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11025" activeTab="0"/>
  </bookViews>
  <sheets>
    <sheet name="Rekapitulace stavby" sheetId="1" r:id="rId1"/>
    <sheet name="01 - Stavební a montážní ..." sheetId="2" r:id="rId2"/>
    <sheet name="02 - Vedlejší a ostatní n..." sheetId="3" r:id="rId3"/>
    <sheet name="Pokyny pro vyplnění" sheetId="4" r:id="rId4"/>
  </sheets>
  <definedNames>
    <definedName name="_xlnm._FilterDatabase" localSheetId="1" hidden="1">'01 - Stavební a montážní ...'!$C$111:$K$961</definedName>
    <definedName name="_xlnm._FilterDatabase" localSheetId="2" hidden="1">'02 - Vedlejší a ostatní n...'!$C$76:$K$83</definedName>
    <definedName name="_xlnm.Print_Titles" localSheetId="1">'01 - Stavební a montážní ...'!$111:$111</definedName>
    <definedName name="_xlnm.Print_Titles" localSheetId="2">'02 - Vedlejší a ostatní n...'!$76:$76</definedName>
    <definedName name="_xlnm.Print_Titles" localSheetId="0">'Rekapitulace stavby'!$49:$49</definedName>
    <definedName name="_xlnm.Print_Area" localSheetId="1">'01 - Stavební a montážní ...'!$C$4:$J$36,'01 - Stavební a montážní ...'!$C$42:$J$93,'01 - Stavební a montážní ...'!$C$99:$K$961</definedName>
    <definedName name="_xlnm.Print_Area" localSheetId="2">'02 - Vedlejší a ostatní n...'!$C$4:$J$36,'02 - Vedlejší a ostatní n...'!$C$42:$J$58,'02 - Vedlejší a ostatní n...'!$C$64:$K$83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<sst xmlns="http://schemas.openxmlformats.org/spreadsheetml/2006/main" count="10472" uniqueCount="2079">
  <si>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</si>
  <si>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</si>
  <si>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</si>
  <si>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</si>
  <si>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</si>
  <si>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</si>
  <si>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</si>
  <si>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{bc580fba-fae3-4d62-af16-fe701ab64ef8}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</si>
  <si>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</si>
  <si>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</si>
  <si>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</si>
  <si>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</si>
  <si>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</si>
  <si>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</si>
  <si>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</si>
  <si>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</si>
  <si>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170801-REPON</t>
  </si>
  <si>
    <t>Stavba:</t>
  </si>
  <si>
    <t>KSO:</t>
  </si>
  <si>
    <t>CC-CZ:</t>
  </si>
  <si>
    <t>Místo:</t>
  </si>
  <si>
    <t>Nové Město nad Metují</t>
  </si>
  <si>
    <t>Datum:</t>
  </si>
  <si>
    <t>Zadavatel:</t>
  </si>
  <si>
    <t>IČ:</t>
  </si>
  <si>
    <t>62063723</t>
  </si>
  <si>
    <t>0,1</t>
  </si>
  <si>
    <t xml:space="preserve">R E P O N spol. s r.o., Ve Stromkách 371, Vestec </t>
  </si>
  <si>
    <t>DIČ:</t>
  </si>
  <si>
    <t>CZ62063723</t>
  </si>
  <si>
    <t>Uchazeč:</t>
  </si>
  <si>
    <t xml:space="preserve"> </t>
  </si>
  <si>
    <t>Projektant:</t>
  </si>
  <si>
    <t>True</t>
  </si>
  <si>
    <t>Poznámka:</t>
  </si>
  <si>
    <t xml:space="preserve">Soupis dalších položek, které musí zcela pokrývat nabídková cena 
01/ veškeré náklady pro zhotovení bezvadného funkčně způsobilého díla, které je předmětem tohoto rozpočtu a PD.
02/ náklady na veškerá opatření pro zajištění bezpečného provozu investora.
03/ veškeré náklady na ochranu lícních ploch stěn, stropů, podlah, oken, dveří…
04/ náklady na ochranu stavby před negativními vlivy počasí např. deště, teploty apod.
05/ náklady na protiprašná opatření a soustavný úklid prostor dotčených stavební činností a trvalý úklid vnitrozávodových i veřejných komunikací znečištěných v průběhu stavby.
06/ náklady na dodání a provedení veškerých kotevních prvků, spojovacích prvků, pomocných konstrukcí vč. stavebních přípomocí s tím spojených (tzn.vč.prací bouracích s následným uvedením povrchů do původního stavu) a provedení prací nespecifikovaných v projektu.
07/ náklady na zhotovení výkresů, výpočtů a dalších výkonů potřebných pro detailní rozpracování projektů předaných objednatelem, které jsou potřebné pro realizaci díla.
08/ náklady na veškeré údržbářské a opravárenské práce nutné pro zhotovení díla.
09/ náklady na veškeré potřebné lešení a montážní plošiny i nad rámec  položek uvedených v slepém rozpočtu.
10/ do položky „Provoz investora, třetích osob“ zahrnout veškeré náklady pro zajištění bezpečného provozu investora a zvýšené náklady, které pro provádění stavby vyplývají z titulu provozu investora. Tzn., že některé práce se budou provádět po předchozí dohodě a koordinaci s investorem.
11/ pro vypracování nabídkové ceny slouží slepý rozpočet, dále znalost projektové dokumentace a seznámení s podmínkami na staveništi.
          Komentář k cenové soustavě
 "Soupis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""Cenová soustava"" uveden žádný údaj, nepochází z Cenové soustavy ÚRS.
"
          Ostatní
 Rozměry uvedené v rozpočtu jsou orientační a před započetím výroby je třeba je upřesnit měřením na stavbě.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</si>
  <si>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</si>
  <si>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</si>
  <si>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</si>
  <si>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</si>
  <si>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</si>
  <si>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</si>
  <si>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</si>
  <si>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</si>
  <si>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</si>
  <si>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</si>
  <si>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</si>
  <si>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</si>
  <si>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</si>
  <si>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</si>
  <si>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</si>
  <si>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</si>
  <si>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</si>
  <si>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</si>
  <si>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</si>
  <si>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</si>
  <si>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</si>
  <si>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</si>
  <si>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</si>
  <si>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</si>
  <si>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</si>
  <si>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</si>
  <si>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</si>
  <si>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</si>
  <si>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</si>
  <si>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</si>
  <si>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</si>
  <si>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</si>
  <si>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</si>
  <si>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</si>
  <si>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</si>
  <si>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</si>
  <si>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</si>
  <si>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</si>
  <si>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</si>
  <si>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</si>
  <si>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a montážní práce - UZNATELNÉ  NÁKLADY</t>
  </si>
  <si>
    <t>STA</t>
  </si>
  <si>
    <t>1</t>
  </si>
  <si>
    <t>{c5f308e2-e5a1-4102-9b3f-05ca497cca4f}</t>
  </si>
  <si>
    <t>2</t>
  </si>
  <si>
    <t>02</t>
  </si>
  <si>
    <t>Vedlejší a ostatní náklady - NEUZNATELNÉ  NÁKLADY</t>
  </si>
  <si>
    <t>VON</t>
  </si>
  <si>
    <t>{bcd3cac9-4733-444f-b490-a5bb8cd8e6df}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</si>
  <si>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</si>
  <si>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</si>
  <si>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</si>
  <si>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</si>
  <si>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</si>
  <si>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</si>
  <si>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</si>
  <si>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Stavební a montážní práce - UZNATELNÉ  NÁKLADY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</si>
  <si>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</si>
  <si>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</si>
  <si>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</si>
  <si>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</si>
  <si>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</si>
  <si>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</si>
  <si>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</si>
  <si>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</si>
  <si>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</si>
  <si>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povrchu, podlahy, osazení</t>
  </si>
  <si>
    <t xml:space="preserve">    90 - Doplňující konstrukce a práce</t>
  </si>
  <si>
    <t xml:space="preserve">    94 - Lešení a stavební výtahy</t>
  </si>
  <si>
    <t xml:space="preserve">    96 - Bourání konstrukcí</t>
  </si>
  <si>
    <t xml:space="preserve">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</si>
  <si>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</si>
  <si>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</si>
  <si>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</si>
  <si>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</si>
  <si>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</si>
  <si>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</si>
  <si>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</si>
  <si>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731 - Ústřední vytápění - kotelny</t>
  </si>
  <si>
    <t xml:space="preserve">    741 - Elektroinstalace - silnoproud</t>
  </si>
  <si>
    <t xml:space="preserve">    743 - Elektromontáže - hrubá montáž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</si>
  <si>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</si>
  <si>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</si>
  <si>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</si>
  <si>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</si>
  <si>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</si>
  <si>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</si>
  <si>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</si>
  <si>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</si>
  <si>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 a hromosvody</t>
  </si>
  <si>
    <t xml:space="preserve">      443 - Spínací zařízení - rozváděč hlavní-dozbrojení a rozváděč RS 01</t>
  </si>
  <si>
    <t xml:space="preserve">      444 - Rozvody elektrické energie</t>
  </si>
  <si>
    <t xml:space="preserve">      445 - Osvětlení</t>
  </si>
  <si>
    <t xml:space="preserve">      446 - Bleskosvody</t>
  </si>
  <si>
    <t xml:space="preserve">      D1 - Montáž rozvodů elektrické energie</t>
  </si>
  <si>
    <t xml:space="preserve">      D2 - Montáž osvětlení</t>
  </si>
  <si>
    <t xml:space="preserve">      D3 - Montáž bleskosvodu</t>
  </si>
  <si>
    <t xml:space="preserve">    34-M - Montáže energ. a tepelných zařízení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</si>
  <si>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</si>
  <si>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</si>
  <si>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</si>
  <si>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</si>
  <si>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</si>
  <si>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</si>
  <si>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</si>
  <si>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</si>
  <si>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</si>
  <si>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</si>
  <si>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</si>
  <si>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</si>
  <si>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</si>
  <si>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</si>
  <si>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</si>
  <si>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</si>
  <si>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</si>
  <si>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</si>
  <si>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</si>
  <si>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121112011</t>
  </si>
  <si>
    <t>Sejmutí ornice tl vrstvy do 150 mm ručně s odhozením do 3 m bez vodorovného přemístění</t>
  </si>
  <si>
    <t>m3</t>
  </si>
  <si>
    <t>CS ÚRS 2017 01</t>
  </si>
  <si>
    <t>4</t>
  </si>
  <si>
    <t>-571990890</t>
  </si>
  <si>
    <t>VV</t>
  </si>
  <si>
    <t>"skl. SK4 - pohled od východu (sokl pod terénem)"              (9,54+5,90+27,03)*0,50*0,10</t>
  </si>
  <si>
    <t>"skl. SK4 - pohled od severu ( sokl pod terénem)"                (4,64+0,50)*0,5*0,10</t>
  </si>
  <si>
    <t>Součet</t>
  </si>
  <si>
    <t>132212102</t>
  </si>
  <si>
    <t>Hloubení rýh š do 600 mm ručním nebo pneum nářadím v nesoudržných horninách tř. 3</t>
  </si>
  <si>
    <t>-1055461636</t>
  </si>
  <si>
    <t>"skl. SK4 - pohled od východu (sokl pod terénem)"              (9,54+5,90+27,03)*0,40*0,20</t>
  </si>
  <si>
    <t>"skl. SK4 - pohled od severu ( sokl pod terénem)"                (4,64+0,50)*0,40*0,20</t>
  </si>
  <si>
    <t>3</t>
  </si>
  <si>
    <t>132212109</t>
  </si>
  <si>
    <t>Příplatek za lepivost u hloubení rýh š do 600 mm ručním nebo pneum nářadím v hornině tř. 3</t>
  </si>
  <si>
    <t>313913974</t>
  </si>
  <si>
    <t>3,809*0,50</t>
  </si>
  <si>
    <t>162301101</t>
  </si>
  <si>
    <t>Vodorovné přemístění do 500 m výkopku/sypaniny z horniny tř. 1 až 4</t>
  </si>
  <si>
    <t>345818480</t>
  </si>
  <si>
    <t>"skl. SK4 - pohled od východu (sokl pod terénem) - tam a zpět"              ((9,54+5,90+27,03)*0,40*0,20)*2</t>
  </si>
  <si>
    <t>"skl. SK4 - pohled od severu ( sokl pod terénem) - tam a zpět"                ((4,64+0,50)*0,40*0,20)*2</t>
  </si>
  <si>
    <t>"skl. SK4 - pohled od východu (sokl pod terénem) - ornice"                     (9,54+5,90+27,03)*0,50*0,10</t>
  </si>
  <si>
    <t>"skl. SK4 - pohled od severu ( sokl pod terénem) - ornice"                       (4,64+0,50)*0,5*0,10</t>
  </si>
  <si>
    <t>5</t>
  </si>
  <si>
    <t>167101101</t>
  </si>
  <si>
    <t>Nakládání výkopku z hornin tř. 1 až 4 do 100 m3</t>
  </si>
  <si>
    <t>-614894328</t>
  </si>
  <si>
    <t>2,381+3,809</t>
  </si>
  <si>
    <t>6</t>
  </si>
  <si>
    <t>171201201</t>
  </si>
  <si>
    <t>Uložení sypaniny na skládky</t>
  </si>
  <si>
    <t>1890613132</t>
  </si>
  <si>
    <t>7</t>
  </si>
  <si>
    <t>174101101</t>
  </si>
  <si>
    <t>Zásyp jam, šachet rýh nebo kolem objektů sypaninou se zhutněním</t>
  </si>
  <si>
    <t>-1747077758</t>
  </si>
  <si>
    <t>8</t>
  </si>
  <si>
    <t>181301101</t>
  </si>
  <si>
    <t>Rozprostření ornice tl vrstvy do 100 mm pl do 500 m2 v rovině nebo ve svahu do 1:5</t>
  </si>
  <si>
    <t>m2</t>
  </si>
  <si>
    <t>1716418125</t>
  </si>
  <si>
    <t>"skl. SK4 - pohled od východu (sokl pod terénem)"              (9,54+5,90+27,03)*0,50</t>
  </si>
  <si>
    <t>"skl. SK4 - pohled od severu ( sokl pod terénem)"                (4,64+0,50)*0,50</t>
  </si>
  <si>
    <t>9</t>
  </si>
  <si>
    <t>181411131</t>
  </si>
  <si>
    <t>Založení parkového trávníku výsevem plochy do 1000 m2 v rovině a ve svahu do 1:5</t>
  </si>
  <si>
    <t>81659202</t>
  </si>
  <si>
    <t>10</t>
  </si>
  <si>
    <t>M</t>
  </si>
  <si>
    <t>005724100</t>
  </si>
  <si>
    <t>osivo směs travní parková</t>
  </si>
  <si>
    <t>kg</t>
  </si>
  <si>
    <t>1886574954</t>
  </si>
  <si>
    <t>7,903*0,25*1,04</t>
  </si>
  <si>
    <t>Svislé a kompletní konstrukce</t>
  </si>
  <si>
    <t>11</t>
  </si>
  <si>
    <t>312272411</t>
  </si>
  <si>
    <t>Zdivo výplňové tl 375 mm z pórobetonových přesných hladkých tvárnic hmotnosti 400 kg/m3</t>
  </si>
  <si>
    <t>158472104</t>
  </si>
  <si>
    <t>"doplnění zdiva stáv. vrat. otvoru 1.n.p. - pohled od západu"        (0,30*2,70*0,375)*2</t>
  </si>
  <si>
    <t>"zazdění stáv. otvorů 2.n.p. - pohled od východu"                             (0,60*0,60*0,375)*1</t>
  </si>
  <si>
    <t>"zazdění stáv. oken. a dveř. otvorů 1.n.p. - pohled od západu"     (1,74*2,00*0,375)*1</t>
  </si>
  <si>
    <t>"zazdění stáv. otvorů 2.n.p. - pohled od východu"                            (1,20*1,00*0,375)*1</t>
  </si>
  <si>
    <t>"zazdění stáv. oken. otvorů 1.n.p. - pohled od západu"                  (2,40*2,40*0,375)*11</t>
  </si>
  <si>
    <t>"zazdění stáv. dveř. otvorů 2.n.p. - pohled od západu"                   (1,95*2,48*0,375)*1</t>
  </si>
  <si>
    <t>12</t>
  </si>
  <si>
    <t>317234410</t>
  </si>
  <si>
    <t>Vyzdívka mezi nosníky z cihel pálených na MC</t>
  </si>
  <si>
    <t>2143319872</t>
  </si>
  <si>
    <t>"dle PD střechy/dmt. a zpětné mont./stroj. výtahu - překlad dveří 2xIPE 80"        (1,00*0,20*0,08)+(1,40*0,20*0,10)</t>
  </si>
  <si>
    <t>13</t>
  </si>
  <si>
    <t>317944321</t>
  </si>
  <si>
    <t>Válcované nosníky do č.12 dodatečně osazované do připravených otvorů</t>
  </si>
  <si>
    <t>t</t>
  </si>
  <si>
    <t>1391972043</t>
  </si>
  <si>
    <t>"dle PD střechy/dmt. a zpětné mont./stroj. výtahu - překlad dveří 2xIPE 80"        (1,40*2)*6,0/1000*1,08</t>
  </si>
  <si>
    <t>14</t>
  </si>
  <si>
    <t>346244381</t>
  </si>
  <si>
    <t>Plentování jednostranné v do 200 mm válcovaných nosníků cihlami</t>
  </si>
  <si>
    <t>60523683</t>
  </si>
  <si>
    <t>"dle PD střechy/dmt. a zpětné mont./stroj. výtahu - překlad dveří 2xIPE 80"        (0,80*0,08)*2</t>
  </si>
  <si>
    <t>Vodorovné konstrukce</t>
  </si>
  <si>
    <t>413232211</t>
  </si>
  <si>
    <t>Zazdívka zhlaví válcovaných nosníků v do 150 mm</t>
  </si>
  <si>
    <t>kus</t>
  </si>
  <si>
    <t>-678223870</t>
  </si>
  <si>
    <t>"dle PD střechy/dmt. a zpětné mont./stroj. výtahu - překlad dveří"        4,0</t>
  </si>
  <si>
    <t>Úpravy povrchu, podlahy, osazení</t>
  </si>
  <si>
    <t>16</t>
  </si>
  <si>
    <t>611142012</t>
  </si>
  <si>
    <t>Potažení vnitřních stropů rabicovým pletivem</t>
  </si>
  <si>
    <t>533514419</t>
  </si>
  <si>
    <t>"dle PD střechy/dmt. a zpětné mont./stroj. výtahu - překlad dveří 2xIPE 80"        (0,30+2*0,15)*1,40</t>
  </si>
  <si>
    <t>17</t>
  </si>
  <si>
    <t>612321141</t>
  </si>
  <si>
    <t>Vápenocementová omítka štuková dvouvrstvá vnitřních stěn nanášená ručně</t>
  </si>
  <si>
    <t>2111814381</t>
  </si>
  <si>
    <t>"zazdění stáv. oken. otvorů 1.n.p. - pohled od západu"                    (2,40*2,40)*11</t>
  </si>
  <si>
    <t>"zazdění stáv. dveř. otvorů 2.n.p. - pohled od západu"                     (1,95*2,48)*1</t>
  </si>
  <si>
    <t>18</t>
  </si>
  <si>
    <t>612325213</t>
  </si>
  <si>
    <t>Vápenocementová hladká omítka malých ploch do 1,0 m2 na stěnách</t>
  </si>
  <si>
    <t>1148434407</t>
  </si>
  <si>
    <t>"vícepráce pro rozvaděč ELE"        1,0</t>
  </si>
  <si>
    <t>19</t>
  </si>
  <si>
    <t>612325223</t>
  </si>
  <si>
    <t>Vápenocementová štuková omítka malých ploch do 1,0 m2 na stěnách</t>
  </si>
  <si>
    <t>-1252287008</t>
  </si>
  <si>
    <t>"doplnění zdiva stáv. vrat. otvoru 1.n.p. - pohled od západu"        2,0</t>
  </si>
  <si>
    <t>"zazdění stáv. otvorů 2.n.p. - pohled od východu"                         1,0</t>
  </si>
  <si>
    <t>20</t>
  </si>
  <si>
    <t>612325225</t>
  </si>
  <si>
    <t>Vápenocementová štuková omítka malých ploch do 4,0 m2 na stěnách</t>
  </si>
  <si>
    <t>598671175</t>
  </si>
  <si>
    <t>"zazdění stáv. oken. a dveř. otvorů 1.n.p. - pohled od západu"        1,0</t>
  </si>
  <si>
    <t>"zazdění stáv. otvorů 2.n.p. - pohled od východu"                            1,0</t>
  </si>
  <si>
    <t>612325302</t>
  </si>
  <si>
    <t>Vápenocementová štuková omítka ostění nebo nadpraží</t>
  </si>
  <si>
    <t>910644485</t>
  </si>
  <si>
    <t>"1.n.p. - vyb. stáv. okna - pohled od východu"                                                      (2,40*0,40*3)*(13+1)</t>
  </si>
  <si>
    <t>"2.n.p. - stáv. okna - pohled od západu"                                                                (1,20*0,40*3)*2+(2,40+2,10*2)*0,40*18</t>
  </si>
  <si>
    <t>"2.n.p. - stáv. okna - pohled od východu"                                                              (2,40+2,10*2)*0,40*11</t>
  </si>
  <si>
    <t>"dle PD střechy/dmt. a zpětné mont./stroj. výtahu - kolem okna a dvěří"            (0,80+2,30*2)*0,30+(1,20+1,50*2)*0,30</t>
  </si>
  <si>
    <t>22</t>
  </si>
  <si>
    <t>619991011</t>
  </si>
  <si>
    <t>Obalení konstrukcí a prvků fólií přilepenou lepící páskou</t>
  </si>
  <si>
    <t>206524084</t>
  </si>
  <si>
    <t>"pohl. od západu - okna vč. parapetů"        2,40*(2,10+0,40)*18+1,20*(1,20+0,40)*2</t>
  </si>
  <si>
    <t>"                          - vrata"                             (4,80*2,70)+(2,40*2,70)</t>
  </si>
  <si>
    <t>"                          - protidešť. žaluzie"           (1,25*1,25)*2+(0,40*0,50)*1+(0,80*1,0)*1</t>
  </si>
  <si>
    <t>"pohl. od východu - okna vč. parapetů"      2,40*(2,40+0,40)*13+1,20*(2,40+0,40)*1</t>
  </si>
  <si>
    <t xml:space="preserve">                                                                    (2,40*(2,10+0,40)*11)+(1,50*(1,50+0,40)*4)</t>
  </si>
  <si>
    <t>23</t>
  </si>
  <si>
    <t>619995001</t>
  </si>
  <si>
    <t>Začištění omítek kolem oken, dveří, podlah nebo obkladů</t>
  </si>
  <si>
    <t>m</t>
  </si>
  <si>
    <t>-758886265</t>
  </si>
  <si>
    <t>"1.n.p. - vyb. stáv. okna - pohled od západu"        (2,40*4)*11+(1,74+2,00*2)*1</t>
  </si>
  <si>
    <t>"2.n.p. - stáv. okna - pohled od západu"                (1,95+2,48*2)*1</t>
  </si>
  <si>
    <t>"2.n.p. - stáv. okna - pohled od východu"              (0,60*4)*1+(1,20+1,00)*2*1</t>
  </si>
  <si>
    <t>"vícepráce pro rozvaděč ELE"                              (0,70+0,50)*2</t>
  </si>
  <si>
    <t>24</t>
  </si>
  <si>
    <t>621131121</t>
  </si>
  <si>
    <t>Penetrace akrylát-silikon vnějších podhledů nanášená ručně</t>
  </si>
  <si>
    <t>252237661</t>
  </si>
  <si>
    <t>"skl. SK2 - pohled od východu - ostění"                                          2,40*0,40*(3+2+8)+(1,20*0,40)*1</t>
  </si>
  <si>
    <t xml:space="preserve">                                                                                                        2,40*0,40*(5+6)+(1,50*0,40)*(2+2)</t>
  </si>
  <si>
    <t>"skl. SK5 - pohled od západu - ostění - nezatepl. přístavek"          (4,80+2,40)*0,48</t>
  </si>
  <si>
    <t>"skl. SK2 - pohled od západu - ostění"                                            (2,40*0,40)*18+(1,25*0,40)*2+(1,20+0,40)*0,40+(1,20+0,80)*0,40</t>
  </si>
  <si>
    <t>"dle PD střechy/dmt. a zpětné mont./stroj. výtahu"                         5,0*0,25</t>
  </si>
  <si>
    <t>"dle PD střechy/střešní výlez - zateplení poklopu"                          0,90*1,00</t>
  </si>
  <si>
    <t>25</t>
  </si>
  <si>
    <t>621211021</t>
  </si>
  <si>
    <t>Montáž kontaktního zateplení vnějších podhledů z polystyrénových desek tl do 120 mm</t>
  </si>
  <si>
    <t>428687090</t>
  </si>
  <si>
    <t>"dle PD střechy/střešní výlez - zateplení poklopu"        0,90*1,00</t>
  </si>
  <si>
    <t>26</t>
  </si>
  <si>
    <t>283763830</t>
  </si>
  <si>
    <t>deska z extrudovaného polystyrénu  XPS  - 1250 x 600 x 120 mm</t>
  </si>
  <si>
    <t>-225265349</t>
  </si>
  <si>
    <t>"dle PD střechy/střešní výlez - zateplení poklopu"        0,90*1,00*1,02</t>
  </si>
  <si>
    <t>27</t>
  </si>
  <si>
    <t>621325101</t>
  </si>
  <si>
    <t>Oprava vnější vápenocementové hladké omítky složitosti 1 podhledů v rozsahu do 10%</t>
  </si>
  <si>
    <t>846846386</t>
  </si>
  <si>
    <t>"měří pol. penetr. podhledů"        51,246</t>
  </si>
  <si>
    <t>28</t>
  </si>
  <si>
    <t>621325203</t>
  </si>
  <si>
    <t>Oprava vnější vápenocementové štukové omítky složitosti 1 podhledů v rozsahu do 50%</t>
  </si>
  <si>
    <t>1517628121</t>
  </si>
  <si>
    <t>"dle PD střechy/dmt. a zpětné mont./stroj. výtahu - stáv. římsa"        5,00*0,25</t>
  </si>
  <si>
    <t>29</t>
  </si>
  <si>
    <t>621531011</t>
  </si>
  <si>
    <t>Tenkovrstvá silikonová zrnitá omítka tl. 1,5 mm včetně penetrace vnějších podhledů</t>
  </si>
  <si>
    <t>605370697</t>
  </si>
  <si>
    <t>"dle PD střechy/dmt. a zpětné mont./stroj. výtahu"                        5,0*0,25</t>
  </si>
  <si>
    <t>30</t>
  </si>
  <si>
    <t>622131121</t>
  </si>
  <si>
    <t>Penetrace akrylát-silikon vnějších stěn nanášená ručně</t>
  </si>
  <si>
    <t>1992719378</t>
  </si>
  <si>
    <t>"skl. SK4 - pohled od východu (sokl pod terénem)"                      (9,54+5,90+27,03)*0,30</t>
  </si>
  <si>
    <t>"skl. SK4 - pohled od severu ( sokl pod terénem)"                        4,64*0,30</t>
  </si>
  <si>
    <t>"skl. SK3 - pohled od východu (sokl nad terénem)"                      (9,54+5,90+27,03)*0,30</t>
  </si>
  <si>
    <t>"skl. SK3 - pohled od severu (sokl nad terénem)"                         4,64*0,44</t>
  </si>
  <si>
    <t>"skl. SK6    - pohled od západu (sokl - nevytápěný přístavek)"    (6,90+0,30+4,80+0,30+9,63+2,40+3,33+2,89*3+3,115+2,85+6,15)*0,50</t>
  </si>
  <si>
    <t>"PŘÍPOČET - ostění"                                                    (0,50*2)*0,48*2</t>
  </si>
  <si>
    <t xml:space="preserve">"skl. SK2 - pohled od východu"                              (9,54*4,35)+(5,90*4,35)+(9,54+12,40+5,90)*4,75+(9,30*1,60)+(3,90*5,40)+(27,03*9,10) </t>
  </si>
  <si>
    <t>"ODPOČET - otvory"                                                -((2,40*2,40)*(3+2+8)+(1,20*2,40)*1)</t>
  </si>
  <si>
    <t xml:space="preserve">                                                                                 -((2,40*2,10)*(5+6)+(1,50*1,50)*4)</t>
  </si>
  <si>
    <t xml:space="preserve">"PŘÍPOČET - ostění"                                                ((2,40*2)*0,40*(3+2+8))+(2,40*2)*0,40*1 </t>
  </si>
  <si>
    <t xml:space="preserve">                                                                                  ((2,10*2)*0,40*(5+6))+(1,50*2)*0,40*4</t>
  </si>
  <si>
    <t>"skl. SK2 - pohled od západu"                                  (14,80*4,80)+(10,20*4,80)+(30,0*4,80)+(8,20*4,80)+(4,50*4,80)+0,15*(1,90+2,20)</t>
  </si>
  <si>
    <t>"ODPOČET - otvory"                                                -((2,40*2,10)*(5+10+3)+(1,20*2,10)*1+(0,80*1,00)+(1,20*1,20)+(1,25*1,25)*2)</t>
  </si>
  <si>
    <t>"PŘÍPOČET - ostění"                                                ((2,10*2)*0,40*(5+10+3))+(1,25*2)*0,15*2+(1,20*2)*0,40+(0,50*2)*0,15</t>
  </si>
  <si>
    <t xml:space="preserve">                                                                                        (2,10*2)*0,40+(1,00*2)*0,15</t>
  </si>
  <si>
    <t>"skl. SK2 - pohled od jihu"                                  (15,80+2*0,14)*2,18+(0,14*9,28)</t>
  </si>
  <si>
    <t>"skl. SK2 - pohled od severu"                            (4,50+1*0,14)*9,10+(7,20*0,77)+(1,50+1,90)/2*4,30</t>
  </si>
  <si>
    <t>"skl. SK5 - pohl. od západu (nevytáp. přístavek)"                 (0,08+6,90+0,30+4,80+0,30+9,63+2,40+3,33+2,89*3+3,115+2,85+6,15)*4,415</t>
  </si>
  <si>
    <t>"ODPOČET - otvory"                                                                         -((4,80*2,70)+(2,40*2,70))</t>
  </si>
  <si>
    <t>"PŘÍPOČET - ostění"                                                                          (4,80+2,70*2)*0,48+(2,40+2,70*2)*0,48</t>
  </si>
  <si>
    <t>31</t>
  </si>
  <si>
    <t>622211001</t>
  </si>
  <si>
    <t>Montáž kontaktního zateplení vnějších stěn z polystyrénových desek tl do 40 mm</t>
  </si>
  <si>
    <t>-551737667</t>
  </si>
  <si>
    <t>"pohled od východu - chybějící stáv. omítka - doplnění polystyrénem na tl. 20mm - u oken 1500/1500/2.n.p."</t>
  </si>
  <si>
    <t xml:space="preserve">                                          (2,40*1,50)*2*2</t>
  </si>
  <si>
    <t>"ODPOČET - otvory"        -(1,50*1,50)*2*2</t>
  </si>
  <si>
    <t>32</t>
  </si>
  <si>
    <t>283759300</t>
  </si>
  <si>
    <t>deska fasádní polystyrénová EPS 70 F 1000 x 500 x 20 mm</t>
  </si>
  <si>
    <t>754334021</t>
  </si>
  <si>
    <t>5,40*1,02</t>
  </si>
  <si>
    <t>33</t>
  </si>
  <si>
    <t>622211021</t>
  </si>
  <si>
    <t>Montáž kontaktního zateplení vnějších stěn z polystyrénových desek tl do 120 mm</t>
  </si>
  <si>
    <t>1357142712</t>
  </si>
  <si>
    <t>"skl. SK4 - pohled od východu (sokl pod terénem)"                       (9,54+5,90+27,03)*0,30</t>
  </si>
  <si>
    <t>"skl. SK4 - pohled od severu ( sokl pod terénem)"                         4,64*0,30</t>
  </si>
  <si>
    <t>"skl. SK3 - pohled od východu (sokl nad terénem)"                       (9,54+5,90+27,03)*0,30</t>
  </si>
  <si>
    <t>"skl. SK3 - pohled od severu (sokl nad terénem)"                          4,64*0,44</t>
  </si>
  <si>
    <t>"skl. SK6 - pohled od západu (sokl - nevytápěný přístavek)"        (2,40+0,60+0,30+0,30+9,225+9,93+3,33+2,89*3+3,115+2,85+6,15)*0,50</t>
  </si>
  <si>
    <t>"Vytažení na vnitřní stěnu atiky                                   "                ((42,25+14,52)*2*0,35+(24,00+14,52)*2*0,35)</t>
  </si>
  <si>
    <t>34</t>
  </si>
  <si>
    <t>283760180</t>
  </si>
  <si>
    <t>deska fasádní polystyrénová soklová EPS SOKL 3000 1250 x 600 x 120 mm</t>
  </si>
  <si>
    <t>-1942815468</t>
  </si>
  <si>
    <t>"skl. SK4 - pohled od východu (sokl pod terénem)"              (9,54+5,90+27,03)*0,30*1,02</t>
  </si>
  <si>
    <t>"skl. SK4 - pohled od severu ( sokl pod terénem)"                4,64*0,30*1,02</t>
  </si>
  <si>
    <t>35</t>
  </si>
  <si>
    <t>283763850</t>
  </si>
  <si>
    <t>deska z extrudovaného polystyrénu  XPS - 1250 x 600 mm</t>
  </si>
  <si>
    <t>1392031859</t>
  </si>
  <si>
    <t>"skl. SK3 - pohled od východu (sokl nad terénem)"             (9,54+5,90+27,03)*0,30*0,12*1,02</t>
  </si>
  <si>
    <t>"skl. SK3 - pohled od severu (sokl nad terénem)"                4,64*0,44*0,12*1,02</t>
  </si>
  <si>
    <t>36</t>
  </si>
  <si>
    <t>283763700</t>
  </si>
  <si>
    <t>deska z extrudovaného polystyrénu XPS - 1250 x 600 x 60 mm</t>
  </si>
  <si>
    <t>-957029014</t>
  </si>
  <si>
    <t>"skl. SK6 - pohled od západu (sokl - nevytáp. přístavek)"    (2,40+0,60+0,30+0,30+9,225+9,93+3,33+2,89*3+3,115+2,85+6,15)*0,50*1,02</t>
  </si>
  <si>
    <t>37</t>
  </si>
  <si>
    <t>283759390</t>
  </si>
  <si>
    <t>deska fasádní polystyrénová EPS 70 F 1000 x 500 x 120 mm</t>
  </si>
  <si>
    <t>-541898604</t>
  </si>
  <si>
    <t>"Vytažení na atiku"                ((42,25+14,52)*2*0,35+(24,00+14,52)*2*0,35)*1,02</t>
  </si>
  <si>
    <t>38</t>
  </si>
  <si>
    <t>622211031</t>
  </si>
  <si>
    <t>Montáž kontaktního zateplení vnějších stěn z polystyrénových desek tl do 160 mm</t>
  </si>
  <si>
    <t>-1225407444</t>
  </si>
  <si>
    <t>"skl. SK2 - pohled od východu"             (9,54*4,35)+(5,90*4,35)+(9,54+12,40+5,90)*4,75+(9,30*1,60)+(3,90*5,40)+(27,03*9,10)</t>
  </si>
  <si>
    <t>"ODPOČET - otvory"                            -((2,40*2,40)*(3+2+8)+(1,20*2,40)*1)</t>
  </si>
  <si>
    <t xml:space="preserve">                                                             -((2,40*2,10)*(5+6)+(1,50*1,50)*4)</t>
  </si>
  <si>
    <t>"skl. SK2 - pohled od západu"              (14,80*4,80)+(10,20*4,80)+(30,0*4,80)+(8,20*4,80)+(4,50*4,80)+0,15*(1,90+2,20)</t>
  </si>
  <si>
    <t>"ODPOČET - otvory"                            -((2,40*2,10)*(5+10+3)+(1,20*2,10)*1+(0,80*1,00)+(1,20*1,20)+(1,25*1,25)*2)</t>
  </si>
  <si>
    <t>"skl. SK2 - pohled od jihu"                     (15,80+2*0,14)*2,18+(0,14*9,28)</t>
  </si>
  <si>
    <t>"skl. SK2 - pohled od severu"               (4,50+1*0,14)*9,10+(7,20*0,77)+(1,50+1,90)/2*4,30</t>
  </si>
  <si>
    <t>39</t>
  </si>
  <si>
    <t>283759510</t>
  </si>
  <si>
    <t>deska fasádní polystyrénová EPS 70 F 1000 x 500 x 140 mm</t>
  </si>
  <si>
    <t>1337754722</t>
  </si>
  <si>
    <t>"skl. SK2 - pohled od východu"             ((9,54*4,35)+(5,90*4,35)+(9,54+12,40+5,90)*4,75+(9,30*1,60)+(3,90*5,40)+(27,03*9,10))*1,02</t>
  </si>
  <si>
    <t>"ODPOČET - otvory"                            -((2,40*2,40)*(3+2+8)+(1,20*2,40)*1)*1,02</t>
  </si>
  <si>
    <t xml:space="preserve">                                                             -((2,40*2,10)*(5+6)+(1,50*1,50)*4)*1,02</t>
  </si>
  <si>
    <t>"skl. SK2 - pohled od západu"              ((14,80*4,80)+(10,20*4,80)+(30,0*4,80)+(8,20*4,80)+(4,50*4,80)+0,15*(1,90+2,20))*1,02</t>
  </si>
  <si>
    <t>"ODPOČET - otvory"                            -((2,40*2,10)*(5+10+3)+(1,20*2,10)*1+(0,80*1,00)+(1,20*1,20)+(1,25*1,25)*2)*1,02</t>
  </si>
  <si>
    <t>"skl. SK2 - pohled od jihu"                     ((15,80+2*0,14)*2,18+(0,14*9,28))*1,02</t>
  </si>
  <si>
    <t>"skl. SK2 - pohled od severu"               ((4,50+1*0,14)*9,10+(7,20*0,77)+(1,50+1,90)/2*4,30)*1,02</t>
  </si>
  <si>
    <t>40</t>
  </si>
  <si>
    <t>622212051</t>
  </si>
  <si>
    <t>Montáž kontaktního zateplení vnějšího ostění hl. špalety do 400 mm z polystyrenu tl do 40 mm</t>
  </si>
  <si>
    <t>1122950562</t>
  </si>
  <si>
    <t>"skl. SK2 - pohled od východu - ostění"                     2,40*(3+2+8)+1,20*1</t>
  </si>
  <si>
    <t xml:space="preserve">                                                                                   2,40*(5+6)+1,50*(2+2)</t>
  </si>
  <si>
    <t>"skl. SK2 - pohled od západu - ostění"                       2,40*18+1,25*2+1,20+0,40+1,20+0,80</t>
  </si>
  <si>
    <t xml:space="preserve">"skl. SK2 - pohled od východu - ostění"                    (2,40*2)*(3+2+8)+(2,40*2)*1 </t>
  </si>
  <si>
    <t xml:space="preserve">                                                                                  (2,10*2)*(5+6)+(1,50*2)*4</t>
  </si>
  <si>
    <t>"skl. SK2 - pohled od západu - ostění "                    (2,10*2)*(5+10+3)+(1,25*2)*2+(1,20*2)+(0,50*2)</t>
  </si>
  <si>
    <t xml:space="preserve">                                                                                  (2,10*2)+(1,00*2)</t>
  </si>
  <si>
    <t>"skl. SK5 - pohled od západu - ostění"                      (2,70*2)*2</t>
  </si>
  <si>
    <t>41</t>
  </si>
  <si>
    <t>283759310</t>
  </si>
  <si>
    <t>deska fasádní polystyrénová EPS 70 F 1000 x 500 x 30 mm</t>
  </si>
  <si>
    <t>-1969772969</t>
  </si>
  <si>
    <t>"skl. SK2 - pohled od východu - ostění"                     (2,40*0,40*(3+2+8)+(1,20*0,40)*1)*1,02</t>
  </si>
  <si>
    <t xml:space="preserve">                                                                                   (2,40*0,40*(5+6)+(1,50*0,40)*(2+2))*1,02</t>
  </si>
  <si>
    <t>"skl. SK2 - pohled od západu - ostění"                      ((2,40*0,40)*18+(1,25*0,40)*2+(1,20+0,40)*0,40+(1,20+0,80)*0,40)*1,02</t>
  </si>
  <si>
    <t>"skl. SK2 - pohled od východu - ostění"                    (((2,40*2)*0,40*(3+2+8))+(2,40*2)*0,40*1 )*1,02</t>
  </si>
  <si>
    <t xml:space="preserve">                                                                                  (((2,10*2)*0,40*(5+6))+(1,50*2)*0,40*4)*1,02</t>
  </si>
  <si>
    <t>"skl. SK2 - pohled od západu - ostění "                    (((2,10*2)*0,40*(5+10+3))+(1,25*2)*0,40*2+(1,20*2)*0,40+(0,50*2)*0,40)*1,02</t>
  </si>
  <si>
    <t xml:space="preserve">                                                                                  ((2,10*2)*0,40+(1,00*2)*0,40)*1,02</t>
  </si>
  <si>
    <t>"skl. SK5 - pohled od západu - ostění"                      ((2,70*2)*0,48*2)*1,02</t>
  </si>
  <si>
    <t>42</t>
  </si>
  <si>
    <t>622221011</t>
  </si>
  <si>
    <t>Montáž kontaktního zateplení vnějších stěn z minerální vlny s podélnou orientací vláken tl do 80 mm</t>
  </si>
  <si>
    <t>-1248239820</t>
  </si>
  <si>
    <t>"ODPOČET - otvory"                                                            -((4,80*2,70)+(2,40*2,70))</t>
  </si>
  <si>
    <t>43</t>
  </si>
  <si>
    <t>631515260</t>
  </si>
  <si>
    <t>deska minerální izolační fasádní TF  tl. 80 mm</t>
  </si>
  <si>
    <t>-1975747063</t>
  </si>
  <si>
    <t>194,798*1,02</t>
  </si>
  <si>
    <t>44</t>
  </si>
  <si>
    <t>622222051</t>
  </si>
  <si>
    <t>Montáž kontaktního zateplení vnějšího ostění hl. špalety do 400 mm z minerální vlny tl do 40 mm</t>
  </si>
  <si>
    <t>-1426165592</t>
  </si>
  <si>
    <t>"skl. SK5 - pohled od západu - ostění - nezatepl. přístavek"          (4,80+2,70*2)+(2,40+2,70*2)</t>
  </si>
  <si>
    <t>Parapety:</t>
  </si>
  <si>
    <t>"skl. SK2 - pohled od východu"                     2,40*(3+2+8)+1,20*1</t>
  </si>
  <si>
    <t>"skl. SK2 - pohled od západu"                       2,40*18+1,25*2+1,20+0,40+1,20+0,80</t>
  </si>
  <si>
    <t>45</t>
  </si>
  <si>
    <t>631515180</t>
  </si>
  <si>
    <t>deska minerální izolační fasádní TF  tl. 40 mm</t>
  </si>
  <si>
    <t>-1391581195</t>
  </si>
  <si>
    <t>18,0*0,48*1,02</t>
  </si>
  <si>
    <t>(2*32,4+49,3)*0,33*1,02</t>
  </si>
  <si>
    <t>46</t>
  </si>
  <si>
    <t>622252001</t>
  </si>
  <si>
    <t>Montáž zakládacích soklových lišt kontaktního zateplení</t>
  </si>
  <si>
    <t>1115853951</t>
  </si>
  <si>
    <t>"skl. SK2 - pohled od východu"                                             9,54+5,90+27,03+12,40+9,30+3,90</t>
  </si>
  <si>
    <t>"skl. SK2 - pohled od západu"                                               14,80+10,20+30,0+8,20+4,50+0,15*2</t>
  </si>
  <si>
    <t>"skl. SK2 - pohled od jihu"                                                     15,80+2*0,14+0,14</t>
  </si>
  <si>
    <t>"skl. SK2 - pohled od jihu-střecha"                                    15,80+2*0,14+0,14</t>
  </si>
  <si>
    <t>"skl. SK2 - pohled od severu"                                                4,50+0,14+7,20+3,80+0,50</t>
  </si>
  <si>
    <t>"skl. SK5 - pohl. od západu (nevytáp. přístavek)"                 0,08+6,90+0,30+4,80+0,30+9,63+2,40+3,33+2,89*3+3,115+2,85+6,15</t>
  </si>
  <si>
    <t>"ODPOČET - otvory"                                                            -(4,80+2,40)</t>
  </si>
  <si>
    <t>47</t>
  </si>
  <si>
    <t>590516510</t>
  </si>
  <si>
    <t>lišta soklová Al s okapničkou, zakládací U 14 cm, 0,95/200 cm</t>
  </si>
  <si>
    <t>-1381282854</t>
  </si>
  <si>
    <t>225,975*1,05</t>
  </si>
  <si>
    <t>48</t>
  </si>
  <si>
    <t>590514400</t>
  </si>
  <si>
    <t>spojka soklových lišt 30 mm</t>
  </si>
  <si>
    <t>559764467</t>
  </si>
  <si>
    <t>238,0/2</t>
  </si>
  <si>
    <t>49</t>
  </si>
  <si>
    <t>590514560</t>
  </si>
  <si>
    <t>podložka distanční pod zakládací lištu 5 mm</t>
  </si>
  <si>
    <t>888646609</t>
  </si>
  <si>
    <t>118/2</t>
  </si>
  <si>
    <t>50</t>
  </si>
  <si>
    <t>622252002</t>
  </si>
  <si>
    <t>Montáž ostatních lišt kontaktního zateplení</t>
  </si>
  <si>
    <t>-339769307</t>
  </si>
  <si>
    <t>"profil parapetní"</t>
  </si>
  <si>
    <t>"skl. SK2 - pohled od východu"                                    2,40*(3+2+8)+1,20*1</t>
  </si>
  <si>
    <t xml:space="preserve">                                                                                      2,40*(5+6)+1,50*(2+2)</t>
  </si>
  <si>
    <t>"skl. SK2 - pohled od západu"                                      2,40*18+1,25*2+1,20+0,40+1,20+0,80</t>
  </si>
  <si>
    <t xml:space="preserve">"skl. SK2 - pohled od východu"                                    (2,40*2)*(3+2+8)+(2,40*2)*1 </t>
  </si>
  <si>
    <t xml:space="preserve">                                                                                      (2,10*2)*(5+6)+(1,50*2)*4</t>
  </si>
  <si>
    <t>"skl. SK2 - pohled od západu"                                      (2,10*2)*(5+10+3)+(1,25*2)*2+(1,20*2)+(0,50*2)</t>
  </si>
  <si>
    <t xml:space="preserve">                                                                                      (2,10*2)+(1,00*2)</t>
  </si>
  <si>
    <t>"skl. SK5 - pohled od západu"                                      (2,70*2)*2</t>
  </si>
  <si>
    <t>Mezisoučet</t>
  </si>
  <si>
    <t>"profil okenní"</t>
  </si>
  <si>
    <t>"skl. SK2 - pohled od východu"                                    ((2,40*3)*(3+2+8))+(1,20+2,40*2)*1</t>
  </si>
  <si>
    <t xml:space="preserve">                                                                                      ((2,40+2,10*2)*(5+6))+(1,50*3)*4</t>
  </si>
  <si>
    <t>"skl. SK2 - pohled od západu"                                      ((2,40+2,10*2)*(5+10+3))+(1,20+2,10*2)*1+(0,80+1,00*2)+(1,20*3)+(1,25*3)*2</t>
  </si>
  <si>
    <t>"skl. SK5 - pohl. od západu (nevytáp. přístavek)"        ((4,80+2,70*2)+(2,40+2,70*2))</t>
  </si>
  <si>
    <t>"ukončení atiky"                                                           (67,06+15,80)*2</t>
  </si>
  <si>
    <t>"lišta rohová - pohled od východu"                               9,40*2</t>
  </si>
  <si>
    <t>"                   - pohled od západu"                                 9,80+2,20</t>
  </si>
  <si>
    <t>"profil dilat. rohový - pohl. od východu"                        4,65*2+7,80*2</t>
  </si>
  <si>
    <t>"                              - pohl. od západu"                         2,90+0,90*2</t>
  </si>
  <si>
    <t>51</t>
  </si>
  <si>
    <t>590514760</t>
  </si>
  <si>
    <t>profil okenní začišťovací s tkaninou - 9 mm/2,4 m</t>
  </si>
  <si>
    <t>-227310691</t>
  </si>
  <si>
    <t xml:space="preserve">                                                                                                 ((2,40+2,10*2)*(5+6))+(1,50*3)*4</t>
  </si>
  <si>
    <t>"ztratné"                                                                              346,3*0,05</t>
  </si>
  <si>
    <t>52</t>
  </si>
  <si>
    <t>590514800</t>
  </si>
  <si>
    <t>lišta rohová Al 10/10 cm s tkaninou bal. 2,5 m</t>
  </si>
  <si>
    <t>-104675372</t>
  </si>
  <si>
    <t>"lišta rohová - pohled od východu"                       9,40*2</t>
  </si>
  <si>
    <t>"ztratné"                                                                        196,52*0,05</t>
  </si>
  <si>
    <t>53</t>
  </si>
  <si>
    <t>590515020</t>
  </si>
  <si>
    <t>profil dilatační rohový , dl. 2,5 m</t>
  </si>
  <si>
    <t>-1102466316</t>
  </si>
  <si>
    <t>"profil dilat. rohový - pohl. od východu"        4,65*2+7,80*2</t>
  </si>
  <si>
    <t>"                              - pohl. od západu"                   2,90+0,90*2</t>
  </si>
  <si>
    <t>"ztratné"                                                                    29,6*0,05</t>
  </si>
  <si>
    <t>54</t>
  </si>
  <si>
    <t>590515120</t>
  </si>
  <si>
    <t>profil parapetní - LPE plast 2 m</t>
  </si>
  <si>
    <t>1966040311</t>
  </si>
  <si>
    <t>55</t>
  </si>
  <si>
    <t>622325101</t>
  </si>
  <si>
    <t>Oprava vnější vápenocementové hladké omítky složitosti 1 stěn v rozsahu do 10%</t>
  </si>
  <si>
    <t>1957742693</t>
  </si>
  <si>
    <t>"měří pol. penetr. stěn"                1046,656-47,36</t>
  </si>
  <si>
    <t>56</t>
  </si>
  <si>
    <t>622325203</t>
  </si>
  <si>
    <t>Oprava vnější vápenocementové štukové omítky složitosti 1 stěn v rozsahu do 50%</t>
  </si>
  <si>
    <t>1423783064</t>
  </si>
  <si>
    <t>"dle PD střechy/stroj. výtahu/poz.č.4"      (5,0+4,0)*2*2,80-(0,80*2,00+1,20*1,20)</t>
  </si>
  <si>
    <t>57</t>
  </si>
  <si>
    <t>622511011</t>
  </si>
  <si>
    <t>Tenkovrstvá akrylátová zrnitá omítka tl. 1,5 mm včetně penetrace vnějších stěn</t>
  </si>
  <si>
    <t>534220959</t>
  </si>
  <si>
    <t>"skl. SK3 - pohled od východu (sokl nad terénem)"             (9,54+5,90+27,03)*0,30</t>
  </si>
  <si>
    <t>"skl. SK3 - pohled od severu (sokl nad terénem)"                4,64*0,44</t>
  </si>
  <si>
    <t>"skl. SK6 - pohled od západu (nevytápěný přístavek)"        (2,40+0,60+0,30+0,30+9,225+9,93+3,33+2,89*3+3,115+2,85+6,15)*0,50</t>
  </si>
  <si>
    <t>58</t>
  </si>
  <si>
    <t>622531011</t>
  </si>
  <si>
    <t>Tenkovrstvá silikonová zrnitá omítka tl. 1,5 mm včetně penetrace vnějších stěn</t>
  </si>
  <si>
    <t>440000049</t>
  </si>
  <si>
    <t xml:space="preserve">"skl. SK2 - pohled od východu"                                 (9,54*4,35)+(5,90*4,35)+(9,54+12,40+5,90)*4,75+(9,30*1,60)+(3,90*5,40)+(27,03*9,10) </t>
  </si>
  <si>
    <t xml:space="preserve">                                                                                  (2,10*2)*0,40+(1,00*2)*0,15</t>
  </si>
  <si>
    <t>"skl. SK2 - pohled od jihu"                                         (15,80+2*0,14)*2,18+(0,14*9,28)</t>
  </si>
  <si>
    <t>"skl. SK2 - pohled od severu"                                   (4,50+1*0,14)*9,10+(7,20*0,77)+(1,50+1,90)/2*4,30</t>
  </si>
  <si>
    <t>"skl. SK5 - pohl. od západu (nevytáp. přístavek)"    (0,08+6,90+0,30+4,80+0,30+9,63+2,40+3,33+2,89*3+3,115+2,85+6,15)*4,415</t>
  </si>
  <si>
    <t>"ODPOČET - otvory"                                                -((4,80*2,70)+(2,40*2,70))</t>
  </si>
  <si>
    <t>"PŘÍPOČET - ostění"                                                (4,80+2,70*2)*0,48+(2,40+2,70*2)*0,48</t>
  </si>
  <si>
    <t>59</t>
  </si>
  <si>
    <t>629991001</t>
  </si>
  <si>
    <t>Zakrytí podélných ploch fólií volně položenou</t>
  </si>
  <si>
    <t>1054874731</t>
  </si>
  <si>
    <t>"stáv. střechy přístavků"        (67,83*2,50)+(15,80*2,50)+(12,40*2,50)+(9,20+3,90)*2,50+(7,10*2,50)+(4,30*2,50)</t>
  </si>
  <si>
    <t>60</t>
  </si>
  <si>
    <t>629991011</t>
  </si>
  <si>
    <t>Zakrytí výplní otvorů a svislých ploch fólií přilepenou lepící páskou</t>
  </si>
  <si>
    <t>-1882066040</t>
  </si>
  <si>
    <t>"dle PD střechy/stroj. výtahu"                     0,80*2,0+1,20*1,20+1,50*0,40</t>
  </si>
  <si>
    <t>61</t>
  </si>
  <si>
    <t>629995101</t>
  </si>
  <si>
    <t>Očištění vnějších ploch tlakovou vodou</t>
  </si>
  <si>
    <t>-913848098</t>
  </si>
  <si>
    <t>"měří pol. penetr. stěn"                  999,296</t>
  </si>
  <si>
    <t>"dle PD střechy/stroj. výtahu/poz.č.5"      (5,0+4,0)*2*2,80-(0,80*2,00+1,20*1,20)</t>
  </si>
  <si>
    <t>62</t>
  </si>
  <si>
    <t>631362021</t>
  </si>
  <si>
    <t>Výztuž mazanin svařovanými sítěmi Kari</t>
  </si>
  <si>
    <t>1994761305</t>
  </si>
  <si>
    <t>"skl. střeš. pláště SK1"        (67,03*15,0)*7,99/1000*1,15</t>
  </si>
  <si>
    <t>63</t>
  </si>
  <si>
    <t>632451022</t>
  </si>
  <si>
    <t>Vyrovnávací potěr tl do 30 mm z MC 15 provedený v pásu</t>
  </si>
  <si>
    <t>1165998507</t>
  </si>
  <si>
    <t>"1.n.p. - oken. otvory - pohled od východu"                                (2,40*0,40)*13+(1,20*0,40)*1</t>
  </si>
  <si>
    <t>"2.n.p. - oken. otvory  - pohled od západu"                                 (1,20*0,40)*1+(2,40*0,40)*18</t>
  </si>
  <si>
    <t>"2.n.p. - oken.otvory - pohled od východu"                                 (2,40*0,40)*11</t>
  </si>
  <si>
    <t>"dle PD střechy/dmt. a zpětné mont./stroj. výtahu"                    1,00*0,20</t>
  </si>
  <si>
    <t>64</t>
  </si>
  <si>
    <t>632451024</t>
  </si>
  <si>
    <t>Vyrovnávací potěr tl do 50 mm z MC 15 provedený v pásu</t>
  </si>
  <si>
    <t>-2026833660</t>
  </si>
  <si>
    <t>"doplnění v podlaze po vyb. stáv. rámu vrat. otvoru 1.n.p. - pohled od západu"        5,40*0,40</t>
  </si>
  <si>
    <t>"doplnění v podlaze po vyb. stáv. dveř. rámu 1.n.p. - pohled od západu"                  1,74*0,40</t>
  </si>
  <si>
    <t>"doplnění v podlaze po vyb. stáv. dveř. rámu 2.n.p. - pohled od západu"                 1,95*0,40</t>
  </si>
  <si>
    <t>65</t>
  </si>
  <si>
    <t>632451032</t>
  </si>
  <si>
    <t>Vyrovnávací potěr tl do 30 mm z MC 15 provedený v ploše</t>
  </si>
  <si>
    <t>485294529</t>
  </si>
  <si>
    <t>"skl. střeš. pláště SK1"        67,03*15,0</t>
  </si>
  <si>
    <t>66</t>
  </si>
  <si>
    <t>644941111</t>
  </si>
  <si>
    <t>Osazování ventilačních mřížek velikosti do 150 x 150 mm</t>
  </si>
  <si>
    <t>33707319</t>
  </si>
  <si>
    <t>"výměra dle PD/pohledy/pozn.č.7"        88,00</t>
  </si>
  <si>
    <t>Úprava odtahu ventilátoru</t>
  </si>
  <si>
    <t>"výměra dle PD/pohledy/pozn.č.10"        1,0</t>
  </si>
  <si>
    <t>67</t>
  </si>
  <si>
    <t>553414290</t>
  </si>
  <si>
    <t>mřížka větrací nerezová NVM 125 kruhová se síťovinou</t>
  </si>
  <si>
    <t>91132951</t>
  </si>
  <si>
    <t>68</t>
  </si>
  <si>
    <t>644941121</t>
  </si>
  <si>
    <t>Montáž průchodky k větrací mřížce se zhotovením otvoru v tepelné izolaci</t>
  </si>
  <si>
    <t>722603693</t>
  </si>
  <si>
    <t>69</t>
  </si>
  <si>
    <t>283776100</t>
  </si>
  <si>
    <t>tvarovka průchodka  P 100</t>
  </si>
  <si>
    <t>1215847426</t>
  </si>
  <si>
    <t>90</t>
  </si>
  <si>
    <t>Doplňující konstrukce a práce</t>
  </si>
  <si>
    <t>70</t>
  </si>
  <si>
    <t>952901221</t>
  </si>
  <si>
    <t>Vyčištění budov průmyslových objektů při jakékoliv výšce podlaží</t>
  </si>
  <si>
    <t>-42075065</t>
  </si>
  <si>
    <t>"1., 2.n.p."                                              (67,83*2,0)*2*2</t>
  </si>
  <si>
    <t xml:space="preserve">"střecha"                                                (67,83*15,80)/3     </t>
  </si>
  <si>
    <t>"přístavek - viz pohled od západu"        49,20*6</t>
  </si>
  <si>
    <t>71</t>
  </si>
  <si>
    <t>953943113</t>
  </si>
  <si>
    <t>Osazování výrobků do 15 kg/kus do vysekaných kapes zdiva bez jejich dodání</t>
  </si>
  <si>
    <t>-52570498</t>
  </si>
  <si>
    <t>"osazení hasícího přístroje"        1,0</t>
  </si>
  <si>
    <t>72</t>
  </si>
  <si>
    <t>449321130</t>
  </si>
  <si>
    <t>přístroj hasicí ruční práškový</t>
  </si>
  <si>
    <t>-1576109197</t>
  </si>
  <si>
    <t>"přístroj hasící práškový 21A"        1,0</t>
  </si>
  <si>
    <t>94</t>
  </si>
  <si>
    <t>Lešení a stavební výtahy</t>
  </si>
  <si>
    <t>73</t>
  </si>
  <si>
    <t>941111121</t>
  </si>
  <si>
    <t>Montáž lešení řadového trubkového lehkého s podlahami zatížení do 200 kg/m2 š do 1,2 m v do 10 m</t>
  </si>
  <si>
    <t>-680952269</t>
  </si>
  <si>
    <t>"pohl. od východu a jihu"                  (70,50+5,90+2*1,20)*9,50+(7,10+1,20)*0,80+(4,30+1,20)*1,80</t>
  </si>
  <si>
    <t>"ODPOČET - stáv. přístavky"         -((12,40*4,65)+(9,20*7,80)+(3,90*4,0))</t>
  </si>
  <si>
    <t>"pohled od severu"                          (16,08+2*1,20)*2,30</t>
  </si>
  <si>
    <t>"pohled od západu"                          70,50*4,90</t>
  </si>
  <si>
    <t>74</t>
  </si>
  <si>
    <t>941111221</t>
  </si>
  <si>
    <t>Příplatek k lešení řadovému trubkovému lehkému s podlahami š 1,2 m v 10 m za první a ZKD den použití</t>
  </si>
  <si>
    <t>1999887118</t>
  </si>
  <si>
    <t>1008,074*21</t>
  </si>
  <si>
    <t>75</t>
  </si>
  <si>
    <t>941111821</t>
  </si>
  <si>
    <t>Demontáž lešení řadového trubkového lehkého s podlahami zatížení do 200 kg/m2 š do 1,2 m v do 10 m</t>
  </si>
  <si>
    <t>-1100054400</t>
  </si>
  <si>
    <t>76</t>
  </si>
  <si>
    <t>944111111</t>
  </si>
  <si>
    <t>Montáž ochranného zábradlí trubkového na vnějších stranách objektů odkloněného od svislice do 15°</t>
  </si>
  <si>
    <t>663294508</t>
  </si>
  <si>
    <t>(68,11+16,08)*2</t>
  </si>
  <si>
    <t>77</t>
  </si>
  <si>
    <t>944111211</t>
  </si>
  <si>
    <t>Příplatek k ochrannému zábradlí trubkovému na vnějších stranách objektů za první a ZKD den použití</t>
  </si>
  <si>
    <t>-1874258525</t>
  </si>
  <si>
    <t>168,38*21</t>
  </si>
  <si>
    <t>78</t>
  </si>
  <si>
    <t>944111811</t>
  </si>
  <si>
    <t>Demontáž ochranného zábradlí trubkového na vnějších stranách objektů odkloněného od svislice do 15°</t>
  </si>
  <si>
    <t>1406985093</t>
  </si>
  <si>
    <t>79</t>
  </si>
  <si>
    <t>949101111</t>
  </si>
  <si>
    <t>Lešení pomocné pro objekty pozemních staveb s lešeňovou podlahou v do 1,9 m zatížení do 150 kg/m2</t>
  </si>
  <si>
    <t>100812179</t>
  </si>
  <si>
    <t>pro mtž. oken a opr. omítek po výměně oken:</t>
  </si>
  <si>
    <t>"1.n.p. - stěna západní"                                                    (2,70+5,40*6)*1,20</t>
  </si>
  <si>
    <t>"1.n.p. - stěna východní"                                                  (5,40+3,0*3+1,80+5,40+2,60+3,0+5,40*2)*1,20</t>
  </si>
  <si>
    <t>"2.n.p. - stěna západní"                                                    (2,80+3,20+2,40+2,90+2,20+5,40*2+2,70*3+3,0+5,0+1,50+2,50*3+5,40)*1,20</t>
  </si>
  <si>
    <t>"2.n.p. - stěna východní"                                                  (5,40*2+3,0+1,50+2,0+2,50*4+5,40)*1,20</t>
  </si>
  <si>
    <t>"dle PD střechy/dmt. a zpětné mont./stroj. výtahu"          (7,40+4,0)*2*1,20+(3,60+3,20)*1,20</t>
  </si>
  <si>
    <t>80</t>
  </si>
  <si>
    <t>949211121</t>
  </si>
  <si>
    <t>Montáž lešeňové podlahy bez příčníků pro trubková lešení v do 10 m</t>
  </si>
  <si>
    <t>-360041998</t>
  </si>
  <si>
    <t>ochrana střechy před založením lešení:</t>
  </si>
  <si>
    <t>"stáv. střechy přístavků"        (67,83*1,50)+(15,80*1,50)+(12,40*1,50)+(9,20+3,90)*1,50+(7,10*1,50)+(4,30*1,50)</t>
  </si>
  <si>
    <t>81</t>
  </si>
  <si>
    <t>949211221</t>
  </si>
  <si>
    <t>Příplatek k lešeňové podlaze bez příčníků pro trubková lešení za první a ZKD den použití</t>
  </si>
  <si>
    <t>-897213426</t>
  </si>
  <si>
    <t>180,795*21</t>
  </si>
  <si>
    <t>82</t>
  </si>
  <si>
    <t>949211821</t>
  </si>
  <si>
    <t>Demontáž lešeňové podlahy bez příčníků pro trubková lešení v do 10 m</t>
  </si>
  <si>
    <t>-1357213817</t>
  </si>
  <si>
    <t>96</t>
  </si>
  <si>
    <t>Bourání konstrukcí</t>
  </si>
  <si>
    <t>83</t>
  </si>
  <si>
    <t>712300832</t>
  </si>
  <si>
    <t>Odstranění povlakové krytiny střech do 10° dvouvrstvé</t>
  </si>
  <si>
    <t>-224183061</t>
  </si>
  <si>
    <t>"stáv. skl. střeš. pláště - vytažení na atiku"        (67,03*0,40)*2+(15,0*0,30)*2*2</t>
  </si>
  <si>
    <t>84</t>
  </si>
  <si>
    <t>712300833</t>
  </si>
  <si>
    <t>Odstranění povlakové krytiny střech do 10° třívrstvé</t>
  </si>
  <si>
    <t>2082954656</t>
  </si>
  <si>
    <t>"stáv. skl. střeš. pláště"        (67,83*15,80)-(5,0*4,0)</t>
  </si>
  <si>
    <t>85</t>
  </si>
  <si>
    <t>712300841</t>
  </si>
  <si>
    <t>Odstranění povlakové krytiny střech do 10° odškrabáním mechu s urovnáním povrchu a očištěním</t>
  </si>
  <si>
    <t>1110916295</t>
  </si>
  <si>
    <t>předpokládaný rozsah 25% z celé plochy:</t>
  </si>
  <si>
    <t>"stáv. skl. střeš. pláště"        67,03*15,0*0,25</t>
  </si>
  <si>
    <t>"strojovna výtahu"                4,85*3,70*0,25</t>
  </si>
  <si>
    <t>86</t>
  </si>
  <si>
    <t>712300845</t>
  </si>
  <si>
    <t>Demontáž ventilační hlavice na ploché střeše sklonu do 10°</t>
  </si>
  <si>
    <t>-818472029</t>
  </si>
  <si>
    <t>"dle PD střechy/stáv. ventilace/B"        3,00</t>
  </si>
  <si>
    <t>87</t>
  </si>
  <si>
    <t>721210823</t>
  </si>
  <si>
    <t>Demontáž vpustí střešních DN 125</t>
  </si>
  <si>
    <t>-1050397642</t>
  </si>
  <si>
    <t>88</t>
  </si>
  <si>
    <t>764002841</t>
  </si>
  <si>
    <t>Demontáž oplechování horních ploch zdí a nadezdívek do suti</t>
  </si>
  <si>
    <t>1345026485</t>
  </si>
  <si>
    <t>"stáv. oplech. atiky - vlastní střecha"                                                    185,00</t>
  </si>
  <si>
    <t>"dle PD střechy/dmt. a zpětné mont./stroj. výtahu - oplech atiky"        18,00</t>
  </si>
  <si>
    <t>89</t>
  </si>
  <si>
    <t>764002851</t>
  </si>
  <si>
    <t>Demontáž oplechování parapetů do suti</t>
  </si>
  <si>
    <t>1150054002</t>
  </si>
  <si>
    <t>"1.n.p. - stáv. okna - pohled od západu"        2,45*11</t>
  </si>
  <si>
    <t>"1.n.p. - stáv. okna - pohled od východu"      (2,45*13)+(1,25*1)</t>
  </si>
  <si>
    <t>"2.n.p. - stáv. okna - pohled od západu"        (1,25*1)*2+(2,45*18)</t>
  </si>
  <si>
    <t>"2.n.p. - stáv. okna - pohled od východu"      (2,45*11)*(1,55*4)</t>
  </si>
  <si>
    <t>764002871</t>
  </si>
  <si>
    <t>Demontáž lemování zdí do suti</t>
  </si>
  <si>
    <t>-180272356</t>
  </si>
  <si>
    <t>"stáv. lemování atik. zdiva"                 (67,08+15,0)*2</t>
  </si>
  <si>
    <t>"stáv. lemování strojovny výtahu"        (4,0+5,0)*2-0,80</t>
  </si>
  <si>
    <t>91</t>
  </si>
  <si>
    <t>764003801</t>
  </si>
  <si>
    <t>Demontáž lemování trub, konzol, držáků, ventilačních nástavců a jiných kusových prvků do suti</t>
  </si>
  <si>
    <t>1299501037</t>
  </si>
  <si>
    <t>"dle PD střechy/B"       3,00</t>
  </si>
  <si>
    <t>92</t>
  </si>
  <si>
    <t>764004801</t>
  </si>
  <si>
    <t>Demontáž podokapního žlabu do suti</t>
  </si>
  <si>
    <t>297243617</t>
  </si>
  <si>
    <t>"dle PD střechy/dmt. a zpětné mont./stroj. výtahu"        5,00</t>
  </si>
  <si>
    <t>93</t>
  </si>
  <si>
    <t>764004861</t>
  </si>
  <si>
    <t>Demontáž svodu do suti</t>
  </si>
  <si>
    <t>29306168</t>
  </si>
  <si>
    <t>"dle PD střechy/dmt. a zpětné mont./stroj. výtahu"        2,70</t>
  </si>
  <si>
    <t>964011211</t>
  </si>
  <si>
    <t>Vybourání ŽB překladů prefabrikovaných dl do 3 m hmotnosti do 50 kg/m</t>
  </si>
  <si>
    <t>-735444192</t>
  </si>
  <si>
    <t>"dle PD střechy/dmt. a zpětné mont./stroj. výtahu"        1,50*0,30*0,15</t>
  </si>
  <si>
    <t>95</t>
  </si>
  <si>
    <t>965044121</t>
  </si>
  <si>
    <t>Bourání podkladů pod dlažby nebo betonových mazanin s rabicovým pletivem ve střešních konstrukcích</t>
  </si>
  <si>
    <t>-1513976371</t>
  </si>
  <si>
    <t>"stáv. skladba střeš. pláště - vyrov. vrstva z MC tl.15mm"        (67,03*15,0)-(5,0*4,0)</t>
  </si>
  <si>
    <t>968062376</t>
  </si>
  <si>
    <t>Vybourání dřevěných rámů oken zdvojených včetně křídel pl do 4 m2</t>
  </si>
  <si>
    <t>-584176868</t>
  </si>
  <si>
    <t>"1.n.p. - stáv. okna - stěna východní"      (1,20*2,40)*1</t>
  </si>
  <si>
    <t>"2.n.p. - stáv. okna - stěna západní"        (1,20*1,20)*1+(1,20*2,10)*1</t>
  </si>
  <si>
    <t>97</t>
  </si>
  <si>
    <t>968062377</t>
  </si>
  <si>
    <t>Vybourání dřevěných rámů oken zdvojených včetně křídel pl přes 4 m2</t>
  </si>
  <si>
    <t>876301591</t>
  </si>
  <si>
    <t>"1.n.p. - stáv. okna - stěna západní"        (2,40*2,40)*11</t>
  </si>
  <si>
    <t>"1.n.p. - stáv. okna - stěna východní"      (2,40*2,40)*13</t>
  </si>
  <si>
    <t>"2.n.p. - stáv. okna - stěna západní"        (2,40*2,10)*18</t>
  </si>
  <si>
    <t>"2.n.p. - stáv. okna - stěna východní"      (2,40*2,10)*11</t>
  </si>
  <si>
    <t>98</t>
  </si>
  <si>
    <t>968072355</t>
  </si>
  <si>
    <t>Vybourání kovových rámů oken dvojitých včetně křídel pl do 2 m2</t>
  </si>
  <si>
    <t>-2038002921</t>
  </si>
  <si>
    <t>"dle PD střechy/dmt. a zpětné mont./stroj. výtahu"        1,00</t>
  </si>
  <si>
    <t>99</t>
  </si>
  <si>
    <t>968072455</t>
  </si>
  <si>
    <t>Vybourání kovových dveřních zárubní pl do 2 m2</t>
  </si>
  <si>
    <t>1969249737</t>
  </si>
  <si>
    <t>"dle PD střechy/dmt. a zpětné mont./stroj. výtahu"        0,80*1,97</t>
  </si>
  <si>
    <t>100</t>
  </si>
  <si>
    <t>968072456</t>
  </si>
  <si>
    <t>Vybourání kovových dveřních zárubní pl přes 2 m2</t>
  </si>
  <si>
    <t>626451626</t>
  </si>
  <si>
    <t>"1.n.p.- dveře vedoucí do místn. pod schodištěm - stěna západní"        1,74*2,00</t>
  </si>
  <si>
    <t>"2.n.p.- stáv. ocel. 2kř. dveře - stěna západní"                                       1,95*2,48</t>
  </si>
  <si>
    <t>101</t>
  </si>
  <si>
    <t>968072559</t>
  </si>
  <si>
    <t>Vybourání kovových vrat pl přes 5 m2</t>
  </si>
  <si>
    <t>-758909294</t>
  </si>
  <si>
    <t>"1.n.p. - stáv. vrata - stěna západní"        5,40*2,70</t>
  </si>
  <si>
    <t>102</t>
  </si>
  <si>
    <t>968072245</t>
  </si>
  <si>
    <t>Vybourání kovových rámů oken jednoduchých včetně křídel pl do 2 m2 - porovnávací položka pro bourání dešť. žaluzií s rámem</t>
  </si>
  <si>
    <t>117703662</t>
  </si>
  <si>
    <t>"výměra dle PD/pohledy/pozn.č.3 - dmtž dešťové žaluzie 800x1000mm"                          0,80*1,00</t>
  </si>
  <si>
    <t>"výměra dle PD/pohledy/pozn.č.5 - dmtž dešťové žaluzie 400x400mm - pozink."              0,40*0,40</t>
  </si>
  <si>
    <t>"výměra dle PD/pohledy/pozn.č.15 - dmtž dešťové žaluzie 400x500mm - pozink."            0,40*0,50</t>
  </si>
  <si>
    <t>103</t>
  </si>
  <si>
    <t>968072246</t>
  </si>
  <si>
    <t>Vybourání kovových rámů oken jednoduchých včetně křídel pl do 4 m2 - porovnávací položka pro bourání dešť. žaluzií s rámem</t>
  </si>
  <si>
    <t>1955360401</t>
  </si>
  <si>
    <t>"výměra dle PD/pohledy/pozn.č.16 - dmtž dešťové žaluzie 1250x1250mm - pozink."        1,25*1,25</t>
  </si>
  <si>
    <t>104</t>
  </si>
  <si>
    <t>973031151</t>
  </si>
  <si>
    <t>Vysekání výklenků ve zdivu cihelném na MV nebo MVC pl přes 0,25 m2</t>
  </si>
  <si>
    <t>200887462</t>
  </si>
  <si>
    <t>"vícepráce pro rozvaděč ELE"        0,70*0,50*0,15</t>
  </si>
  <si>
    <t>105</t>
  </si>
  <si>
    <t>973031513</t>
  </si>
  <si>
    <t>Vysekání kapes ve zdivu cihelném na MV nebo MVC pro upevňovací prvky hl do 150 mm</t>
  </si>
  <si>
    <t>539139741</t>
  </si>
  <si>
    <t>"výměra dle PD/pohledy/pozn.č.2"                                  4,0</t>
  </si>
  <si>
    <t>"výměra dle PD/pohledy/pozn.č.9 - závěsy pozink."        80,0</t>
  </si>
  <si>
    <t>106</t>
  </si>
  <si>
    <t>973031825</t>
  </si>
  <si>
    <t>Vysekání kapes ve zdivu cihelném na MV nebo MVC pro zavázání zdí tl do 450 mm</t>
  </si>
  <si>
    <t>-1704532189</t>
  </si>
  <si>
    <t>"doplnění zdiva stáv. vrat. otvoru 1.n.p. - stěna západní"              2,70*2</t>
  </si>
  <si>
    <t>"zazdění stáv. oken. a dveř. otvorů 1.n.p. - stěna západní"          (2,00*2)+(2,40*11)*2</t>
  </si>
  <si>
    <t xml:space="preserve">"zazdění stáv. otvorů 2.n.p. - stěna východní"                              (0,60*2)*1+(1,00*2)*1   </t>
  </si>
  <si>
    <t>"zazdění stáv. dveř. otvorů 2.n.p. - stěna západní"                      (2,48*2)*1</t>
  </si>
  <si>
    <t>107</t>
  </si>
  <si>
    <t>976072221</t>
  </si>
  <si>
    <t>Vybourání kovových komínových dvířek pl do 0,3 m2 ze zdiva cihelného</t>
  </si>
  <si>
    <t>-2038558663</t>
  </si>
  <si>
    <t>108</t>
  </si>
  <si>
    <t>976082141</t>
  </si>
  <si>
    <t>Vybourání objímek, držáků nebo věšáků ze zdiva betonového</t>
  </si>
  <si>
    <t>1424394887</t>
  </si>
  <si>
    <t>109</t>
  </si>
  <si>
    <t>978015321</t>
  </si>
  <si>
    <t>Otlučení vnější vápenné nebo vápenocementové vnější omítky stupně členitosti 1 a 2 rozsahu do 10%</t>
  </si>
  <si>
    <t>-46547154</t>
  </si>
  <si>
    <t>110</t>
  </si>
  <si>
    <t>978015361</t>
  </si>
  <si>
    <t>Otlučení vnější vápenné nebo vápenocementové vnější omítky stupně členitosti 1 a 2 rozsahu do 50%</t>
  </si>
  <si>
    <t>144839763</t>
  </si>
  <si>
    <t>"dle PD střechy/dmt. a zpětné mont./stroj. výtahu"                            (5,0+4,0)*2*2,80-(0,80*2,00+1,20*1,20)</t>
  </si>
  <si>
    <t>Prorážení otvorů a ostatní bourací práce</t>
  </si>
  <si>
    <t>111</t>
  </si>
  <si>
    <t>975043111</t>
  </si>
  <si>
    <t>Jednořadové podchycení stropů pro osazení nosníků v do 3,5 m pro zatížení do 750 kg/m</t>
  </si>
  <si>
    <t>946107242</t>
  </si>
  <si>
    <t>"podepření stropů přístavků pro zatížení leš. konstrukcí"       76,45+15,80+12,40+13,00+7,0</t>
  </si>
  <si>
    <t>112</t>
  </si>
  <si>
    <t>975048111</t>
  </si>
  <si>
    <t>Příplatek k jednořadovém podchycení stropů pro zatížení do 750 kg/m ZKD 1 m v podchycení</t>
  </si>
  <si>
    <t>-751272927</t>
  </si>
  <si>
    <t>"podepření stropů přístavků pro zatížení leš. konstrukcí"       76,45+15,80*4+12,40+9,20*4+3,80+7,0*4</t>
  </si>
  <si>
    <t>997</t>
  </si>
  <si>
    <t>Přesun sutě</t>
  </si>
  <si>
    <t>113</t>
  </si>
  <si>
    <t>997013153</t>
  </si>
  <si>
    <t>Vnitrostaveništní doprava suti a vybouraných hmot pro budovy v do 12 m s omezením mechanizace</t>
  </si>
  <si>
    <t>-1080953490</t>
  </si>
  <si>
    <t>114</t>
  </si>
  <si>
    <t>997013311</t>
  </si>
  <si>
    <t>Montáž a demontáž shozu suti v do 10 m</t>
  </si>
  <si>
    <t>-611377554</t>
  </si>
  <si>
    <t>9,3-1,3</t>
  </si>
  <si>
    <t>115</t>
  </si>
  <si>
    <t>997013321</t>
  </si>
  <si>
    <t>Příplatek k shozu suti v do 10 m za první a ZKD den použití</t>
  </si>
  <si>
    <t>-2029471944</t>
  </si>
  <si>
    <t>"předpoklad 5dnů"          8,0*5</t>
  </si>
  <si>
    <t>116</t>
  </si>
  <si>
    <t>997013322</t>
  </si>
  <si>
    <t>Příplatek k shozu suti v do 20 m za první a ZKD den použití</t>
  </si>
  <si>
    <t>2029219546</t>
  </si>
  <si>
    <t>117</t>
  </si>
  <si>
    <t>997013501</t>
  </si>
  <si>
    <t>Odvoz suti a vybouraných hmot na skládku nebo meziskládku do 1 km se složením</t>
  </si>
  <si>
    <t>-1142084858</t>
  </si>
  <si>
    <t>118</t>
  </si>
  <si>
    <t>997013509</t>
  </si>
  <si>
    <t>Příplatek k odvozu suti a vybouraných hmot na skládku ZKD 1 km přes 1 km</t>
  </si>
  <si>
    <t>-692079425</t>
  </si>
  <si>
    <t>"nejbližší řízená skládka - 7km"         126,101*(7-1)</t>
  </si>
  <si>
    <t>119</t>
  </si>
  <si>
    <t>997013831</t>
  </si>
  <si>
    <t>Poplatek za uložení stavebního směsného odpadu na skládce (skládkovné)</t>
  </si>
  <si>
    <t>-841954708</t>
  </si>
  <si>
    <t>998</t>
  </si>
  <si>
    <t>Přesun hmot</t>
  </si>
  <si>
    <t>120</t>
  </si>
  <si>
    <t>998017002</t>
  </si>
  <si>
    <t>Přesun hmot s omezením mechanizace pro budovy v do 12 m</t>
  </si>
  <si>
    <t>-290740615</t>
  </si>
  <si>
    <t>PSV</t>
  </si>
  <si>
    <t>Práce a dodávky PSV</t>
  </si>
  <si>
    <t>712</t>
  </si>
  <si>
    <t>Povlakové krytiny</t>
  </si>
  <si>
    <t>121</t>
  </si>
  <si>
    <t>71210-01</t>
  </si>
  <si>
    <t>Dod.+ mtž  střešního souvrství na ploché střeše s min. sklonem. Provedení z hydroizolační fólie  tl.1,5mm + geotextilie 300g/m2. Kotvení do nosné k-ce speciálními kotvami skrz nové  izolační vrstvy. Vše vč. všech syst. doplňků, ztužujících a ukončovacích prvků, spojovacích a kotevních prostředků. Výměra je rozvinutá plocha vč. vytažení na atiku. Do ceny kalkulovat lemování ocel. podpěr (roz. 60 x 30mm)  pro 161ks solárních panelů.</t>
  </si>
  <si>
    <t>764315016</t>
  </si>
  <si>
    <t>"Půdorysná plocha střechy"        ((68,11+2*0,10)*(16,08+2*0,15))+(14,76*0,15)*2</t>
  </si>
  <si>
    <t>"ODPOČET - strojovna"                -5,0*4,0</t>
  </si>
  <si>
    <t>122</t>
  </si>
  <si>
    <t>712311101</t>
  </si>
  <si>
    <t>Provedení povlakové krytiny střech do 10° za studena lakem penetračním nebo asfaltovým</t>
  </si>
  <si>
    <t>2141099201</t>
  </si>
  <si>
    <t>"skl. střeš. pláště SK1"        (67,03*15,0)-(4,0*5,0)</t>
  </si>
  <si>
    <t>"strojovna výtahu"                4,85*3,70</t>
  </si>
  <si>
    <t>123</t>
  </si>
  <si>
    <t>111631500</t>
  </si>
  <si>
    <t>lak asfaltový penetrační (MJ t) bal 9 kg</t>
  </si>
  <si>
    <t>391545352</t>
  </si>
  <si>
    <t>(985,450+17,945)*0,00030</t>
  </si>
  <si>
    <t>124</t>
  </si>
  <si>
    <t>712341659</t>
  </si>
  <si>
    <t>Provedení povlakové krytiny střech do 10° pásy NAIP přitavením bodově</t>
  </si>
  <si>
    <t>-1379184434</t>
  </si>
  <si>
    <t>"skl. střeš. pláště SK1"        (67,03*15,0)-(5,0*4,0)</t>
  </si>
  <si>
    <t>125</t>
  </si>
  <si>
    <t>628522540</t>
  </si>
  <si>
    <t>pás asfaltovaný modifikovaný SBS40  mineral</t>
  </si>
  <si>
    <t>-1768507668</t>
  </si>
  <si>
    <t>(985,45+17,45)*1,15</t>
  </si>
  <si>
    <t>126</t>
  </si>
  <si>
    <t>712811101</t>
  </si>
  <si>
    <t>Provedení povlakové krytiny vytažením na konstrukce za studena nátěrem penetračním</t>
  </si>
  <si>
    <t>-377051670</t>
  </si>
  <si>
    <t>"vnitřní část atik. zdiva - skl. SK1"          (67,03+15,0)*2*0,42+(15,0*2)*0,42</t>
  </si>
  <si>
    <t>127</t>
  </si>
  <si>
    <t>1751742618</t>
  </si>
  <si>
    <t>81,505*0,00035</t>
  </si>
  <si>
    <t>128</t>
  </si>
  <si>
    <t>712841559</t>
  </si>
  <si>
    <t>Provedení povlakové krytiny vytažením na konstrukce pásy přitavením NAIP</t>
  </si>
  <si>
    <t>1093080333</t>
  </si>
  <si>
    <t>129</t>
  </si>
  <si>
    <t>1166110913</t>
  </si>
  <si>
    <t>81,505*1,20</t>
  </si>
  <si>
    <t>130</t>
  </si>
  <si>
    <t>712998113</t>
  </si>
  <si>
    <t xml:space="preserve">Pochozí plochy plochých střech z folie PVC tl. 4 mm </t>
  </si>
  <si>
    <t>121264031</t>
  </si>
  <si>
    <t xml:space="preserve"> dod+mtž pochozích pásů určených k revizním pracem na střeše</t>
  </si>
  <si>
    <t>"Půdorysná plocha střechy - 20%"        ((68,11-2*0,68-0,78)*14,76-5,0*1,0)*0,2</t>
  </si>
  <si>
    <t>131</t>
  </si>
  <si>
    <t>998712102</t>
  </si>
  <si>
    <t>Přesun hmot tonážní tonážní pro krytiny povlakové v objektech v do 12 m</t>
  </si>
  <si>
    <t>766656431</t>
  </si>
  <si>
    <t>713</t>
  </si>
  <si>
    <t>Izolace tepelné</t>
  </si>
  <si>
    <t>132</t>
  </si>
  <si>
    <t>713141135</t>
  </si>
  <si>
    <t>Montáž izolace tepelné střech plochých lepené za studena bodově 1 vrstva rohoží, pásů, dílců, desek</t>
  </si>
  <si>
    <t>311150452</t>
  </si>
  <si>
    <t>"skl. střeš. pláště SK1"        (67,03*15,0)*2-(5,0*4,0)*2</t>
  </si>
  <si>
    <t>atika shora:</t>
  </si>
  <si>
    <t>"Atika"                                    (68,11+14,76)*2*0,26+(14,76*0,26)</t>
  </si>
  <si>
    <t>133</t>
  </si>
  <si>
    <t>283723080</t>
  </si>
  <si>
    <t>deska z pěnového polystyrenu EPS 100 S 1000 x 500 x 80 mm</t>
  </si>
  <si>
    <t>1171987170</t>
  </si>
  <si>
    <t>"Atika"                                    ((68,11+14,76)*2*0,26+(14,76*0,26))*1,02</t>
  </si>
  <si>
    <t>134</t>
  </si>
  <si>
    <t>283723120</t>
  </si>
  <si>
    <t>deska z pěnového polystyrenu EPS 100 S 1000 x 500 x 120 mm</t>
  </si>
  <si>
    <t>-148438896</t>
  </si>
  <si>
    <t>1970,900*1,02</t>
  </si>
  <si>
    <t>135</t>
  </si>
  <si>
    <t>713141322</t>
  </si>
  <si>
    <t>Montáž izolace tepelné střech plochých lepené asfalte bodově, spádová vrstva</t>
  </si>
  <si>
    <t>-1822014960</t>
  </si>
  <si>
    <t>136</t>
  </si>
  <si>
    <t>283761410</t>
  </si>
  <si>
    <t>klín spádový Standard 1000 x 1000 mm, EPS 100</t>
  </si>
  <si>
    <t>1266836043</t>
  </si>
  <si>
    <t>((67,03*15,0)-(5,0*4,0))*(0,02+0,17)/2*1,02</t>
  </si>
  <si>
    <t>137</t>
  </si>
  <si>
    <t>998713102</t>
  </si>
  <si>
    <t>Přesun hmot tonážní pro izolace tepelné v objektech v do 12 m</t>
  </si>
  <si>
    <t>-473324865</t>
  </si>
  <si>
    <t>721</t>
  </si>
  <si>
    <t>Zdravotechnika - vnitřní kanalizace</t>
  </si>
  <si>
    <t>138</t>
  </si>
  <si>
    <t>721174056</t>
  </si>
  <si>
    <t>Potrubí kanalizační z PP dešťové systém HT DN 125</t>
  </si>
  <si>
    <t>841667806</t>
  </si>
  <si>
    <t>"napojení střeš. vtoků na stávající  stoupačky"        3*0,5</t>
  </si>
  <si>
    <t>139</t>
  </si>
  <si>
    <t>721233213</t>
  </si>
  <si>
    <t>Střešní vtok polypropylen PP pro pochůzné střechy svislý odtok DN 125</t>
  </si>
  <si>
    <t>425139552</t>
  </si>
  <si>
    <t>140</t>
  </si>
  <si>
    <t>721273153</t>
  </si>
  <si>
    <t>Hlavice ventilační polypropylen PP DN 110</t>
  </si>
  <si>
    <t>94935141</t>
  </si>
  <si>
    <t>141</t>
  </si>
  <si>
    <t>998721102</t>
  </si>
  <si>
    <t>Přesun hmot tonážní pro vnitřní kanalizace v objektech v do 12 m</t>
  </si>
  <si>
    <t>1231608742</t>
  </si>
  <si>
    <t>723</t>
  </si>
  <si>
    <t>Zdravotechnika - vnitřní plynovod</t>
  </si>
  <si>
    <t>142</t>
  </si>
  <si>
    <t>723111206</t>
  </si>
  <si>
    <t xml:space="preserve">Potrubí ocelové závitové černé bezešvé svařované běžné DN 40 vč. prodloužených závěsů </t>
  </si>
  <si>
    <t>-1638832249</t>
  </si>
  <si>
    <t>"výměra dle PD/pohledy/pozn.č.9 - mtž. je na fasádě"        150,0</t>
  </si>
  <si>
    <t>143</t>
  </si>
  <si>
    <t>723120805</t>
  </si>
  <si>
    <t>Demontáž potrubí ocelové závitové svařované do DN 50</t>
  </si>
  <si>
    <t>1443555544</t>
  </si>
  <si>
    <t>"výměra dle PD/pohledy/pozn.č.9 - DEMONTÁŽ K OPĚTOVNÉMU POUŽITÍ"        150,0</t>
  </si>
  <si>
    <t>144</t>
  </si>
  <si>
    <t>998723102</t>
  </si>
  <si>
    <t>Přesun hmot tonážní pro vnitřní plynovod v objektech v do 12 m</t>
  </si>
  <si>
    <t>-278352444</t>
  </si>
  <si>
    <t>731</t>
  </si>
  <si>
    <t>Ústřední vytápění - kotelny</t>
  </si>
  <si>
    <t>145</t>
  </si>
  <si>
    <t>731810311</t>
  </si>
  <si>
    <t>Nucený odtah spalin soustředným potrubím pro kondenzační kotel vodorovný 60/100 mm přes vnější stěnu</t>
  </si>
  <si>
    <t>soubor</t>
  </si>
  <si>
    <t>-1670080084</t>
  </si>
  <si>
    <t>Úprava ústí kondenzačního kotle DN 100</t>
  </si>
  <si>
    <t>"výměra dle PD/pohledy/pozn.č.6"        1,0</t>
  </si>
  <si>
    <t>146</t>
  </si>
  <si>
    <t>998731102</t>
  </si>
  <si>
    <t>Přesun hmot tonážní pro kotelny v objektech v do 12 m</t>
  </si>
  <si>
    <t>-141110713</t>
  </si>
  <si>
    <t>741</t>
  </si>
  <si>
    <t>Elektroinstalace - silnoproud</t>
  </si>
  <si>
    <t>147</t>
  </si>
  <si>
    <t>741112001</t>
  </si>
  <si>
    <t>Montáž krabice zapuštěná plastová kruhová</t>
  </si>
  <si>
    <t>-272491121</t>
  </si>
  <si>
    <t>Dmtž + mtž čidla pro kondenzační kotel</t>
  </si>
  <si>
    <t>"výměra dle PD/pohledy/pozn.č.8"        1,0</t>
  </si>
  <si>
    <t>148</t>
  </si>
  <si>
    <t>741124701</t>
  </si>
  <si>
    <t>Montáž kabel Cu stíněný ovládací žíly 2 až 19x0,8 mm2 uložený volně (JYTY)</t>
  </si>
  <si>
    <t>-284391529</t>
  </si>
  <si>
    <t>149</t>
  </si>
  <si>
    <t>341216010</t>
  </si>
  <si>
    <t>kabel sdělovací TCEKPFLE 1 P  1,0   D  K1602001</t>
  </si>
  <si>
    <t>1295628674</t>
  </si>
  <si>
    <t>150</t>
  </si>
  <si>
    <t>741130001</t>
  </si>
  <si>
    <t>Ukončení vodič izolovaný do 2,5mm2 v rozváděči nebo na přístroji</t>
  </si>
  <si>
    <t>1314236381</t>
  </si>
  <si>
    <t>151</t>
  </si>
  <si>
    <t>741910601</t>
  </si>
  <si>
    <t>Montáž příchytka dřevěná nebo plastová do 4 otvorů</t>
  </si>
  <si>
    <t>-521019909</t>
  </si>
  <si>
    <t>743</t>
  </si>
  <si>
    <t>Elektromontáže - hrubá montáž</t>
  </si>
  <si>
    <t>152</t>
  </si>
  <si>
    <t>741110023</t>
  </si>
  <si>
    <t>Montáž trubka plastová tuhá D přes 35 mm uložená pod omítku</t>
  </si>
  <si>
    <t>-1583070170</t>
  </si>
  <si>
    <t>"výměra dle PD/pohledy/pozn.č.12"        100,0</t>
  </si>
  <si>
    <t>153</t>
  </si>
  <si>
    <t>345710920</t>
  </si>
  <si>
    <t xml:space="preserve">trubka elektroinstalační tuhá z PVC L 3 m </t>
  </si>
  <si>
    <t>-660068018</t>
  </si>
  <si>
    <t>751</t>
  </si>
  <si>
    <t>Vzduchotechnika</t>
  </si>
  <si>
    <t>154</t>
  </si>
  <si>
    <t>751721811</t>
  </si>
  <si>
    <t>Demontáž klimatizační jednotky venkovní s jednofázovým napájením (do 2 vnitřních jednotek)</t>
  </si>
  <si>
    <t>-290079559</t>
  </si>
  <si>
    <t>"výměra dle PD/pohledy/pozn.č.2-DEMONTÁŽ K OPĚTOVNÉMU POŽITÍ"        1,0</t>
  </si>
  <si>
    <t>155</t>
  </si>
  <si>
    <t>751721111</t>
  </si>
  <si>
    <t>Montáž klimatizační jednotky venkovní s jednofázovým napájením (do 2 vnitřních jednotek)</t>
  </si>
  <si>
    <t>-185887724</t>
  </si>
  <si>
    <t>"výměra dle PD/pohledy/pozn.č.2"        1,0</t>
  </si>
  <si>
    <t>762</t>
  </si>
  <si>
    <t>Konstrukce tesařské</t>
  </si>
  <si>
    <t>156</t>
  </si>
  <si>
    <t>762083111</t>
  </si>
  <si>
    <t>Impregnace řeziva proti dřevokaznému hmyzu a houbám máčením třída ohrožení 1 a 2</t>
  </si>
  <si>
    <t>1954101176</t>
  </si>
  <si>
    <t>"dle specifikace"          2,605</t>
  </si>
  <si>
    <t>157</t>
  </si>
  <si>
    <t>762335131</t>
  </si>
  <si>
    <t>Montáž krokví rovnoběžných s okapem z hraněného řeziva průřezové plochy do 120 cm2 na beton</t>
  </si>
  <si>
    <t>-931226928</t>
  </si>
  <si>
    <t>porovnávací položka na mtž. hranolků na HH atiky:</t>
  </si>
  <si>
    <t>"atika - výměra dle tab. klempíř. výrobků"        185,0*2</t>
  </si>
  <si>
    <t>158</t>
  </si>
  <si>
    <t>605120010</t>
  </si>
  <si>
    <t>řezivo jehličnaté hranol jakost I do 120 cm2</t>
  </si>
  <si>
    <t>-1321255832</t>
  </si>
  <si>
    <t>370,0*0,08*0,08*1,1</t>
  </si>
  <si>
    <t>159</t>
  </si>
  <si>
    <t>762395000</t>
  </si>
  <si>
    <t>Spojovací prostředky pro montáž krovu, bednění, laťování, světlíky, klíny</t>
  </si>
  <si>
    <t>-13538635</t>
  </si>
  <si>
    <t xml:space="preserve">"dle specifikace"                 2,605/1,1 </t>
  </si>
  <si>
    <t>160</t>
  </si>
  <si>
    <t>762511244</t>
  </si>
  <si>
    <t>Podlahové kce podkladové z desek OSB tl 18 mm na sraz šroubovaných</t>
  </si>
  <si>
    <t>-1876927480</t>
  </si>
  <si>
    <t>"výměra dle tab. klempíř. výrobků"        185,0*0,68</t>
  </si>
  <si>
    <t>161</t>
  </si>
  <si>
    <t>762595001</t>
  </si>
  <si>
    <t>Spojovací prostředky pro položení dřevěných podlah a zakrytí kanálů</t>
  </si>
  <si>
    <t>1323200188</t>
  </si>
  <si>
    <t>162</t>
  </si>
  <si>
    <t>998762102</t>
  </si>
  <si>
    <t>Přesun hmot tonážní pro kce tesařské v objektech v do 12 m</t>
  </si>
  <si>
    <t>1571574449</t>
  </si>
  <si>
    <t>764</t>
  </si>
  <si>
    <t>Konstrukce klempířské</t>
  </si>
  <si>
    <t>163</t>
  </si>
  <si>
    <t>764004863</t>
  </si>
  <si>
    <t>Demontáž svodu k dalšímu použití</t>
  </si>
  <si>
    <t>-1418621481</t>
  </si>
  <si>
    <t>"výměra dle PD/pohledy/pozn.č.1"        4,0</t>
  </si>
  <si>
    <t>"výměra dle PD/pohledy/pozn.č.4"        15,0</t>
  </si>
  <si>
    <t>164</t>
  </si>
  <si>
    <t>764311615</t>
  </si>
  <si>
    <t>Lemování rovných zdí střech s krytinou skládanou z Pz s povrchovou úpravou rš 400 mm</t>
  </si>
  <si>
    <t>1230175920</t>
  </si>
  <si>
    <t>porovnávací položka pro napojení stávajících fasád na zateplené objekty:</t>
  </si>
  <si>
    <t>"výměra dle tab. klempíř. výrobků"        70,0</t>
  </si>
  <si>
    <t>165</t>
  </si>
  <si>
    <t>764214407</t>
  </si>
  <si>
    <t>Oplechování horních ploch a nadezdívek (atik) bez rohů z Pz plechu mechanicky kotvené rš 670 mm</t>
  </si>
  <si>
    <t>1897736923</t>
  </si>
  <si>
    <t>166</t>
  </si>
  <si>
    <t>764214411</t>
  </si>
  <si>
    <t>Oplechování horních ploch a nadezdívek (atik) bez rohů z Pz plechu mechanicky kotvené rš  přes 800mm</t>
  </si>
  <si>
    <t>340961248</t>
  </si>
  <si>
    <t>"výměra dle tab. klempíř. výrobků"        185,00*0,915</t>
  </si>
  <si>
    <t>167</t>
  </si>
  <si>
    <t>764216406</t>
  </si>
  <si>
    <t>Oplechování parapetů rovných mechanicky kotvené z Pz plechu rš 500 mm</t>
  </si>
  <si>
    <t>-547968892</t>
  </si>
  <si>
    <t>"výměra dle tab. klempíř. výrobků"        105,00</t>
  </si>
  <si>
    <t>168</t>
  </si>
  <si>
    <t>764311405x</t>
  </si>
  <si>
    <t>Lemování rovných zdí střech s krytinou hladkou z Pz plechu rš 400 mm</t>
  </si>
  <si>
    <t>1698117381</t>
  </si>
  <si>
    <t>"dle PD střechy/stroj. výtahu"        (5,0+4,0)*2-0,80</t>
  </si>
  <si>
    <t>169</t>
  </si>
  <si>
    <t>764316422</t>
  </si>
  <si>
    <t>Lemování ventilačních nástavců z Pz plechu na skládané krytině průměru do 100 mm</t>
  </si>
  <si>
    <t>894606856</t>
  </si>
  <si>
    <t>170</t>
  </si>
  <si>
    <t>764508131</t>
  </si>
  <si>
    <t>Montáž kruhového svodu</t>
  </si>
  <si>
    <t>1813216267</t>
  </si>
  <si>
    <t>171</t>
  </si>
  <si>
    <t>764508132</t>
  </si>
  <si>
    <t>Montáž objímky kruhového svodu</t>
  </si>
  <si>
    <t>-947849354</t>
  </si>
  <si>
    <t>"výměra dle PD/pohledy/pozn.č.1"        3,0</t>
  </si>
  <si>
    <t>"výměra dle PD/pohledy/pozn.č.4"        14,0</t>
  </si>
  <si>
    <t>172</t>
  </si>
  <si>
    <t>553443350</t>
  </si>
  <si>
    <t>objímka svodu trn 200 mm 150 pozink</t>
  </si>
  <si>
    <t>322619087</t>
  </si>
  <si>
    <t>173</t>
  </si>
  <si>
    <t>764508135</t>
  </si>
  <si>
    <t>Montáž výtokového  kolena kruhového svodu</t>
  </si>
  <si>
    <t>889061025</t>
  </si>
  <si>
    <t>"výměra dle PD/pohledy/pozn.č.1"        1,0</t>
  </si>
  <si>
    <t>174</t>
  </si>
  <si>
    <t>764511403</t>
  </si>
  <si>
    <t>Žlab podokapní půlkruhový z Pz plechu rš 250 mm</t>
  </si>
  <si>
    <t>164230610</t>
  </si>
  <si>
    <t>175</t>
  </si>
  <si>
    <t>764511443</t>
  </si>
  <si>
    <t>Kotlík oválný (trychtýřový) pro podokapní žlaby z Pz plechu 250/80 mm</t>
  </si>
  <si>
    <t>319860973</t>
  </si>
  <si>
    <t>176</t>
  </si>
  <si>
    <t>764518422</t>
  </si>
  <si>
    <t>Svody kruhové včetně objímek, kolen, odskoků z Pz plechu průměru 100 mm</t>
  </si>
  <si>
    <t>-1711987228</t>
  </si>
  <si>
    <t>177</t>
  </si>
  <si>
    <t>998764102</t>
  </si>
  <si>
    <t>Přesun hmot tonážní pro konstrukce klempířské v objektech v do 12 m</t>
  </si>
  <si>
    <t>2078765202</t>
  </si>
  <si>
    <t>766</t>
  </si>
  <si>
    <t>Konstrukce truhlářské</t>
  </si>
  <si>
    <t>178</t>
  </si>
  <si>
    <t>766622O/1</t>
  </si>
  <si>
    <t>Mtž.+dod okno 4kř. 1část pevná, 1část otev., 2x vyklápěcí 2400/2400mm, rám plastový s přerušeným tepel. mostem, zasklení čiré dvojnásobné, barva rám bílé, celkový součinitel prostupu tepla Uw=1,1W/m2K, kování  nerez, rozetové.Ozn. O/1.</t>
  </si>
  <si>
    <t>-973333509</t>
  </si>
  <si>
    <t>179</t>
  </si>
  <si>
    <t>766622O/2</t>
  </si>
  <si>
    <t>Mtž.+dod okno 2kř. otev. a vyklápěcí 1200/2400mm, rám plastový s přerušeným tepel. mostem, zasklení čiré dvojnásobné, barva rám bílé, celkový součinitel prostupu tepla Uw=1,1W/m2K, kování  nerez, rozetové.Ozn. O/2.</t>
  </si>
  <si>
    <t>-1557811332</t>
  </si>
  <si>
    <t>180</t>
  </si>
  <si>
    <t>766622O/3</t>
  </si>
  <si>
    <t>Mtž.+dod okno 4kř. 1část pevná, 1část otev., 2x vyklápěcí 2400/2100mm, rám plastový s přerušeným tepel. mostem, zasklení čiré dvojnásobné, barva rám bílé, celkový součinitel prostupu tepla Uw=1,1W/m2K, kování  nerez, rozetové.Ozn. O/3.</t>
  </si>
  <si>
    <t>-1058033813</t>
  </si>
  <si>
    <t>181</t>
  </si>
  <si>
    <t>766622O/4</t>
  </si>
  <si>
    <t>Mtž.+dod okno 2kř. otev. a vyklápěcí 1200/2100mm, rám plastový s přerušeným tepel. mostem, zasklení čiré dvojnásobné, barva rám bílé, celkový součinitel prostupu tepla Uw=1,1W/m2K, kování  nerez, rozetové. Ozn. O/4.</t>
  </si>
  <si>
    <t>36185110</t>
  </si>
  <si>
    <t>182</t>
  </si>
  <si>
    <t>766622O/5</t>
  </si>
  <si>
    <t>Mtž.+dod okno 1kř. otevíravé 1200/1200mm, rám plastový s přerušeným tepel. mostem, zasklení čiré dvojnásobné, barva rám bílé, celkový součinitel prostupu tepla Uw=1,1W/m2K, kování  nerez, rozetové.Ozn. O/5</t>
  </si>
  <si>
    <t>-2107896560</t>
  </si>
  <si>
    <t>767</t>
  </si>
  <si>
    <t>Konstrukce zámečnické</t>
  </si>
  <si>
    <t>183</t>
  </si>
  <si>
    <t>767131111</t>
  </si>
  <si>
    <t>Montáž stěn plechových šroubovaných</t>
  </si>
  <si>
    <t>1997329213</t>
  </si>
  <si>
    <t>"výměra dle PD/pohledy/pozn.č.14 - stěna plech. budníku"       2,0*6,9</t>
  </si>
  <si>
    <t>184</t>
  </si>
  <si>
    <t>767132811</t>
  </si>
  <si>
    <t>Demontáž příček šroubovaných</t>
  </si>
  <si>
    <t>-1537235296</t>
  </si>
  <si>
    <t>185</t>
  </si>
  <si>
    <t>76764011x</t>
  </si>
  <si>
    <t>Mtž. + dod. dveře ocelové exterierové zateplené plné 800/2000 vč. zárubně, oboustranně hladké vč. nátěrů, kování klika/klika, zámek FAB, při spodní hraně křídla větrací mřížka</t>
  </si>
  <si>
    <t>-2142861955</t>
  </si>
  <si>
    <t>186</t>
  </si>
  <si>
    <t>76765111x</t>
  </si>
  <si>
    <t>Mtž. + dod. exterierová sekční vrata, průchozí rozměr 2300x2650mm (mezi izol. špaletami), stav. rozměr 2400x2700mm, vrata 1kř., sekční výsuvná plná s prosv. pruhem, křídlo vrat - tepel. izolační - sekční ocel. lamely dvoustěnné š. 40mm s PUR pěnou, ukončení vrat podlahovým těsnícím profilem, celkový součinitel prostupu tepla; nejlepší běžně dostupný (1,0W/m2K), barva; křídlo vrat bílé RAL 9010, zárubeň a kování šedé RAL 7035, vrata ovládaná ELE pohonem, tlačítkové ovládání + DÁLKOVÉ OVLÁDÁNÍ (před objednáním odsouhlasí investor), akustický útlum min. Rw = 18dB</t>
  </si>
  <si>
    <t>-1520804869</t>
  </si>
  <si>
    <t>"ozn. D/2"        1,0</t>
  </si>
  <si>
    <t>187</t>
  </si>
  <si>
    <t>76765111x1</t>
  </si>
  <si>
    <t>Mtž. + dod.  exterierová sekční vrata, průchozí rozměr 4700x2650mm (mezi izol. špaletami), stav. rozměr 4800x2700mm, vrata 1kř., sekční výsuvná plná s prosv. pruhem, křídlo vrat - tepel. izolační - sekční ocel. lamely dvoustěnné š. 40mm s PUR pěnou, ukončení vrat podlahovým těsnícím profilem, celkový součinitel prostupu tepla; nejlepší běžně dostupný (1,0W/m2K), barva; křídlo vrat bílé RAL 9010, zárubeň a kování šedé RAL 7035, vrata ovládaná ELE pohonem, tlačítkové ovládání + DÁLKOVÉ OVLÁDÁNÍ (před objednáním odsouhlasí investor), akustický útlum min. Rw = 18dB</t>
  </si>
  <si>
    <t>1172959696</t>
  </si>
  <si>
    <t>"ozn. D/1"        1,0</t>
  </si>
  <si>
    <t>188</t>
  </si>
  <si>
    <t>767662110x</t>
  </si>
  <si>
    <t>Montáž protidešťové žaluzie</t>
  </si>
  <si>
    <t>-1729194518</t>
  </si>
  <si>
    <t>"výměra dle PD/pohledy/pozn.č.3 - dmtž dešťové žaluzie 800x1000mm - pozink."            0,80*1,00</t>
  </si>
  <si>
    <t>189</t>
  </si>
  <si>
    <t>429729580x</t>
  </si>
  <si>
    <t>žaluzie protidešťové velikost 800x1000 mm</t>
  </si>
  <si>
    <t>1962393579</t>
  </si>
  <si>
    <t>"výměra dle PD/pohledy/pozn.č.3 - dmtž dešťové žaluzie 800x1000mm"        1,00</t>
  </si>
  <si>
    <t>190</t>
  </si>
  <si>
    <t>429729460x</t>
  </si>
  <si>
    <t>žaluzie protidešťové velikost 400x800 mm</t>
  </si>
  <si>
    <t>587337216</t>
  </si>
  <si>
    <t>"výměra dle PD/pohledy/pozn.č.15 - dmtž dešťové žaluzie 400x500mm - pozink."            1,00</t>
  </si>
  <si>
    <t>191</t>
  </si>
  <si>
    <t>429729440x</t>
  </si>
  <si>
    <t>žaluzie protidešťové velikost 400x400 mm</t>
  </si>
  <si>
    <t>466230514</t>
  </si>
  <si>
    <t>"výměra dle PD/pohledy/pozn.č.5 - dmtž dešťové žaluzie 400x400mm - pozink."              1</t>
  </si>
  <si>
    <t>192</t>
  </si>
  <si>
    <t>429729710x</t>
  </si>
  <si>
    <t>žaluzie protidešťové velikost 1250x1250 mm</t>
  </si>
  <si>
    <t>668754860</t>
  </si>
  <si>
    <t>"výměra dle PD/pohledy/pozn.č.16 - dmtž dešťové žaluzie 1250x1250mm - pozink."        1,0</t>
  </si>
  <si>
    <t>193</t>
  </si>
  <si>
    <t>767995112x</t>
  </si>
  <si>
    <t xml:space="preserve">Mtž. + dod.  rohy a nadpraží vrat z nerezových L profilů 70/70/1,5mm vč. spoj.a kotevního materiálu </t>
  </si>
  <si>
    <t>826100677</t>
  </si>
  <si>
    <t>"PD/půd.1.n.p./6 - rohy a nadpraží vrat z nerez profilů-10% spoj. materiál"                36,0*1,7*1,1</t>
  </si>
  <si>
    <t>194</t>
  </si>
  <si>
    <t>7679951x1</t>
  </si>
  <si>
    <t>Mtž + dod atyp  kovová konstr. pro osazení solárních panelů. Provedení z tenkostěn. profiů jackel 60/30/2mm a 20/30/2, plech PL 200/50/6 - 306ks, povrch.úprava žár. pozink. Do ceny dalkulovat dod+mtž 612ks chem.kotev M12. Mtž je na keramické panely.</t>
  </si>
  <si>
    <t>1977038231</t>
  </si>
  <si>
    <t>"dle PD střechy/dmt. a zpětné mont./A - vlastní střecha, jižní přístavek - viz pomoc. konstr. solar. panelu"        3214,0</t>
  </si>
  <si>
    <t>195</t>
  </si>
  <si>
    <t>7679951x2</t>
  </si>
  <si>
    <t>Mtž. + dod. atyp  kovová k-ce pro osazení VZT zařízení na střeše. Provedení z tenkostěn. profiů jackel 60/30/2mm a 20/30/2, plech PL 200/50/6 - 306ks, povrch.úprava žár. pozink. Do ceny dalkulovat dod+mtž  16ks chem.kotev M12. Mtž je na keramické panely.</t>
  </si>
  <si>
    <t>361212543</t>
  </si>
  <si>
    <t>"dle PD střechy/dmt. a zpětné mont./C - viz pomoc. konstr. ocel. pozink."        2770,0</t>
  </si>
  <si>
    <t>196</t>
  </si>
  <si>
    <t>7679951x3</t>
  </si>
  <si>
    <t>Mtž. + dod. atyp. kovová konstr. úpravy úchopu střešního poklopu vč. povrchové úpravy nátěrem</t>
  </si>
  <si>
    <t>-1601818375</t>
  </si>
  <si>
    <t>"dle PD střechy/střešní výlez - úchop poklopu"        5,0</t>
  </si>
  <si>
    <t>197</t>
  </si>
  <si>
    <t>7679951x4</t>
  </si>
  <si>
    <t>Mtž. + dod. atyp. kovová konstr. úpravy výstupních madel z trubky ocelové svař.  pozink jakost 11 343, 1"  (DN 25)</t>
  </si>
  <si>
    <t>-1238347577</t>
  </si>
  <si>
    <t>"dle PD střechy/střešní výlez - nastavení stáv. konstr. výstup. madel dle nového střeš. pláště"        20,0</t>
  </si>
  <si>
    <t>198</t>
  </si>
  <si>
    <t>7679951x5</t>
  </si>
  <si>
    <t>Mtž. + dod. atyp. pomocné kovová konstr. pro osazení vrat z tenkoctěnných profilů vč. nátěrů</t>
  </si>
  <si>
    <t>-1930482121</t>
  </si>
  <si>
    <t>"PD/půd.1.n.p./4 - pomocná OK pro vrata"        760,0</t>
  </si>
  <si>
    <t>199</t>
  </si>
  <si>
    <t>767996702</t>
  </si>
  <si>
    <t>Demontáž atypických zámečnických konstrukcí řezáním hmotnosti jednotlivých dílů do 100 kg</t>
  </si>
  <si>
    <t>-223701607</t>
  </si>
  <si>
    <t>demontáž ocelové rampy a schodu:</t>
  </si>
  <si>
    <t>"dle PD bourací práce/1.n.p./7 - hmotmost 47kg/m2"        (6,4*1,0+1,0*0,3)*47,0</t>
  </si>
  <si>
    <t>200</t>
  </si>
  <si>
    <t>767250113</t>
  </si>
  <si>
    <t>Montáž ocelových podest svařováním</t>
  </si>
  <si>
    <t>-1351233536</t>
  </si>
  <si>
    <t>zpětná montáž ocelové rampy a schodu:</t>
  </si>
  <si>
    <t>"dle PD bourací práce/1.n.p./7"        6,4*1,0+1,0*0,3</t>
  </si>
  <si>
    <t>201</t>
  </si>
  <si>
    <t>998767102</t>
  </si>
  <si>
    <t>Přesun hmot tonážní pro zámečnické konstrukce v objektech v do 12 m</t>
  </si>
  <si>
    <t>-1265399748</t>
  </si>
  <si>
    <t>783</t>
  </si>
  <si>
    <t>Dokončovací práce - nátěry</t>
  </si>
  <si>
    <t>202</t>
  </si>
  <si>
    <t>783314101</t>
  </si>
  <si>
    <t>Základní jednonásobný syntetický nátěr zámečnických konstrukcí</t>
  </si>
  <si>
    <t>-1342966020</t>
  </si>
  <si>
    <t>"výměra dle PD/pohledy/pozn.č.9 - závěsy pozink."                                               80,0*0,25</t>
  </si>
  <si>
    <t>"dle PD střechy/střešní výlez - výstup. madla "                                              1,20*0,90*2</t>
  </si>
  <si>
    <t>203</t>
  </si>
  <si>
    <t>783315101</t>
  </si>
  <si>
    <t>Mezinátěr jednonásobný syntetický standardní zámečnických konstrukcí</t>
  </si>
  <si>
    <t>1177515841</t>
  </si>
  <si>
    <t>204</t>
  </si>
  <si>
    <t>783317101</t>
  </si>
  <si>
    <t>Krycí jednonásobný syntetický standardní nátěr zámečnických konstrukcí</t>
  </si>
  <si>
    <t>-2141912128</t>
  </si>
  <si>
    <t>205</t>
  </si>
  <si>
    <t>783614551</t>
  </si>
  <si>
    <t>Základní jednonásobný syntetický nátěr potrubí DN do 50 mm</t>
  </si>
  <si>
    <t>-1731974129</t>
  </si>
  <si>
    <t>"výměra dle PD/pohledy/pozn.č.9"        150,0</t>
  </si>
  <si>
    <t>206</t>
  </si>
  <si>
    <t>783615551</t>
  </si>
  <si>
    <t>Mezinátěr jednonásobný syntetický nátěr potrubí DN do 50 mm</t>
  </si>
  <si>
    <t>1932495075</t>
  </si>
  <si>
    <t>207</t>
  </si>
  <si>
    <t>783617601</t>
  </si>
  <si>
    <t>Krycí jednonásobný syntetický nátěr potrubí DN do 50 mm</t>
  </si>
  <si>
    <t>-1106457612</t>
  </si>
  <si>
    <t>208</t>
  </si>
  <si>
    <t>783401311</t>
  </si>
  <si>
    <t>Odmaštění klempířských konstrukcí vodou ředitelným odmašťovačem před provedením nátěru</t>
  </si>
  <si>
    <t>-310901015</t>
  </si>
  <si>
    <t>"výměra dle PD/pohledy/pozn.č.1"                                                      (2*3,14*0,063)*4,0</t>
  </si>
  <si>
    <t>"výměra dle PD/pohledy/pozn.č.4"                                                      (2*3,14*0,063)*15,0</t>
  </si>
  <si>
    <t>"parapety rš. 455mm"                                                                            105,0*0,455</t>
  </si>
  <si>
    <t>"atika rš. 915mm"                                                                                  185,0*0,915</t>
  </si>
  <si>
    <t>"dilatační lišta r.š. 240mm"                                                                    70,0*0,24</t>
  </si>
  <si>
    <t>"dle PD střechy/dmt. a zpětné mont./stroj. výtahu - oplech atiky"        18,00*0,65</t>
  </si>
  <si>
    <t>"dle PD střechy/dmt. a zpětné mont./stroj. výtahu - svod"                   (2*3,14*0,05)*2,70</t>
  </si>
  <si>
    <t>"dle PD střechy/dmt. a zpětné mont./stroj. výtahu - žlab"                     2,70*0,25</t>
  </si>
  <si>
    <t>"dle PD střechy/dmt. a zpětné mont./stroj. výtahu - kotlík"                   0,15</t>
  </si>
  <si>
    <t>"dle PD střechy/dmt. a zpětné mont./stroj. výtahu - lemování"            ((5,0+4,0)*2-0,80)*0,40</t>
  </si>
  <si>
    <t>"dle PD střechy/dmt. a zpětné mont./stroj. výtahu - ventilace"            0,70*3</t>
  </si>
  <si>
    <t>"dle PD střechy/střešní výlez - stáv. lemování"                                   (2,0+0,90)*2*0,25</t>
  </si>
  <si>
    <t>209</t>
  </si>
  <si>
    <t>783414101</t>
  </si>
  <si>
    <t>Základní jednonásobný syntetický nátěr klempířských konstrukcí</t>
  </si>
  <si>
    <t>-1140149997</t>
  </si>
  <si>
    <t>210</t>
  </si>
  <si>
    <t>783415101</t>
  </si>
  <si>
    <t>Mezinátěr syntetický jednonásobný mezinátěr klempířských konstrukcí</t>
  </si>
  <si>
    <t>-1425105517</t>
  </si>
  <si>
    <t>211</t>
  </si>
  <si>
    <t>783417101</t>
  </si>
  <si>
    <t>Krycí jednonásobný syntetický nátěr klempířských konstrukcí</t>
  </si>
  <si>
    <t>-2062142047</t>
  </si>
  <si>
    <t>212</t>
  </si>
  <si>
    <t>783813101</t>
  </si>
  <si>
    <t>Penetrační syntetický nátěr hladkých betonových povrchů</t>
  </si>
  <si>
    <t>869955400</t>
  </si>
  <si>
    <t>"dle PD střechy/střešní výlez"        0,80*0,90</t>
  </si>
  <si>
    <t>213</t>
  </si>
  <si>
    <t>783823135</t>
  </si>
  <si>
    <t>Penetrační silikonový nátěr hladkých, tenkovrstvých zrnitých nebo štukových omítek</t>
  </si>
  <si>
    <t>16181278</t>
  </si>
  <si>
    <t>214</t>
  </si>
  <si>
    <t>783817401</t>
  </si>
  <si>
    <t>Krycí dvojnásobný syntetický nátěr hladkých betonových povrchů</t>
  </si>
  <si>
    <t>172928623</t>
  </si>
  <si>
    <t>215</t>
  </si>
  <si>
    <t>783827425</t>
  </si>
  <si>
    <t>Krycí dvojnásobný silikonový nátěr omítek stupně členitosti 1 a 2</t>
  </si>
  <si>
    <t>667895299</t>
  </si>
  <si>
    <t>784</t>
  </si>
  <si>
    <t>Dokončovací práce - malby a tapety</t>
  </si>
  <si>
    <t>216</t>
  </si>
  <si>
    <t>784181121</t>
  </si>
  <si>
    <t>Hloubková jednonásobná penetrace podkladu v místnostech výšky do 3,80 m</t>
  </si>
  <si>
    <t>661534241</t>
  </si>
  <si>
    <t>"zazdění stáv. dveř. otvorů 1.n.p. - pohled od západu"                     (1,74*2,00)*1</t>
  </si>
  <si>
    <t>"zazdění stáv. otvorů 2.n.p. - pohled od východu"                            (0,60*0,60)+(1,20*1,00)</t>
  </si>
  <si>
    <t>217</t>
  </si>
  <si>
    <t>784211101</t>
  </si>
  <si>
    <t>Dvojnásobné bílé malby ze směsí za mokra výborně otěruvzdorných v místnostech výšky do 3,80 m</t>
  </si>
  <si>
    <t>1902460348</t>
  </si>
  <si>
    <t>Práce a dodávky M</t>
  </si>
  <si>
    <t>21-M</t>
  </si>
  <si>
    <t>Elektromontáže a hromosvody</t>
  </si>
  <si>
    <t>443</t>
  </si>
  <si>
    <t>Spínací zařízení - rozváděč hlavní-dozbrojení a rozváděč RS 01</t>
  </si>
  <si>
    <t>218</t>
  </si>
  <si>
    <t>443,0001</t>
  </si>
  <si>
    <t>svodič přepětí 275/3+0 jm.p. 50 kA</t>
  </si>
  <si>
    <t>ks</t>
  </si>
  <si>
    <t>-1784046838</t>
  </si>
  <si>
    <t>219</t>
  </si>
  <si>
    <t>443,0002</t>
  </si>
  <si>
    <t>montáž</t>
  </si>
  <si>
    <t>KPL</t>
  </si>
  <si>
    <t>-1410175568</t>
  </si>
  <si>
    <t>220</t>
  </si>
  <si>
    <t>443,0003</t>
  </si>
  <si>
    <t>oceloplechová rozvodnice 120 prvků  IP44</t>
  </si>
  <si>
    <t>194210333</t>
  </si>
  <si>
    <t>221</t>
  </si>
  <si>
    <t>443,0004</t>
  </si>
  <si>
    <t>svorka RSA 6</t>
  </si>
  <si>
    <t>413060266</t>
  </si>
  <si>
    <t>222</t>
  </si>
  <si>
    <t>443,0005</t>
  </si>
  <si>
    <t>vypínač 40/3</t>
  </si>
  <si>
    <t>-1297731686</t>
  </si>
  <si>
    <t>223</t>
  </si>
  <si>
    <t>443,0006</t>
  </si>
  <si>
    <t>svodič přepětí 275/3+0  jm.p. 25 kA</t>
  </si>
  <si>
    <t>1873018235</t>
  </si>
  <si>
    <t>224</t>
  </si>
  <si>
    <t>443,0007</t>
  </si>
  <si>
    <t>pomocný kontakt</t>
  </si>
  <si>
    <t>936406930</t>
  </si>
  <si>
    <t>225</t>
  </si>
  <si>
    <t>443,0008</t>
  </si>
  <si>
    <t>instalační relé  230/20-20</t>
  </si>
  <si>
    <t>-928652129</t>
  </si>
  <si>
    <t>226</t>
  </si>
  <si>
    <t>443,0009</t>
  </si>
  <si>
    <t>jistič B6/1</t>
  </si>
  <si>
    <t>2132179859</t>
  </si>
  <si>
    <t>227</t>
  </si>
  <si>
    <t>443,0010</t>
  </si>
  <si>
    <t>jistič B10/1</t>
  </si>
  <si>
    <t>166198030</t>
  </si>
  <si>
    <t>228</t>
  </si>
  <si>
    <t>443,0011</t>
  </si>
  <si>
    <t>impulsní relé</t>
  </si>
  <si>
    <t>-256709529</t>
  </si>
  <si>
    <t>229</t>
  </si>
  <si>
    <t>443,0012</t>
  </si>
  <si>
    <t>tlačítko</t>
  </si>
  <si>
    <t>-725865110</t>
  </si>
  <si>
    <t>230</t>
  </si>
  <si>
    <t>443,0013</t>
  </si>
  <si>
    <t>časové relé - po impulsu nastavitelná doba chodu</t>
  </si>
  <si>
    <t>-328442370</t>
  </si>
  <si>
    <t>231</t>
  </si>
  <si>
    <t>443,0014</t>
  </si>
  <si>
    <t>stykač s kontakty proudu C3 40A   2-0</t>
  </si>
  <si>
    <t>-1173854034</t>
  </si>
  <si>
    <t>232</t>
  </si>
  <si>
    <t>443,0015</t>
  </si>
  <si>
    <t>lišta propojovací  3P-3TE</t>
  </si>
  <si>
    <t>-447932373</t>
  </si>
  <si>
    <t>233</t>
  </si>
  <si>
    <t>443,0016</t>
  </si>
  <si>
    <t>podružný materiál</t>
  </si>
  <si>
    <t>468549558</t>
  </si>
  <si>
    <t>234</t>
  </si>
  <si>
    <t>443,0017</t>
  </si>
  <si>
    <t>1331634009</t>
  </si>
  <si>
    <t>444</t>
  </si>
  <si>
    <t>Rozvody elektrické energie</t>
  </si>
  <si>
    <t>235</t>
  </si>
  <si>
    <t>444,0001</t>
  </si>
  <si>
    <t>krabice lištová  A 8/5       IP 54</t>
  </si>
  <si>
    <t>-957789147</t>
  </si>
  <si>
    <t>236</t>
  </si>
  <si>
    <t>444,0002</t>
  </si>
  <si>
    <t>pevná, elektroinstalační trubka 20 PE   vč. spojek a uchycení</t>
  </si>
  <si>
    <t>465943086</t>
  </si>
  <si>
    <t>237</t>
  </si>
  <si>
    <t>444,0003</t>
  </si>
  <si>
    <t>hmoždinka vč. vrutu - 8x60</t>
  </si>
  <si>
    <t>1963264155</t>
  </si>
  <si>
    <t>238</t>
  </si>
  <si>
    <t>444,0004</t>
  </si>
  <si>
    <t>svorka vodičová 3x1-2.5</t>
  </si>
  <si>
    <t>-452284712</t>
  </si>
  <si>
    <t>239</t>
  </si>
  <si>
    <t>444,0005</t>
  </si>
  <si>
    <t>svorka vodičová 4x1-2.5</t>
  </si>
  <si>
    <t>-1408795228</t>
  </si>
  <si>
    <t>240</t>
  </si>
  <si>
    <t>444,0006</t>
  </si>
  <si>
    <t>kabelová lávka 54/50  NEREZ do agresivního prostředí</t>
  </si>
  <si>
    <t>-1187008870</t>
  </si>
  <si>
    <t>241</t>
  </si>
  <si>
    <t>444,0007</t>
  </si>
  <si>
    <t>set pro spojování   NEREZ</t>
  </si>
  <si>
    <t>bal</t>
  </si>
  <si>
    <t>-1604164813</t>
  </si>
  <si>
    <t>242</t>
  </si>
  <si>
    <t>444,0008</t>
  </si>
  <si>
    <t>závěsný profil pod lávku 54/50  NEREZ</t>
  </si>
  <si>
    <t>-1505390145</t>
  </si>
  <si>
    <t>243</t>
  </si>
  <si>
    <t>444,0009</t>
  </si>
  <si>
    <t>šroubové závěsy M8 NEREZ</t>
  </si>
  <si>
    <t>-1315554611</t>
  </si>
  <si>
    <t>244</t>
  </si>
  <si>
    <t>444,0010</t>
  </si>
  <si>
    <t>matice HM8</t>
  </si>
  <si>
    <t>-272350122</t>
  </si>
  <si>
    <t>245</t>
  </si>
  <si>
    <t>444,0011</t>
  </si>
  <si>
    <t>podložka M8</t>
  </si>
  <si>
    <t>1666814088</t>
  </si>
  <si>
    <t>246</t>
  </si>
  <si>
    <t>444,0012</t>
  </si>
  <si>
    <t>uzemňovací spona</t>
  </si>
  <si>
    <t>-278302354</t>
  </si>
  <si>
    <t>247</t>
  </si>
  <si>
    <t>444,0013</t>
  </si>
  <si>
    <t>šroub + matice 6X20</t>
  </si>
  <si>
    <t>-1480778942</t>
  </si>
  <si>
    <t>248</t>
  </si>
  <si>
    <t>444,0014</t>
  </si>
  <si>
    <t>podložka CE25</t>
  </si>
  <si>
    <t>-1720102435</t>
  </si>
  <si>
    <t>249</t>
  </si>
  <si>
    <t>444,0015</t>
  </si>
  <si>
    <t>držák osvětlení 54/50 SL50 NEREZ</t>
  </si>
  <si>
    <t>879577129</t>
  </si>
  <si>
    <t>250</t>
  </si>
  <si>
    <t>444,0016</t>
  </si>
  <si>
    <t>kabelová lávka 54/200 NEREZ do agresivního prostředí</t>
  </si>
  <si>
    <t>2002961660</t>
  </si>
  <si>
    <t>251</t>
  </si>
  <si>
    <t>444,0017</t>
  </si>
  <si>
    <t>-180936815</t>
  </si>
  <si>
    <t>252</t>
  </si>
  <si>
    <t>444,0018</t>
  </si>
  <si>
    <t>závěsný profil pod lávku 54/200  NEREZ</t>
  </si>
  <si>
    <t>2019774953</t>
  </si>
  <si>
    <t>253</t>
  </si>
  <si>
    <t>444,0019</t>
  </si>
  <si>
    <t>-197538125</t>
  </si>
  <si>
    <t>254</t>
  </si>
  <si>
    <t>444,0020</t>
  </si>
  <si>
    <t>podložka M8 316L</t>
  </si>
  <si>
    <t>378003597</t>
  </si>
  <si>
    <t>255</t>
  </si>
  <si>
    <t>444,0021</t>
  </si>
  <si>
    <t>-198991553</t>
  </si>
  <si>
    <t>256</t>
  </si>
  <si>
    <t>444,0022</t>
  </si>
  <si>
    <t>-1298148252</t>
  </si>
  <si>
    <t>257</t>
  </si>
  <si>
    <t>444,0023</t>
  </si>
  <si>
    <t>1031196684</t>
  </si>
  <si>
    <t>258</t>
  </si>
  <si>
    <t>444,0024</t>
  </si>
  <si>
    <t>310321683</t>
  </si>
  <si>
    <t>259</t>
  </si>
  <si>
    <t>444,0025</t>
  </si>
  <si>
    <t>držák osvětlení 54/200 SL50 NEREZ</t>
  </si>
  <si>
    <t>156651600</t>
  </si>
  <si>
    <t>260</t>
  </si>
  <si>
    <t>444,0026</t>
  </si>
  <si>
    <t>zatloukací hmoždinka</t>
  </si>
  <si>
    <t>-1990419937</t>
  </si>
  <si>
    <t>261</t>
  </si>
  <si>
    <t>444,0027</t>
  </si>
  <si>
    <t>CY 16 zž</t>
  </si>
  <si>
    <t>-697696517</t>
  </si>
  <si>
    <t>262</t>
  </si>
  <si>
    <t>444,0028</t>
  </si>
  <si>
    <t>CYKY O3x1,5</t>
  </si>
  <si>
    <t>-793766183</t>
  </si>
  <si>
    <t>263</t>
  </si>
  <si>
    <t>444,0029</t>
  </si>
  <si>
    <t>CYKY J3x1,5</t>
  </si>
  <si>
    <t>993246182</t>
  </si>
  <si>
    <t>264</t>
  </si>
  <si>
    <t>444,0030</t>
  </si>
  <si>
    <t>CYKY J5x1,5</t>
  </si>
  <si>
    <t>693603992</t>
  </si>
  <si>
    <t>265</t>
  </si>
  <si>
    <t>444,0031</t>
  </si>
  <si>
    <t>CYKY J4x10</t>
  </si>
  <si>
    <t>-48661341</t>
  </si>
  <si>
    <t>266</t>
  </si>
  <si>
    <t>444,0032</t>
  </si>
  <si>
    <t>tlačítko šedo-černé IP44  230V</t>
  </si>
  <si>
    <t>964271769</t>
  </si>
  <si>
    <t>267</t>
  </si>
  <si>
    <t>444,0033</t>
  </si>
  <si>
    <t>dvojnásobné tlačítko šedo-černé IP44  230V</t>
  </si>
  <si>
    <t>1203584438</t>
  </si>
  <si>
    <t>268</t>
  </si>
  <si>
    <t>444,0034</t>
  </si>
  <si>
    <t>fotoluminiscenční plast tl.1,3 mm, zelený inverzní piktogram proveden barvou odolnou proti UV-záření i povětrnostním vlivům s označením směru úniku 200x100</t>
  </si>
  <si>
    <t>-1561359215</t>
  </si>
  <si>
    <t>269</t>
  </si>
  <si>
    <t>444,0035</t>
  </si>
  <si>
    <t>-1387838613</t>
  </si>
  <si>
    <t>445</t>
  </si>
  <si>
    <t>Osvětlení</t>
  </si>
  <si>
    <t>270</t>
  </si>
  <si>
    <t>445,0001</t>
  </si>
  <si>
    <t>svítidlo průmyslové s modulem LED 2x3250 lm, spektrum 840, a Al chladiče, ABS základna, s difuzorem z translucentního polykarbonátu, IP66, maximální teplota okolí: ta = 45 °C, 44W</t>
  </si>
  <si>
    <t>-322488770</t>
  </si>
  <si>
    <t>271</t>
  </si>
  <si>
    <t>445,0002</t>
  </si>
  <si>
    <t>svítidlo pro nouzové a orientační osvětlení s modulem LED 1x70 lm, spektrum 840, difuzor z čirého PC - zdroj 1 hod. - krytí IP65</t>
  </si>
  <si>
    <t>-444533784</t>
  </si>
  <si>
    <t>446</t>
  </si>
  <si>
    <t>Bleskosvody</t>
  </si>
  <si>
    <t>272</t>
  </si>
  <si>
    <t>446,0001</t>
  </si>
  <si>
    <t>AlMgSi drát pr.8mm</t>
  </si>
  <si>
    <t>-644378268</t>
  </si>
  <si>
    <t>273</t>
  </si>
  <si>
    <t>446,0002</t>
  </si>
  <si>
    <t>svorka k zemnící tyči SJ01</t>
  </si>
  <si>
    <t>-2094400627</t>
  </si>
  <si>
    <t>274</t>
  </si>
  <si>
    <t>446,0003</t>
  </si>
  <si>
    <t>podpěra k zemniči     Ř 10</t>
  </si>
  <si>
    <t>405493819</t>
  </si>
  <si>
    <t>275</t>
  </si>
  <si>
    <t>446,0004</t>
  </si>
  <si>
    <t>zemnící izolovaný drát O 10 vč. smršťovací trubičky</t>
  </si>
  <si>
    <t>268218403</t>
  </si>
  <si>
    <t>276</t>
  </si>
  <si>
    <t>446,0005</t>
  </si>
  <si>
    <t>štítek označení</t>
  </si>
  <si>
    <t>-104311679</t>
  </si>
  <si>
    <t>277</t>
  </si>
  <si>
    <t>446,0006</t>
  </si>
  <si>
    <t>svorka zkušební  Al  Ř 8-10</t>
  </si>
  <si>
    <t>1660451241</t>
  </si>
  <si>
    <t>278</t>
  </si>
  <si>
    <t>446,0007</t>
  </si>
  <si>
    <t>podpěra vedení na svislé stěny   Ř 8</t>
  </si>
  <si>
    <t>-1256189274</t>
  </si>
  <si>
    <t>279</t>
  </si>
  <si>
    <t>446,0008</t>
  </si>
  <si>
    <t>podpěra vedení na svislé stěny   Ř 10</t>
  </si>
  <si>
    <t>163612401</t>
  </si>
  <si>
    <t>280</t>
  </si>
  <si>
    <t>446,0009</t>
  </si>
  <si>
    <t>podpěra vedení na ploché střechy  - betonplast</t>
  </si>
  <si>
    <t>1739015808</t>
  </si>
  <si>
    <t>281</t>
  </si>
  <si>
    <t>446,0010</t>
  </si>
  <si>
    <t>UNI svorka univerzální</t>
  </si>
  <si>
    <t>1276049892</t>
  </si>
  <si>
    <t>282</t>
  </si>
  <si>
    <t>446,0011</t>
  </si>
  <si>
    <t>svorka k jímací tyči Ř 16/8</t>
  </si>
  <si>
    <t>-807539678</t>
  </si>
  <si>
    <t>283</t>
  </si>
  <si>
    <t>446,0012</t>
  </si>
  <si>
    <t>jímací tyč  složená 3 m</t>
  </si>
  <si>
    <t>1016848766</t>
  </si>
  <si>
    <t>284</t>
  </si>
  <si>
    <t>446,0013</t>
  </si>
  <si>
    <t>jímací tyč  složená 4 m</t>
  </si>
  <si>
    <t>-1087247853</t>
  </si>
  <si>
    <t>285</t>
  </si>
  <si>
    <t>446,0014</t>
  </si>
  <si>
    <t>jímací tyč  složená 5 m</t>
  </si>
  <si>
    <t>-827214778</t>
  </si>
  <si>
    <t>286</t>
  </si>
  <si>
    <t>446,0015</t>
  </si>
  <si>
    <t>jímací tyč  složená 6 m</t>
  </si>
  <si>
    <t>-363163072</t>
  </si>
  <si>
    <t>287</t>
  </si>
  <si>
    <t>446,0016</t>
  </si>
  <si>
    <t>podstavec pro betonové sokly  650x650  ( stožár 3, 4 m )</t>
  </si>
  <si>
    <t>1761712305</t>
  </si>
  <si>
    <t>288</t>
  </si>
  <si>
    <t>446,0017</t>
  </si>
  <si>
    <t>podstavec pro JT 5 m   1350x1350</t>
  </si>
  <si>
    <t>1913502956</t>
  </si>
  <si>
    <t>289</t>
  </si>
  <si>
    <t>446,0018</t>
  </si>
  <si>
    <t>podstavec pro JT 6 m  1850x1850</t>
  </si>
  <si>
    <t>210210052</t>
  </si>
  <si>
    <t>290</t>
  </si>
  <si>
    <t>446,0019</t>
  </si>
  <si>
    <t>betonový sokl kruh  12 kg   ( stožár 6 m )</t>
  </si>
  <si>
    <t>-1945840133</t>
  </si>
  <si>
    <t>291</t>
  </si>
  <si>
    <t>446,0020</t>
  </si>
  <si>
    <t>betonový sokl kruh  25 kg   ( stožár 5 m )</t>
  </si>
  <si>
    <t>1170847792</t>
  </si>
  <si>
    <t>292</t>
  </si>
  <si>
    <t>446,0021</t>
  </si>
  <si>
    <t>betonový sokl 300x300  12 kg   ( stožár 3, 4 m )</t>
  </si>
  <si>
    <t>1319419996</t>
  </si>
  <si>
    <t>293</t>
  </si>
  <si>
    <t>446,0022</t>
  </si>
  <si>
    <t>ZT 2000 - FeZn zemnící tyč</t>
  </si>
  <si>
    <t>1632061995</t>
  </si>
  <si>
    <t>D1</t>
  </si>
  <si>
    <t>Montáž rozvodů elektrické energie</t>
  </si>
  <si>
    <t>294</t>
  </si>
  <si>
    <t>444,0036</t>
  </si>
  <si>
    <t>krabicová rozvodka lištová vč. zapojení</t>
  </si>
  <si>
    <t>472931152</t>
  </si>
  <si>
    <t>295</t>
  </si>
  <si>
    <t>444,0037</t>
  </si>
  <si>
    <t>upevnění plastových lišt</t>
  </si>
  <si>
    <t>-1768784001</t>
  </si>
  <si>
    <t>296</t>
  </si>
  <si>
    <t>444,0038</t>
  </si>
  <si>
    <t>kabelový žlab vč. podpěr</t>
  </si>
  <si>
    <t>1939142401</t>
  </si>
  <si>
    <t>297</t>
  </si>
  <si>
    <t>444,0039</t>
  </si>
  <si>
    <t>motáž rozváděče do 50 kg</t>
  </si>
  <si>
    <t>926046215</t>
  </si>
  <si>
    <t>298</t>
  </si>
  <si>
    <t>444,0040</t>
  </si>
  <si>
    <t>tabulky a štítky na kabely</t>
  </si>
  <si>
    <t>1540798240</t>
  </si>
  <si>
    <t>299</t>
  </si>
  <si>
    <t>444,0041</t>
  </si>
  <si>
    <t>osazení hmoždinky do panelu</t>
  </si>
  <si>
    <t>-1968439651</t>
  </si>
  <si>
    <t>300</t>
  </si>
  <si>
    <t>444,0042</t>
  </si>
  <si>
    <t>uzemnění na povrchu do 50mm2</t>
  </si>
  <si>
    <t>1338963669</t>
  </si>
  <si>
    <t>301</t>
  </si>
  <si>
    <t>444,0043</t>
  </si>
  <si>
    <t>kabel  CYKY  do 4x10 PU</t>
  </si>
  <si>
    <t>1104240061</t>
  </si>
  <si>
    <t>302</t>
  </si>
  <si>
    <t>444,0044</t>
  </si>
  <si>
    <t>kabel  do CYKY 5x2.5 VU</t>
  </si>
  <si>
    <t>-1643883718</t>
  </si>
  <si>
    <t>303</t>
  </si>
  <si>
    <t>444,0045</t>
  </si>
  <si>
    <t>drát do 25 mm2 pevně ulož.</t>
  </si>
  <si>
    <t>295700079</t>
  </si>
  <si>
    <t>304</t>
  </si>
  <si>
    <t>444,0046</t>
  </si>
  <si>
    <t>ukončení kabelu do 4x10</t>
  </si>
  <si>
    <t>-1144039224</t>
  </si>
  <si>
    <t>305</t>
  </si>
  <si>
    <t>444,0047</t>
  </si>
  <si>
    <t>připojení prvku v GO</t>
  </si>
  <si>
    <t>-337320761</t>
  </si>
  <si>
    <t>306</t>
  </si>
  <si>
    <t>444,0048</t>
  </si>
  <si>
    <t>přetočení kabelu z bubnu</t>
  </si>
  <si>
    <t>1758636517</t>
  </si>
  <si>
    <t>307</t>
  </si>
  <si>
    <t>444,0049</t>
  </si>
  <si>
    <t>demontáže stávajících kabelů do pr. 2,5 mm, vč. likvidace</t>
  </si>
  <si>
    <t>2120618605</t>
  </si>
  <si>
    <t>308</t>
  </si>
  <si>
    <t>444,0050</t>
  </si>
  <si>
    <t>demontáže stávajících spínacích prvků a zásuvek, vč. likvidace</t>
  </si>
  <si>
    <t>-1945288693</t>
  </si>
  <si>
    <t>309</t>
  </si>
  <si>
    <t>444,0051</t>
  </si>
  <si>
    <t>montáž piktogramu</t>
  </si>
  <si>
    <t>-2132982975</t>
  </si>
  <si>
    <t>310</t>
  </si>
  <si>
    <t>444,0052</t>
  </si>
  <si>
    <t>Rýha v betonu - hl.3cm š.3cm</t>
  </si>
  <si>
    <t>803319407</t>
  </si>
  <si>
    <t>311</t>
  </si>
  <si>
    <t>444,0053</t>
  </si>
  <si>
    <t>dozor  TIČR</t>
  </si>
  <si>
    <t>-878141720</t>
  </si>
  <si>
    <t>312</t>
  </si>
  <si>
    <t>444,0054</t>
  </si>
  <si>
    <t>Výchozí revizní zpráva  6 paré</t>
  </si>
  <si>
    <t>-438972315</t>
  </si>
  <si>
    <t>313</t>
  </si>
  <si>
    <t>444,0055</t>
  </si>
  <si>
    <t>Dokumentace skutečného provedení 6 paré + 1x CD</t>
  </si>
  <si>
    <t>1574799454</t>
  </si>
  <si>
    <t>314</t>
  </si>
  <si>
    <t>444,0056</t>
  </si>
  <si>
    <t>zednické přípomoce</t>
  </si>
  <si>
    <t>-456407222</t>
  </si>
  <si>
    <t>D2</t>
  </si>
  <si>
    <t>Montáž osvětlení</t>
  </si>
  <si>
    <t>315</t>
  </si>
  <si>
    <t>445,0003</t>
  </si>
  <si>
    <t>upevnění nouzových LED svítidel vč.připoj.</t>
  </si>
  <si>
    <t>-1805071586</t>
  </si>
  <si>
    <t>316</t>
  </si>
  <si>
    <t>445,0004</t>
  </si>
  <si>
    <t>upevnění LED svítidel vč.připoj.</t>
  </si>
  <si>
    <t>970481763</t>
  </si>
  <si>
    <t>317</t>
  </si>
  <si>
    <t>445,0005</t>
  </si>
  <si>
    <t>demontáže stávajících svítidel, vč. likvidace</t>
  </si>
  <si>
    <t>871028977</t>
  </si>
  <si>
    <t>D3</t>
  </si>
  <si>
    <t>Montáž bleskosvodu</t>
  </si>
  <si>
    <t>318</t>
  </si>
  <si>
    <t>446,0023</t>
  </si>
  <si>
    <t>montáž AlMgSi drát 8mm</t>
  </si>
  <si>
    <t>-270407871</t>
  </si>
  <si>
    <t>319</t>
  </si>
  <si>
    <t>446,0024</t>
  </si>
  <si>
    <t>tvarování montážních dílů</t>
  </si>
  <si>
    <t>-669925973</t>
  </si>
  <si>
    <t>320</t>
  </si>
  <si>
    <t>446,0025</t>
  </si>
  <si>
    <t>montáž svorky nad 2 šrouby</t>
  </si>
  <si>
    <t>2053457143</t>
  </si>
  <si>
    <t>321</t>
  </si>
  <si>
    <t>446,0026</t>
  </si>
  <si>
    <t>montáž zemnící tyče</t>
  </si>
  <si>
    <t>-279403077</t>
  </si>
  <si>
    <t>322</t>
  </si>
  <si>
    <t>446,0027</t>
  </si>
  <si>
    <t>montáž jímací  tyče</t>
  </si>
  <si>
    <t>1231510397</t>
  </si>
  <si>
    <t>323</t>
  </si>
  <si>
    <t>446,0028</t>
  </si>
  <si>
    <t>označení svodů štítkem</t>
  </si>
  <si>
    <t>-438308102</t>
  </si>
  <si>
    <t>324</t>
  </si>
  <si>
    <t>446,0029</t>
  </si>
  <si>
    <t>demontáž stávajícího hromosvodu</t>
  </si>
  <si>
    <t>HZS</t>
  </si>
  <si>
    <t>-1511276032</t>
  </si>
  <si>
    <t>34-M</t>
  </si>
  <si>
    <t>Montáže energ. a tepelných zařízení</t>
  </si>
  <si>
    <t>325</t>
  </si>
  <si>
    <t>01-1sil</t>
  </si>
  <si>
    <t>Dmt. 161ks  střešních solárních panelů vč. nosné dem.nosné k-ce a vč. dočasného uložení a ochranu panelů před poškozením.</t>
  </si>
  <si>
    <t>soub</t>
  </si>
  <si>
    <t>590138891</t>
  </si>
  <si>
    <t>"dle PD střechy/dmt. a zpětné mont./A - vlastní střecha"        161</t>
  </si>
  <si>
    <t>326</t>
  </si>
  <si>
    <t>01-1sil1</t>
  </si>
  <si>
    <t>Dmt. 12ks  střešních solárních panelů na střeše již. přístavku, (nosná k-ce bude ponechána)  a vč. dočasného uložení a ochranu panelů před poškozením.</t>
  </si>
  <si>
    <t>-2038608118</t>
  </si>
  <si>
    <t>"dle PD střechy/dmt. a zpětné mont./A - jižní přístavek, uvolnění prostoru pro mtž. KZS"        12</t>
  </si>
  <si>
    <t>327</t>
  </si>
  <si>
    <t>01-2sil</t>
  </si>
  <si>
    <t>Mont. a opětovné zprovoznění stávajících 161ks střešních solárních panelů. Mtž. je na nové ocel. k-ce, které jsou specifkovány v Zámečnických konstrukcích.</t>
  </si>
  <si>
    <t>-477505862</t>
  </si>
  <si>
    <t>"dle PD střechy/dmt. a zpětné mont./A - vlastní střecha"       161</t>
  </si>
  <si>
    <t>328</t>
  </si>
  <si>
    <t>01-2sil1</t>
  </si>
  <si>
    <t>Mont. a opětovné zprovoznění stávajících 12ks střešních solárních panelů. Mtž. je na původnínosné  ocel. k-ce.</t>
  </si>
  <si>
    <t>475863199</t>
  </si>
  <si>
    <t>"dle PD střechy/dmt. a zpětné mont./A -jižní přístavek"        12</t>
  </si>
  <si>
    <t>329</t>
  </si>
  <si>
    <t>01-3sil</t>
  </si>
  <si>
    <t xml:space="preserve">Veškeré pomocné ELE práce </t>
  </si>
  <si>
    <t>1219397804</t>
  </si>
  <si>
    <t>"dle PD střechy/dmt. a zpětné mont./A - vlastní střecha, jižní přístavek"        1,0</t>
  </si>
  <si>
    <t>02 - Vedlejší a ostatní náklady - NEUZNATELNÉ  NÁKLADY</t>
  </si>
  <si>
    <t>VRN - Vedlejší a ostatní rozpočtové náklady</t>
  </si>
  <si>
    <t>VRN</t>
  </si>
  <si>
    <t>Vedlejší a ostatní rozpočtové náklady</t>
  </si>
  <si>
    <t>012103000x</t>
  </si>
  <si>
    <t xml:space="preserve">Geodetické vytyčení a vyhledání všech dotčených podzemních zařízení od jednotlivých správců sítí s vyznačením polohy zařízení přímo na staveništi k tomu oprávněnou osobou před zahájením prací. Ochrana - zabezpečení těchto sítí před poškozením stavebním provozem. </t>
  </si>
  <si>
    <t>1024</t>
  </si>
  <si>
    <t>-1614169530</t>
  </si>
  <si>
    <t>030001000x</t>
  </si>
  <si>
    <t>Zařízení staveniště:   zřízení a vybavení  v rozsahu dle velikosti stavby  vč. napojení na inž.sítě, oplocení, zabezpeční staveniště  vč. ostrahy staveniště a potřebného dopravního značení.  Náklady na provozování zařízení staveniště vč. nákladů na energie a jeho zrušení  po skončení stavby.</t>
  </si>
  <si>
    <t>1035252504</t>
  </si>
  <si>
    <t>0450020x</t>
  </si>
  <si>
    <t>Kompletační činnost dodavatele - zajištění činností související se zakázkou, tj. :  
- účast ve všech fázích přípravy, realizace a dokončení zakázky, komplexního vyzkoušení, měření a odstranění vad díla podléhající záruční lhůtě.
- činnost související s dodávkou stavebních výrobků, materiálů, lešení, bednění, montážních strojů ....
- zajištění poradenství, tj. technická pomoc.
- zajištění podkladů, tj. výrobní dokumentace, rozpočty, zkoušky, protokoly vč. zakreslení změn do PD.
- účast na jednáních, zkouškách, odevzdávání konstrukcí, objektů a celků, účast na uvedení do zkušebního provozu.
- kontroly činností na staveništi, tj. výše uvedených činností i souvisejících správních činností a vedení stavebního deníku.</t>
  </si>
  <si>
    <t>sob</t>
  </si>
  <si>
    <t>390022872</t>
  </si>
  <si>
    <t>0450020y</t>
  </si>
  <si>
    <t>Koordinační činnost dodavatele - zajištění veškerých činností související se zakázkou, tj. :  
- koordinace prací mezi dodavateli.
- stanovení pořadí případně souběžného provádění prací a doby realizace.
- předávání staveniště jednotlivým subdodavatelům.
- předávání informací o změnách.
- řešení vazeb na okolí staveniště.</t>
  </si>
  <si>
    <t>-1149098333</t>
  </si>
  <si>
    <t>0900010-1</t>
  </si>
  <si>
    <t>Náklady na vypracování požárního řádu a poplachové směrnice z hlediska provozu ZS</t>
  </si>
  <si>
    <t>-9229575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</si>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</sst>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100">
    <font>
      <sz val="8"/>
      <name val="Trebuchet MS"/>
      <family val="2"/>
    </font>
    <font>
      <sz val="11"/>
      <color indexed="8"/>
      <name val="Arial"/>
      <family val="2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0"/>
      <name val="Trebuchet MS"/>
      <family val="0"/>
    </font>
    <font>
      <b/>
      <sz val="16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name val="Trebuchet MS"/>
      <family val="0"/>
    </font>
    <font>
      <b/>
      <sz val="11"/>
      <name val="Trebuchet MS"/>
      <family val="0"/>
    </font>
    <font>
      <b/>
      <sz val="8"/>
      <name val="Trebuchet MS"/>
      <family val="0"/>
    </font>
    <font>
      <i/>
      <sz val="9"/>
      <name val="Trebuchet MS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0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8"/>
      <color indexed="55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sz val="8"/>
      <color indexed="1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sz val="9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color indexed="55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b/>
      <sz val="8"/>
      <color indexed="55"/>
      <name val="Trebuchet MS"/>
      <family val="0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Calibri"/>
      <family val="0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505050"/>
      <name val="Trebuchet MS"/>
      <family val="0"/>
    </font>
    <font>
      <sz val="8"/>
      <color rgb="FFFF0000"/>
      <name val="Trebuchet MS"/>
      <family val="0"/>
    </font>
    <font>
      <sz val="8"/>
      <color rgb="FF800080"/>
      <name val="Trebuchet MS"/>
      <family val="0"/>
    </font>
    <font>
      <sz val="8"/>
      <color rgb="FF0000A8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sz val="9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sz val="10"/>
      <color theme="10"/>
      <name val="Trebuchet MS"/>
      <family val="0"/>
    </font>
    <font>
      <b/>
      <sz val="12"/>
      <color rgb="FF800000"/>
      <name val="Trebuchet MS"/>
      <family val="0"/>
    </font>
    <font>
      <sz val="9"/>
      <color rgb="FF000000"/>
      <name val="Trebuchet MS"/>
      <family val="0"/>
    </font>
    <font>
      <sz val="8"/>
      <color rgb="FF960000"/>
      <name val="Trebuchet MS"/>
      <family val="0"/>
    </font>
    <font>
      <sz val="7"/>
      <color rgb="FF969696"/>
      <name val="Trebuchet MS"/>
      <family val="0"/>
    </font>
    <font>
      <i/>
      <sz val="8"/>
      <color rgb="FF0000FF"/>
      <name val="Trebuchet MS"/>
      <family val="0"/>
    </font>
    <font>
      <b/>
      <sz val="8"/>
      <color rgb="FF969696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82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3" fillId="33" borderId="0" xfId="0" applyFont="1" applyFill="1" applyAlignment="1" applyProtection="1">
      <alignment horizontal="left" vertical="center"/>
      <protection/>
    </xf>
    <xf numFmtId="0" fontId="84" fillId="33" borderId="0" xfId="36" applyFont="1" applyFill="1" applyAlignment="1" applyProtection="1">
      <alignment vertical="center"/>
      <protection/>
    </xf>
    <xf numFmtId="0" fontId="59" fillId="33" borderId="0" xfId="36" applyFill="1" applyAlignment="1">
      <alignment/>
    </xf>
    <xf numFmtId="0" fontId="0" fillId="33" borderId="0" xfId="0" applyFill="1" applyAlignment="1">
      <alignment/>
    </xf>
    <xf numFmtId="0" fontId="82" fillId="33" borderId="0" xfId="0" applyFont="1" applyFill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86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2" fillId="35" borderId="25" xfId="0" applyFont="1" applyFill="1" applyBorder="1" applyAlignment="1">
      <alignment horizontal="center" vertical="center"/>
    </xf>
    <xf numFmtId="0" fontId="86" fillId="0" borderId="26" xfId="0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88" fillId="0" borderId="30" xfId="0" applyNumberFormat="1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166" fontId="88" fillId="0" borderId="0" xfId="0" applyNumberFormat="1" applyFont="1" applyBorder="1" applyAlignment="1">
      <alignment vertical="center"/>
    </xf>
    <xf numFmtId="4" fontId="88" fillId="0" borderId="24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9" fillId="0" borderId="0" xfId="36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92" fillId="0" borderId="30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66" fontId="92" fillId="0" borderId="0" xfId="0" applyNumberFormat="1" applyFont="1" applyBorder="1" applyAlignment="1">
      <alignment vertical="center"/>
    </xf>
    <xf numFmtId="4" fontId="92" fillId="0" borderId="2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92" fillId="0" borderId="31" xfId="0" applyNumberFormat="1" applyFont="1" applyBorder="1" applyAlignment="1">
      <alignment vertical="center"/>
    </xf>
    <xf numFmtId="4" fontId="92" fillId="0" borderId="32" xfId="0" applyNumberFormat="1" applyFont="1" applyBorder="1" applyAlignment="1">
      <alignment vertical="center"/>
    </xf>
    <xf numFmtId="166" fontId="92" fillId="0" borderId="32" xfId="0" applyNumberFormat="1" applyFont="1" applyBorder="1" applyAlignment="1">
      <alignment vertical="center"/>
    </xf>
    <xf numFmtId="4" fontId="92" fillId="0" borderId="33" xfId="0" applyNumberFormat="1" applyFont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93" fillId="33" borderId="0" xfId="36" applyFont="1" applyFill="1" applyAlignment="1" applyProtection="1">
      <alignment vertical="center"/>
      <protection/>
    </xf>
    <xf numFmtId="0" fontId="59" fillId="33" borderId="0" xfId="36" applyFill="1" applyAlignment="1" applyProtection="1">
      <alignment/>
      <protection/>
    </xf>
    <xf numFmtId="165" fontId="2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87" fillId="0" borderId="0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 vertical="center"/>
    </xf>
    <xf numFmtId="164" fontId="74" fillId="0" borderId="0" xfId="0" applyNumberFormat="1" applyFont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4" fontId="3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32" xfId="0" applyFont="1" applyBorder="1" applyAlignment="1">
      <alignment horizontal="left" vertical="center"/>
    </xf>
    <xf numFmtId="0" fontId="75" fillId="0" borderId="32" xfId="0" applyFont="1" applyBorder="1" applyAlignment="1">
      <alignment vertical="center"/>
    </xf>
    <xf numFmtId="4" fontId="75" fillId="0" borderId="32" xfId="0" applyNumberFormat="1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32" xfId="0" applyFont="1" applyBorder="1" applyAlignment="1">
      <alignment horizontal="left" vertical="center"/>
    </xf>
    <xf numFmtId="0" fontId="76" fillId="0" borderId="32" xfId="0" applyFont="1" applyBorder="1" applyAlignment="1">
      <alignment vertical="center"/>
    </xf>
    <xf numFmtId="4" fontId="76" fillId="0" borderId="32" xfId="0" applyNumberFormat="1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95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4" fontId="87" fillId="0" borderId="0" xfId="0" applyNumberFormat="1" applyFont="1" applyAlignment="1">
      <alignment/>
    </xf>
    <xf numFmtId="166" fontId="96" fillId="0" borderId="22" xfId="0" applyNumberFormat="1" applyFont="1" applyBorder="1" applyAlignment="1">
      <alignment/>
    </xf>
    <xf numFmtId="166" fontId="96" fillId="0" borderId="23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77" fillId="0" borderId="13" xfId="0" applyFont="1" applyBorder="1" applyAlignment="1">
      <alignment/>
    </xf>
    <xf numFmtId="0" fontId="77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4" fontId="75" fillId="0" borderId="0" xfId="0" applyNumberFormat="1" applyFont="1" applyAlignment="1">
      <alignment/>
    </xf>
    <xf numFmtId="0" fontId="77" fillId="0" borderId="30" xfId="0" applyFont="1" applyBorder="1" applyAlignment="1">
      <alignment/>
    </xf>
    <xf numFmtId="0" fontId="77" fillId="0" borderId="0" xfId="0" applyFont="1" applyBorder="1" applyAlignment="1">
      <alignment/>
    </xf>
    <xf numFmtId="166" fontId="77" fillId="0" borderId="0" xfId="0" applyNumberFormat="1" applyFont="1" applyBorder="1" applyAlignment="1">
      <alignment/>
    </xf>
    <xf numFmtId="166" fontId="77" fillId="0" borderId="24" xfId="0" applyNumberFormat="1" applyFont="1" applyBorder="1" applyAlignment="1">
      <alignment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vertical="center"/>
    </xf>
    <xf numFmtId="0" fontId="77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4" fontId="76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67" fontId="0" fillId="0" borderId="36" xfId="0" applyNumberFormat="1" applyFont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4" fillId="0" borderId="36" xfId="0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166" fontId="74" fillId="0" borderId="0" xfId="0" applyNumberFormat="1" applyFont="1" applyBorder="1" applyAlignment="1">
      <alignment vertical="center"/>
    </xf>
    <xf numFmtId="166" fontId="74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8" fillId="0" borderId="13" xfId="0" applyFont="1" applyBorder="1" applyAlignment="1">
      <alignment vertical="center"/>
    </xf>
    <xf numFmtId="0" fontId="9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 wrapText="1"/>
    </xf>
    <xf numFmtId="167" fontId="78" fillId="0" borderId="0" xfId="0" applyNumberFormat="1" applyFont="1" applyAlignment="1">
      <alignment vertical="center"/>
    </xf>
    <xf numFmtId="0" fontId="78" fillId="0" borderId="3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2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 wrapText="1"/>
    </xf>
    <xf numFmtId="167" fontId="79" fillId="0" borderId="0" xfId="0" applyNumberFormat="1" applyFont="1" applyBorder="1" applyAlignment="1">
      <alignment vertical="center"/>
    </xf>
    <xf numFmtId="0" fontId="79" fillId="0" borderId="3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24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 wrapText="1"/>
    </xf>
    <xf numFmtId="167" fontId="78" fillId="0" borderId="0" xfId="0" applyNumberFormat="1" applyFont="1" applyBorder="1" applyAlignment="1">
      <alignment vertical="center"/>
    </xf>
    <xf numFmtId="0" fontId="98" fillId="0" borderId="36" xfId="0" applyFont="1" applyBorder="1" applyAlignment="1" applyProtection="1">
      <alignment horizontal="center" vertical="center"/>
      <protection locked="0"/>
    </xf>
    <xf numFmtId="49" fontId="98" fillId="0" borderId="36" xfId="0" applyNumberFormat="1" applyFont="1" applyBorder="1" applyAlignment="1" applyProtection="1">
      <alignment horizontal="left" vertical="center" wrapText="1"/>
      <protection locked="0"/>
    </xf>
    <xf numFmtId="0" fontId="98" fillId="0" borderId="36" xfId="0" applyFont="1" applyBorder="1" applyAlignment="1" applyProtection="1">
      <alignment horizontal="left" vertical="center" wrapText="1"/>
      <protection locked="0"/>
    </xf>
    <xf numFmtId="0" fontId="98" fillId="0" borderId="36" xfId="0" applyFont="1" applyBorder="1" applyAlignment="1" applyProtection="1">
      <alignment horizontal="center" vertical="center" wrapText="1"/>
      <protection locked="0"/>
    </xf>
    <xf numFmtId="167" fontId="98" fillId="0" borderId="36" xfId="0" applyNumberFormat="1" applyFont="1" applyBorder="1" applyAlignment="1" applyProtection="1">
      <alignment vertical="center"/>
      <protection locked="0"/>
    </xf>
    <xf numFmtId="4" fontId="98" fillId="0" borderId="36" xfId="0" applyNumberFormat="1" applyFont="1" applyBorder="1" applyAlignment="1" applyProtection="1">
      <alignment vertical="center"/>
      <protection locked="0"/>
    </xf>
    <xf numFmtId="0" fontId="98" fillId="0" borderId="13" xfId="0" applyFont="1" applyBorder="1" applyAlignment="1">
      <alignment vertical="center"/>
    </xf>
    <xf numFmtId="0" fontId="98" fillId="0" borderId="36" xfId="0" applyFont="1" applyBorder="1" applyAlignment="1">
      <alignment horizontal="left" vertical="center"/>
    </xf>
    <xf numFmtId="0" fontId="98" fillId="0" borderId="0" xfId="0" applyFont="1" applyBorder="1" applyAlignment="1">
      <alignment horizontal="center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 wrapText="1"/>
    </xf>
    <xf numFmtId="0" fontId="80" fillId="0" borderId="0" xfId="0" applyFont="1" applyAlignment="1">
      <alignment horizontal="left" vertical="center"/>
    </xf>
    <xf numFmtId="0" fontId="80" fillId="0" borderId="3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2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 wrapText="1"/>
    </xf>
    <xf numFmtId="167" fontId="81" fillId="0" borderId="0" xfId="0" applyNumberFormat="1" applyFont="1" applyAlignment="1">
      <alignment vertical="center"/>
    </xf>
    <xf numFmtId="0" fontId="81" fillId="0" borderId="3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24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 wrapText="1"/>
    </xf>
    <xf numFmtId="167" fontId="79" fillId="0" borderId="0" xfId="0" applyNumberFormat="1" applyFont="1" applyAlignment="1">
      <alignment vertical="center"/>
    </xf>
    <xf numFmtId="0" fontId="76" fillId="0" borderId="0" xfId="0" applyFont="1" applyAlignment="1">
      <alignment horizontal="left"/>
    </xf>
    <xf numFmtId="4" fontId="76" fillId="0" borderId="0" xfId="0" applyNumberFormat="1" applyFont="1" applyAlignment="1">
      <alignment/>
    </xf>
    <xf numFmtId="0" fontId="78" fillId="0" borderId="31" xfId="0" applyFont="1" applyBorder="1" applyAlignment="1">
      <alignment vertical="center"/>
    </xf>
    <xf numFmtId="0" fontId="78" fillId="0" borderId="32" xfId="0" applyFont="1" applyBorder="1" applyAlignment="1">
      <alignment vertical="center"/>
    </xf>
    <xf numFmtId="0" fontId="78" fillId="0" borderId="33" xfId="0" applyFont="1" applyBorder="1" applyAlignment="1">
      <alignment vertical="center"/>
    </xf>
    <xf numFmtId="0" fontId="75" fillId="0" borderId="0" xfId="0" applyFont="1" applyBorder="1" applyAlignment="1">
      <alignment horizontal="left"/>
    </xf>
    <xf numFmtId="4" fontId="75" fillId="0" borderId="0" xfId="0" applyNumberFormat="1" applyFont="1" applyBorder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5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10" fillId="0" borderId="4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top"/>
      <protection locked="0"/>
    </xf>
    <xf numFmtId="0" fontId="10" fillId="0" borderId="43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4" fontId="99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164" fontId="74" fillId="0" borderId="0" xfId="0" applyNumberFormat="1" applyFont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right" vertical="center"/>
    </xf>
    <xf numFmtId="0" fontId="90" fillId="0" borderId="0" xfId="0" applyFont="1" applyAlignment="1">
      <alignment horizontal="left" vertical="center" wrapText="1"/>
    </xf>
    <xf numFmtId="4" fontId="87" fillId="0" borderId="0" xfId="0" applyNumberFormat="1" applyFont="1" applyAlignment="1">
      <alignment horizontal="right" vertical="center"/>
    </xf>
    <xf numFmtId="4" fontId="87" fillId="0" borderId="0" xfId="0" applyNumberFormat="1" applyFont="1" applyAlignment="1">
      <alignment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88" fillId="0" borderId="29" xfId="0" applyFont="1" applyBorder="1" applyAlignment="1">
      <alignment horizontal="center" vertical="center"/>
    </xf>
    <xf numFmtId="0" fontId="88" fillId="0" borderId="22" xfId="0" applyFont="1" applyBorder="1" applyAlignment="1">
      <alignment horizontal="left" vertical="center"/>
    </xf>
    <xf numFmtId="0" fontId="74" fillId="0" borderId="3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4" fontId="91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0" fontId="85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86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3" fillId="33" borderId="0" xfId="36" applyFont="1" applyFill="1" applyAlignment="1" applyProtection="1">
      <alignment vertical="center"/>
      <protection/>
    </xf>
    <xf numFmtId="0" fontId="86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left"/>
      <protection locked="0"/>
    </xf>
    <xf numFmtId="0" fontId="10" fillId="0" borderId="43" xfId="0" applyFont="1" applyBorder="1" applyAlignment="1" applyProtection="1">
      <alignment horizontal="left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75" customHeight="1">
      <c r="AR2" s="324" t="s">
        <v>8</v>
      </c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S2" s="24" t="s">
        <v>9</v>
      </c>
      <c r="BT2" s="24" t="s">
        <v>10</v>
      </c>
    </row>
    <row r="3" spans="2:72" ht="6.7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7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S4" s="24" t="s">
        <v>14</v>
      </c>
    </row>
    <row r="5" spans="2:71" ht="14.25" customHeight="1">
      <c r="B5" s="28"/>
      <c r="C5" s="29"/>
      <c r="D5" s="33" t="s">
        <v>15</v>
      </c>
      <c r="E5" s="29"/>
      <c r="F5" s="29"/>
      <c r="G5" s="29"/>
      <c r="H5" s="29"/>
      <c r="I5" s="29"/>
      <c r="J5" s="29"/>
      <c r="K5" s="297" t="s">
        <v>16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"/>
      <c r="AQ5" s="31"/>
      <c r="BS5" s="24" t="s">
        <v>9</v>
      </c>
    </row>
    <row r="6" spans="2:71" ht="36.75" customHeight="1">
      <c r="B6" s="28"/>
      <c r="C6" s="29"/>
      <c r="D6" s="35" t="s">
        <v>17</v>
      </c>
      <c r="E6" s="29"/>
      <c r="F6" s="29"/>
      <c r="G6" s="29"/>
      <c r="H6" s="29"/>
      <c r="I6" s="29"/>
      <c r="J6" s="29"/>
      <c r="K6" s="299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"/>
      <c r="AQ6" s="31"/>
      <c r="BS6" s="24" t="s">
        <v>9</v>
      </c>
    </row>
    <row r="7" spans="2:71" ht="14.25" customHeight="1">
      <c r="B7" s="28"/>
      <c r="C7" s="29"/>
      <c r="D7" s="36" t="s">
        <v>18</v>
      </c>
      <c r="E7" s="29"/>
      <c r="F7" s="29"/>
      <c r="G7" s="29"/>
      <c r="H7" s="29"/>
      <c r="I7" s="29"/>
      <c r="J7" s="29"/>
      <c r="K7" s="34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6" t="s">
        <v>19</v>
      </c>
      <c r="AL7" s="29"/>
      <c r="AM7" s="29"/>
      <c r="AN7" s="34" t="s">
        <v>5</v>
      </c>
      <c r="AO7" s="29"/>
      <c r="AP7" s="29"/>
      <c r="AQ7" s="31"/>
      <c r="BS7" s="24" t="s">
        <v>9</v>
      </c>
    </row>
    <row r="8" spans="2:71" ht="14.25" customHeight="1">
      <c r="B8" s="28"/>
      <c r="C8" s="29"/>
      <c r="D8" s="36" t="s">
        <v>20</v>
      </c>
      <c r="E8" s="29"/>
      <c r="F8" s="29"/>
      <c r="G8" s="29"/>
      <c r="H8" s="29"/>
      <c r="I8" s="29"/>
      <c r="J8" s="29"/>
      <c r="K8" s="34" t="s">
        <v>21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6" t="s">
        <v>22</v>
      </c>
      <c r="AL8" s="29"/>
      <c r="AM8" s="29"/>
      <c r="AN8" s="34"/>
      <c r="AO8" s="29"/>
      <c r="AP8" s="29"/>
      <c r="AQ8" s="31"/>
      <c r="BS8" s="24" t="s">
        <v>9</v>
      </c>
    </row>
    <row r="9" spans="2:71" ht="14.2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S9" s="24" t="s">
        <v>9</v>
      </c>
    </row>
    <row r="10" spans="2:71" ht="14.25" customHeight="1">
      <c r="B10" s="28"/>
      <c r="C10" s="29"/>
      <c r="D10" s="36" t="s">
        <v>23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 t="s">
        <v>24</v>
      </c>
      <c r="AL10" s="29"/>
      <c r="AM10" s="29"/>
      <c r="AN10" s="34" t="s">
        <v>25</v>
      </c>
      <c r="AO10" s="29"/>
      <c r="AP10" s="29"/>
      <c r="AQ10" s="31"/>
      <c r="BS10" s="24" t="s">
        <v>26</v>
      </c>
    </row>
    <row r="11" spans="2:71" ht="18" customHeight="1">
      <c r="B11" s="28"/>
      <c r="C11" s="29"/>
      <c r="D11" s="29"/>
      <c r="E11" s="34" t="s">
        <v>27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6" t="s">
        <v>28</v>
      </c>
      <c r="AL11" s="29"/>
      <c r="AM11" s="29"/>
      <c r="AN11" s="34" t="s">
        <v>29</v>
      </c>
      <c r="AO11" s="29"/>
      <c r="AP11" s="29"/>
      <c r="AQ11" s="31"/>
      <c r="BS11" s="24" t="s">
        <v>26</v>
      </c>
    </row>
    <row r="12" spans="2:71" ht="6.7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S12" s="24" t="s">
        <v>26</v>
      </c>
    </row>
    <row r="13" spans="2:71" ht="14.25" customHeight="1">
      <c r="B13" s="28"/>
      <c r="C13" s="29"/>
      <c r="D13" s="36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 t="s">
        <v>24</v>
      </c>
      <c r="AL13" s="29"/>
      <c r="AM13" s="29"/>
      <c r="AN13" s="34" t="s">
        <v>5</v>
      </c>
      <c r="AO13" s="29"/>
      <c r="AP13" s="29"/>
      <c r="AQ13" s="31"/>
      <c r="BS13" s="24" t="s">
        <v>26</v>
      </c>
    </row>
    <row r="14" spans="2:71" ht="15">
      <c r="B14" s="28"/>
      <c r="C14" s="29"/>
      <c r="D14" s="29"/>
      <c r="E14" s="34" t="s">
        <v>31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6" t="s">
        <v>28</v>
      </c>
      <c r="AL14" s="29"/>
      <c r="AM14" s="29"/>
      <c r="AN14" s="34" t="s">
        <v>5</v>
      </c>
      <c r="AO14" s="29"/>
      <c r="AP14" s="29"/>
      <c r="AQ14" s="31"/>
      <c r="BS14" s="24" t="s">
        <v>26</v>
      </c>
    </row>
    <row r="15" spans="2:71" ht="6.7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S15" s="24" t="s">
        <v>6</v>
      </c>
    </row>
    <row r="16" spans="2:71" ht="14.25" customHeight="1">
      <c r="B16" s="28"/>
      <c r="C16" s="29"/>
      <c r="D16" s="36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6" t="s">
        <v>24</v>
      </c>
      <c r="AL16" s="29"/>
      <c r="AM16" s="29"/>
      <c r="AN16" s="34"/>
      <c r="AO16" s="29"/>
      <c r="AP16" s="29"/>
      <c r="AQ16" s="31"/>
      <c r="BS16" s="24" t="s">
        <v>6</v>
      </c>
    </row>
    <row r="17" spans="2:71" ht="18" customHeight="1">
      <c r="B17" s="28"/>
      <c r="C17" s="29"/>
      <c r="D17" s="29"/>
      <c r="E17" s="34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6" t="s">
        <v>28</v>
      </c>
      <c r="AL17" s="29"/>
      <c r="AM17" s="29"/>
      <c r="AN17" s="34"/>
      <c r="AO17" s="29"/>
      <c r="AP17" s="29"/>
      <c r="AQ17" s="31"/>
      <c r="BS17" s="24" t="s">
        <v>33</v>
      </c>
    </row>
    <row r="18" spans="2:71" ht="6.7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S18" s="24" t="s">
        <v>9</v>
      </c>
    </row>
    <row r="19" spans="2:71" ht="14.25" customHeight="1">
      <c r="B19" s="28"/>
      <c r="C19" s="29"/>
      <c r="D19" s="36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S19" s="24" t="s">
        <v>9</v>
      </c>
    </row>
    <row r="20" spans="2:71" ht="362.25" customHeight="1">
      <c r="B20" s="28"/>
      <c r="C20" s="29"/>
      <c r="D20" s="29"/>
      <c r="E20" s="300" t="s">
        <v>35</v>
      </c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29"/>
      <c r="AP20" s="29"/>
      <c r="AQ20" s="31"/>
      <c r="BS20" s="24" t="s">
        <v>6</v>
      </c>
    </row>
    <row r="21" spans="2:43" ht="6.7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</row>
    <row r="22" spans="2:43" ht="6.75" customHeight="1">
      <c r="B22" s="28"/>
      <c r="C22" s="29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9"/>
      <c r="AQ22" s="31"/>
    </row>
    <row r="23" spans="2:43" s="1" customFormat="1" ht="25.5" customHeight="1">
      <c r="B23" s="38"/>
      <c r="C23" s="39"/>
      <c r="D23" s="40" t="s">
        <v>36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01"/>
      <c r="AL23" s="302"/>
      <c r="AM23" s="302"/>
      <c r="AN23" s="302"/>
      <c r="AO23" s="302"/>
      <c r="AP23" s="39"/>
      <c r="AQ23" s="42"/>
    </row>
    <row r="24" spans="2:43" s="1" customFormat="1" ht="6.7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</row>
    <row r="25" spans="2:43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03" t="s">
        <v>37</v>
      </c>
      <c r="M25" s="303"/>
      <c r="N25" s="303"/>
      <c r="O25" s="303"/>
      <c r="P25" s="39"/>
      <c r="Q25" s="39"/>
      <c r="R25" s="39"/>
      <c r="S25" s="39"/>
      <c r="T25" s="39"/>
      <c r="U25" s="39"/>
      <c r="V25" s="39"/>
      <c r="W25" s="303" t="s">
        <v>38</v>
      </c>
      <c r="X25" s="303"/>
      <c r="Y25" s="303"/>
      <c r="Z25" s="303"/>
      <c r="AA25" s="303"/>
      <c r="AB25" s="303"/>
      <c r="AC25" s="303"/>
      <c r="AD25" s="303"/>
      <c r="AE25" s="303"/>
      <c r="AF25" s="39"/>
      <c r="AG25" s="39"/>
      <c r="AH25" s="39"/>
      <c r="AI25" s="39"/>
      <c r="AJ25" s="39"/>
      <c r="AK25" s="303" t="s">
        <v>39</v>
      </c>
      <c r="AL25" s="303"/>
      <c r="AM25" s="303"/>
      <c r="AN25" s="303"/>
      <c r="AO25" s="303"/>
      <c r="AP25" s="39"/>
      <c r="AQ25" s="42"/>
    </row>
    <row r="26" spans="2:43" s="2" customFormat="1" ht="14.25" customHeight="1">
      <c r="B26" s="44"/>
      <c r="C26" s="45"/>
      <c r="D26" s="46" t="s">
        <v>40</v>
      </c>
      <c r="E26" s="45"/>
      <c r="F26" s="46" t="s">
        <v>41</v>
      </c>
      <c r="G26" s="45"/>
      <c r="H26" s="45"/>
      <c r="I26" s="45"/>
      <c r="J26" s="45"/>
      <c r="K26" s="45"/>
      <c r="L26" s="306">
        <v>0.21</v>
      </c>
      <c r="M26" s="305"/>
      <c r="N26" s="305"/>
      <c r="O26" s="305"/>
      <c r="P26" s="45"/>
      <c r="Q26" s="45"/>
      <c r="R26" s="45"/>
      <c r="S26" s="45"/>
      <c r="T26" s="45"/>
      <c r="U26" s="45"/>
      <c r="V26" s="45"/>
      <c r="W26" s="304">
        <f>ROUND(AZ51,2)</f>
        <v>0</v>
      </c>
      <c r="X26" s="305"/>
      <c r="Y26" s="305"/>
      <c r="Z26" s="305"/>
      <c r="AA26" s="305"/>
      <c r="AB26" s="305"/>
      <c r="AC26" s="305"/>
      <c r="AD26" s="305"/>
      <c r="AE26" s="305"/>
      <c r="AF26" s="45"/>
      <c r="AG26" s="45"/>
      <c r="AH26" s="45"/>
      <c r="AI26" s="45"/>
      <c r="AJ26" s="45"/>
      <c r="AK26" s="304">
        <f>ROUND(AV51,2)</f>
        <v>0</v>
      </c>
      <c r="AL26" s="305"/>
      <c r="AM26" s="305"/>
      <c r="AN26" s="305"/>
      <c r="AO26" s="305"/>
      <c r="AP26" s="45"/>
      <c r="AQ26" s="47"/>
    </row>
    <row r="27" spans="2:43" s="2" customFormat="1" ht="14.25" customHeight="1">
      <c r="B27" s="44"/>
      <c r="C27" s="45"/>
      <c r="D27" s="45"/>
      <c r="E27" s="45"/>
      <c r="F27" s="46" t="s">
        <v>42</v>
      </c>
      <c r="G27" s="45"/>
      <c r="H27" s="45"/>
      <c r="I27" s="45"/>
      <c r="J27" s="45"/>
      <c r="K27" s="45"/>
      <c r="L27" s="306">
        <v>0.15</v>
      </c>
      <c r="M27" s="305"/>
      <c r="N27" s="305"/>
      <c r="O27" s="305"/>
      <c r="P27" s="45"/>
      <c r="Q27" s="45"/>
      <c r="R27" s="45"/>
      <c r="S27" s="45"/>
      <c r="T27" s="45"/>
      <c r="U27" s="45"/>
      <c r="V27" s="45"/>
      <c r="W27" s="304">
        <f>ROUND(BA51,2)</f>
        <v>0</v>
      </c>
      <c r="X27" s="305"/>
      <c r="Y27" s="305"/>
      <c r="Z27" s="305"/>
      <c r="AA27" s="305"/>
      <c r="AB27" s="305"/>
      <c r="AC27" s="305"/>
      <c r="AD27" s="305"/>
      <c r="AE27" s="305"/>
      <c r="AF27" s="45"/>
      <c r="AG27" s="45"/>
      <c r="AH27" s="45"/>
      <c r="AI27" s="45"/>
      <c r="AJ27" s="45"/>
      <c r="AK27" s="304">
        <f>ROUND(AW51,2)</f>
        <v>0</v>
      </c>
      <c r="AL27" s="305"/>
      <c r="AM27" s="305"/>
      <c r="AN27" s="305"/>
      <c r="AO27" s="305"/>
      <c r="AP27" s="45"/>
      <c r="AQ27" s="47"/>
    </row>
    <row r="28" spans="2:43" s="2" customFormat="1" ht="14.25" customHeight="1" hidden="1">
      <c r="B28" s="44"/>
      <c r="C28" s="45"/>
      <c r="D28" s="45"/>
      <c r="E28" s="45"/>
      <c r="F28" s="46" t="s">
        <v>43</v>
      </c>
      <c r="G28" s="45"/>
      <c r="H28" s="45"/>
      <c r="I28" s="45"/>
      <c r="J28" s="45"/>
      <c r="K28" s="45"/>
      <c r="L28" s="306">
        <v>0.21</v>
      </c>
      <c r="M28" s="305"/>
      <c r="N28" s="305"/>
      <c r="O28" s="305"/>
      <c r="P28" s="45"/>
      <c r="Q28" s="45"/>
      <c r="R28" s="45"/>
      <c r="S28" s="45"/>
      <c r="T28" s="45"/>
      <c r="U28" s="45"/>
      <c r="V28" s="45"/>
      <c r="W28" s="304">
        <f>ROUND(BB51,2)</f>
        <v>0</v>
      </c>
      <c r="X28" s="305"/>
      <c r="Y28" s="305"/>
      <c r="Z28" s="305"/>
      <c r="AA28" s="305"/>
      <c r="AB28" s="305"/>
      <c r="AC28" s="305"/>
      <c r="AD28" s="305"/>
      <c r="AE28" s="305"/>
      <c r="AF28" s="45"/>
      <c r="AG28" s="45"/>
      <c r="AH28" s="45"/>
      <c r="AI28" s="45"/>
      <c r="AJ28" s="45"/>
      <c r="AK28" s="304">
        <v>0</v>
      </c>
      <c r="AL28" s="305"/>
      <c r="AM28" s="305"/>
      <c r="AN28" s="305"/>
      <c r="AO28" s="305"/>
      <c r="AP28" s="45"/>
      <c r="AQ28" s="47"/>
    </row>
    <row r="29" spans="2:43" s="2" customFormat="1" ht="14.25" customHeight="1" hidden="1">
      <c r="B29" s="44"/>
      <c r="C29" s="45"/>
      <c r="D29" s="45"/>
      <c r="E29" s="45"/>
      <c r="F29" s="46" t="s">
        <v>44</v>
      </c>
      <c r="G29" s="45"/>
      <c r="H29" s="45"/>
      <c r="I29" s="45"/>
      <c r="J29" s="45"/>
      <c r="K29" s="45"/>
      <c r="L29" s="306">
        <v>0.15</v>
      </c>
      <c r="M29" s="305"/>
      <c r="N29" s="305"/>
      <c r="O29" s="305"/>
      <c r="P29" s="45"/>
      <c r="Q29" s="45"/>
      <c r="R29" s="45"/>
      <c r="S29" s="45"/>
      <c r="T29" s="45"/>
      <c r="U29" s="45"/>
      <c r="V29" s="45"/>
      <c r="W29" s="304">
        <f>ROUND(BC51,2)</f>
        <v>0</v>
      </c>
      <c r="X29" s="305"/>
      <c r="Y29" s="305"/>
      <c r="Z29" s="305"/>
      <c r="AA29" s="305"/>
      <c r="AB29" s="305"/>
      <c r="AC29" s="305"/>
      <c r="AD29" s="305"/>
      <c r="AE29" s="305"/>
      <c r="AF29" s="45"/>
      <c r="AG29" s="45"/>
      <c r="AH29" s="45"/>
      <c r="AI29" s="45"/>
      <c r="AJ29" s="45"/>
      <c r="AK29" s="304">
        <v>0</v>
      </c>
      <c r="AL29" s="305"/>
      <c r="AM29" s="305"/>
      <c r="AN29" s="305"/>
      <c r="AO29" s="305"/>
      <c r="AP29" s="45"/>
      <c r="AQ29" s="47"/>
    </row>
    <row r="30" spans="2:43" s="2" customFormat="1" ht="14.25" customHeight="1" hidden="1">
      <c r="B30" s="44"/>
      <c r="C30" s="45"/>
      <c r="D30" s="45"/>
      <c r="E30" s="45"/>
      <c r="F30" s="46" t="s">
        <v>45</v>
      </c>
      <c r="G30" s="45"/>
      <c r="H30" s="45"/>
      <c r="I30" s="45"/>
      <c r="J30" s="45"/>
      <c r="K30" s="45"/>
      <c r="L30" s="306">
        <v>0</v>
      </c>
      <c r="M30" s="305"/>
      <c r="N30" s="305"/>
      <c r="O30" s="305"/>
      <c r="P30" s="45"/>
      <c r="Q30" s="45"/>
      <c r="R30" s="45"/>
      <c r="S30" s="45"/>
      <c r="T30" s="45"/>
      <c r="U30" s="45"/>
      <c r="V30" s="45"/>
      <c r="W30" s="304">
        <f>ROUND(BD51,2)</f>
        <v>0</v>
      </c>
      <c r="X30" s="305"/>
      <c r="Y30" s="305"/>
      <c r="Z30" s="305"/>
      <c r="AA30" s="305"/>
      <c r="AB30" s="305"/>
      <c r="AC30" s="305"/>
      <c r="AD30" s="305"/>
      <c r="AE30" s="305"/>
      <c r="AF30" s="45"/>
      <c r="AG30" s="45"/>
      <c r="AH30" s="45"/>
      <c r="AI30" s="45"/>
      <c r="AJ30" s="45"/>
      <c r="AK30" s="304">
        <v>0</v>
      </c>
      <c r="AL30" s="305"/>
      <c r="AM30" s="305"/>
      <c r="AN30" s="305"/>
      <c r="AO30" s="305"/>
      <c r="AP30" s="45"/>
      <c r="AQ30" s="47"/>
    </row>
    <row r="31" spans="2:43" s="1" customFormat="1" ht="6.7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</row>
    <row r="32" spans="2:43" s="1" customFormat="1" ht="25.5" customHeight="1">
      <c r="B32" s="38"/>
      <c r="C32" s="48"/>
      <c r="D32" s="49" t="s">
        <v>46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47</v>
      </c>
      <c r="U32" s="50"/>
      <c r="V32" s="50"/>
      <c r="W32" s="50"/>
      <c r="X32" s="314" t="s">
        <v>48</v>
      </c>
      <c r="Y32" s="315"/>
      <c r="Z32" s="315"/>
      <c r="AA32" s="315"/>
      <c r="AB32" s="315"/>
      <c r="AC32" s="50"/>
      <c r="AD32" s="50"/>
      <c r="AE32" s="50"/>
      <c r="AF32" s="50"/>
      <c r="AG32" s="50"/>
      <c r="AH32" s="50"/>
      <c r="AI32" s="50"/>
      <c r="AJ32" s="50"/>
      <c r="AK32" s="316"/>
      <c r="AL32" s="315"/>
      <c r="AM32" s="315"/>
      <c r="AN32" s="315"/>
      <c r="AO32" s="317"/>
      <c r="AP32" s="48"/>
      <c r="AQ32" s="52"/>
    </row>
    <row r="33" spans="2:43" s="1" customFormat="1" ht="6.7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7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7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38"/>
    </row>
    <row r="39" spans="2:44" s="1" customFormat="1" ht="36.75" customHeight="1">
      <c r="B39" s="38"/>
      <c r="C39" s="58" t="s">
        <v>49</v>
      </c>
      <c r="AR39" s="38"/>
    </row>
    <row r="40" spans="2:44" s="1" customFormat="1" ht="6.75" customHeight="1">
      <c r="B40" s="38"/>
      <c r="AR40" s="38"/>
    </row>
    <row r="41" spans="2:44" s="3" customFormat="1" ht="14.25" customHeight="1">
      <c r="B41" s="59"/>
      <c r="C41" s="60" t="s">
        <v>15</v>
      </c>
      <c r="L41" s="3" t="str">
        <f>K5</f>
        <v>170801-REPON</v>
      </c>
      <c r="AR41" s="59"/>
    </row>
    <row r="42" spans="2:44" s="4" customFormat="1" ht="36.75" customHeight="1">
      <c r="B42" s="61"/>
      <c r="C42" s="62" t="s">
        <v>17</v>
      </c>
      <c r="L42" s="326">
        <f>K6</f>
        <v>0</v>
      </c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R42" s="61"/>
    </row>
    <row r="43" spans="2:44" s="1" customFormat="1" ht="6.75" customHeight="1">
      <c r="B43" s="38"/>
      <c r="AR43" s="38"/>
    </row>
    <row r="44" spans="2:44" s="1" customFormat="1" ht="15">
      <c r="B44" s="38"/>
      <c r="C44" s="60" t="s">
        <v>20</v>
      </c>
      <c r="L44" s="63" t="str">
        <f>IF(K8="","",K8)</f>
        <v>Nové Město nad Metují</v>
      </c>
      <c r="AI44" s="60" t="s">
        <v>22</v>
      </c>
      <c r="AM44" s="328">
        <f>IF(AN8="","",AN8)</f>
      </c>
      <c r="AN44" s="328"/>
      <c r="AR44" s="38"/>
    </row>
    <row r="45" spans="2:44" s="1" customFormat="1" ht="6.75" customHeight="1">
      <c r="B45" s="38"/>
      <c r="AR45" s="38"/>
    </row>
    <row r="46" spans="2:56" s="1" customFormat="1" ht="15">
      <c r="B46" s="38"/>
      <c r="C46" s="60" t="s">
        <v>23</v>
      </c>
      <c r="L46" s="3" t="str">
        <f>IF(E11="","",E11)</f>
        <v>R E P O N spol. s r.o., Ve Stromkách 371, Vestec </v>
      </c>
      <c r="AI46" s="60" t="s">
        <v>32</v>
      </c>
      <c r="AM46" s="329">
        <f>IF(E17="","",E17)</f>
      </c>
      <c r="AN46" s="329"/>
      <c r="AO46" s="329"/>
      <c r="AP46" s="329"/>
      <c r="AR46" s="38"/>
      <c r="AS46" s="318" t="s">
        <v>50</v>
      </c>
      <c r="AT46" s="319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1" customFormat="1" ht="15">
      <c r="B47" s="38"/>
      <c r="C47" s="60" t="s">
        <v>30</v>
      </c>
      <c r="L47" s="3" t="str">
        <f>IF(E14="","",E14)</f>
        <v> </v>
      </c>
      <c r="AR47" s="38"/>
      <c r="AS47" s="320"/>
      <c r="AT47" s="321"/>
      <c r="AU47" s="39"/>
      <c r="AV47" s="39"/>
      <c r="AW47" s="39"/>
      <c r="AX47" s="39"/>
      <c r="AY47" s="39"/>
      <c r="AZ47" s="39"/>
      <c r="BA47" s="39"/>
      <c r="BB47" s="39"/>
      <c r="BC47" s="39"/>
      <c r="BD47" s="67"/>
    </row>
    <row r="48" spans="2:56" s="1" customFormat="1" ht="10.5" customHeight="1">
      <c r="B48" s="38"/>
      <c r="AR48" s="38"/>
      <c r="AS48" s="320"/>
      <c r="AT48" s="321"/>
      <c r="AU48" s="39"/>
      <c r="AV48" s="39"/>
      <c r="AW48" s="39"/>
      <c r="AX48" s="39"/>
      <c r="AY48" s="39"/>
      <c r="AZ48" s="39"/>
      <c r="BA48" s="39"/>
      <c r="BB48" s="39"/>
      <c r="BC48" s="39"/>
      <c r="BD48" s="67"/>
    </row>
    <row r="49" spans="2:56" s="1" customFormat="1" ht="29.25" customHeight="1">
      <c r="B49" s="38"/>
      <c r="C49" s="307" t="s">
        <v>51</v>
      </c>
      <c r="D49" s="308"/>
      <c r="E49" s="308"/>
      <c r="F49" s="308"/>
      <c r="G49" s="308"/>
      <c r="H49" s="68"/>
      <c r="I49" s="309" t="s">
        <v>52</v>
      </c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10" t="s">
        <v>53</v>
      </c>
      <c r="AH49" s="308"/>
      <c r="AI49" s="308"/>
      <c r="AJ49" s="308"/>
      <c r="AK49" s="308"/>
      <c r="AL49" s="308"/>
      <c r="AM49" s="308"/>
      <c r="AN49" s="309" t="s">
        <v>54</v>
      </c>
      <c r="AO49" s="308"/>
      <c r="AP49" s="308"/>
      <c r="AQ49" s="69" t="s">
        <v>55</v>
      </c>
      <c r="AR49" s="38"/>
      <c r="AS49" s="70" t="s">
        <v>56</v>
      </c>
      <c r="AT49" s="71" t="s">
        <v>57</v>
      </c>
      <c r="AU49" s="71" t="s">
        <v>58</v>
      </c>
      <c r="AV49" s="71" t="s">
        <v>59</v>
      </c>
      <c r="AW49" s="71" t="s">
        <v>60</v>
      </c>
      <c r="AX49" s="71" t="s">
        <v>61</v>
      </c>
      <c r="AY49" s="71" t="s">
        <v>62</v>
      </c>
      <c r="AZ49" s="71" t="s">
        <v>63</v>
      </c>
      <c r="BA49" s="71" t="s">
        <v>64</v>
      </c>
      <c r="BB49" s="71" t="s">
        <v>65</v>
      </c>
      <c r="BC49" s="71" t="s">
        <v>66</v>
      </c>
      <c r="BD49" s="72" t="s">
        <v>67</v>
      </c>
    </row>
    <row r="50" spans="2:56" s="1" customFormat="1" ht="10.5" customHeight="1">
      <c r="B50" s="38"/>
      <c r="AR50" s="38"/>
      <c r="AS50" s="73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" customFormat="1" ht="32.25" customHeight="1">
      <c r="B51" s="61"/>
      <c r="C51" s="74" t="s">
        <v>68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312"/>
      <c r="AH51" s="312"/>
      <c r="AI51" s="312"/>
      <c r="AJ51" s="312"/>
      <c r="AK51" s="312"/>
      <c r="AL51" s="312"/>
      <c r="AM51" s="312"/>
      <c r="AN51" s="313"/>
      <c r="AO51" s="313"/>
      <c r="AP51" s="313"/>
      <c r="AQ51" s="76" t="s">
        <v>5</v>
      </c>
      <c r="AR51" s="61"/>
      <c r="AS51" s="77">
        <f>ROUND(SUM(AS52:AS53),2)</f>
        <v>0</v>
      </c>
      <c r="AT51" s="78">
        <f>ROUND(SUM(AV51:AW51),2)</f>
        <v>0</v>
      </c>
      <c r="AU51" s="79">
        <f>ROUND(SUM(AU52:AU53),5)</f>
        <v>8579.04479</v>
      </c>
      <c r="AV51" s="78">
        <f>ROUND(AZ51*L26,2)</f>
        <v>0</v>
      </c>
      <c r="AW51" s="78">
        <f>ROUND(BA51*L27,2)</f>
        <v>0</v>
      </c>
      <c r="AX51" s="78">
        <f>ROUND(BB51*L26,2)</f>
        <v>0</v>
      </c>
      <c r="AY51" s="78">
        <f>ROUND(BC51*L27,2)</f>
        <v>0</v>
      </c>
      <c r="AZ51" s="78">
        <f>ROUND(SUM(AZ52:AZ53),2)</f>
        <v>0</v>
      </c>
      <c r="BA51" s="78">
        <f>ROUND(SUM(BA52:BA53),2)</f>
        <v>0</v>
      </c>
      <c r="BB51" s="78">
        <f>ROUND(SUM(BB52:BB53),2)</f>
        <v>0</v>
      </c>
      <c r="BC51" s="78">
        <f>ROUND(SUM(BC52:BC53),2)</f>
        <v>0</v>
      </c>
      <c r="BD51" s="80">
        <f>ROUND(SUM(BD52:BD53),2)</f>
        <v>0</v>
      </c>
      <c r="BS51" s="62" t="s">
        <v>69</v>
      </c>
      <c r="BT51" s="62" t="s">
        <v>70</v>
      </c>
      <c r="BU51" s="81" t="s">
        <v>71</v>
      </c>
      <c r="BV51" s="62" t="s">
        <v>72</v>
      </c>
      <c r="BW51" s="62" t="s">
        <v>7</v>
      </c>
      <c r="BX51" s="62" t="s">
        <v>73</v>
      </c>
      <c r="CL51" s="62" t="s">
        <v>5</v>
      </c>
    </row>
    <row r="52" spans="1:91" s="5" customFormat="1" ht="37.5" customHeight="1">
      <c r="A52" s="82" t="s">
        <v>74</v>
      </c>
      <c r="B52" s="83"/>
      <c r="C52" s="84"/>
      <c r="D52" s="311" t="s">
        <v>75</v>
      </c>
      <c r="E52" s="311"/>
      <c r="F52" s="311"/>
      <c r="G52" s="311"/>
      <c r="H52" s="311"/>
      <c r="I52" s="85"/>
      <c r="J52" s="311" t="s">
        <v>76</v>
      </c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22"/>
      <c r="AH52" s="323"/>
      <c r="AI52" s="323"/>
      <c r="AJ52" s="323"/>
      <c r="AK52" s="323"/>
      <c r="AL52" s="323"/>
      <c r="AM52" s="323"/>
      <c r="AN52" s="322"/>
      <c r="AO52" s="323"/>
      <c r="AP52" s="323"/>
      <c r="AQ52" s="86" t="s">
        <v>77</v>
      </c>
      <c r="AR52" s="83"/>
      <c r="AS52" s="87">
        <v>0</v>
      </c>
      <c r="AT52" s="88">
        <f>ROUND(SUM(AV52:AW52),2)</f>
        <v>0</v>
      </c>
      <c r="AU52" s="89">
        <f>'01 - Stavební a montážní ...'!P112</f>
        <v>8579.04479</v>
      </c>
      <c r="AV52" s="88">
        <f>'01 - Stavební a montážní ...'!J30</f>
        <v>0</v>
      </c>
      <c r="AW52" s="88">
        <f>'01 - Stavební a montážní ...'!J31</f>
        <v>0</v>
      </c>
      <c r="AX52" s="88">
        <f>'01 - Stavební a montážní ...'!J32</f>
        <v>0</v>
      </c>
      <c r="AY52" s="88">
        <f>'01 - Stavební a montážní ...'!J33</f>
        <v>0</v>
      </c>
      <c r="AZ52" s="88">
        <f>'01 - Stavební a montážní ...'!F30</f>
        <v>0</v>
      </c>
      <c r="BA52" s="88">
        <f>'01 - Stavební a montážní ...'!F31</f>
        <v>0</v>
      </c>
      <c r="BB52" s="88">
        <f>'01 - Stavební a montážní ...'!F32</f>
        <v>0</v>
      </c>
      <c r="BC52" s="88">
        <f>'01 - Stavební a montážní ...'!F33</f>
        <v>0</v>
      </c>
      <c r="BD52" s="90">
        <f>'01 - Stavební a montážní ...'!F34</f>
        <v>0</v>
      </c>
      <c r="BT52" s="91" t="s">
        <v>78</v>
      </c>
      <c r="BV52" s="91" t="s">
        <v>72</v>
      </c>
      <c r="BW52" s="91" t="s">
        <v>79</v>
      </c>
      <c r="BX52" s="91" t="s">
        <v>7</v>
      </c>
      <c r="CL52" s="91" t="s">
        <v>5</v>
      </c>
      <c r="CM52" s="91" t="s">
        <v>80</v>
      </c>
    </row>
    <row r="53" spans="1:91" s="5" customFormat="1" ht="37.5" customHeight="1">
      <c r="A53" s="82" t="s">
        <v>74</v>
      </c>
      <c r="B53" s="83"/>
      <c r="C53" s="84"/>
      <c r="D53" s="311" t="s">
        <v>81</v>
      </c>
      <c r="E53" s="311"/>
      <c r="F53" s="311"/>
      <c r="G53" s="311"/>
      <c r="H53" s="311"/>
      <c r="I53" s="85"/>
      <c r="J53" s="311" t="s">
        <v>82</v>
      </c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22"/>
      <c r="AH53" s="323"/>
      <c r="AI53" s="323"/>
      <c r="AJ53" s="323"/>
      <c r="AK53" s="323"/>
      <c r="AL53" s="323"/>
      <c r="AM53" s="323"/>
      <c r="AN53" s="322"/>
      <c r="AO53" s="323"/>
      <c r="AP53" s="323"/>
      <c r="AQ53" s="86" t="s">
        <v>83</v>
      </c>
      <c r="AR53" s="83"/>
      <c r="AS53" s="92">
        <v>0</v>
      </c>
      <c r="AT53" s="93">
        <f>ROUND(SUM(AV53:AW53),2)</f>
        <v>0</v>
      </c>
      <c r="AU53" s="94">
        <f>'02 - Vedlejší a ostatní n...'!P77</f>
        <v>0</v>
      </c>
      <c r="AV53" s="93">
        <f>'02 - Vedlejší a ostatní n...'!J30</f>
        <v>0</v>
      </c>
      <c r="AW53" s="93">
        <f>'02 - Vedlejší a ostatní n...'!J31</f>
        <v>0</v>
      </c>
      <c r="AX53" s="93">
        <f>'02 - Vedlejší a ostatní n...'!J32</f>
        <v>0</v>
      </c>
      <c r="AY53" s="93">
        <f>'02 - Vedlejší a ostatní n...'!J33</f>
        <v>0</v>
      </c>
      <c r="AZ53" s="93">
        <f>'02 - Vedlejší a ostatní n...'!F30</f>
        <v>0</v>
      </c>
      <c r="BA53" s="93">
        <f>'02 - Vedlejší a ostatní n...'!F31</f>
        <v>0</v>
      </c>
      <c r="BB53" s="93">
        <f>'02 - Vedlejší a ostatní n...'!F32</f>
        <v>0</v>
      </c>
      <c r="BC53" s="93">
        <f>'02 - Vedlejší a ostatní n...'!F33</f>
        <v>0</v>
      </c>
      <c r="BD53" s="95">
        <f>'02 - Vedlejší a ostatní n...'!F34</f>
        <v>0</v>
      </c>
      <c r="BT53" s="91" t="s">
        <v>78</v>
      </c>
      <c r="BV53" s="91" t="s">
        <v>72</v>
      </c>
      <c r="BW53" s="91" t="s">
        <v>84</v>
      </c>
      <c r="BX53" s="91" t="s">
        <v>7</v>
      </c>
      <c r="CL53" s="91" t="s">
        <v>5</v>
      </c>
      <c r="CM53" s="91" t="s">
        <v>80</v>
      </c>
    </row>
    <row r="54" spans="2:44" s="1" customFormat="1" ht="30" customHeight="1">
      <c r="B54" s="38"/>
      <c r="AR54" s="38"/>
    </row>
    <row r="55" spans="2:44" s="1" customFormat="1" ht="6.75" customHeight="1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38"/>
    </row>
  </sheetData>
  <sheetProtection/>
  <mergeCells count="43">
    <mergeCell ref="L26:O26"/>
    <mergeCell ref="AR2:BE2"/>
    <mergeCell ref="AN52:AP52"/>
    <mergeCell ref="AG52:AM52"/>
    <mergeCell ref="L42:AO42"/>
    <mergeCell ref="AM44:AN44"/>
    <mergeCell ref="AM46:AP46"/>
    <mergeCell ref="AS46:AT48"/>
    <mergeCell ref="L28:O28"/>
    <mergeCell ref="W28:AE28"/>
    <mergeCell ref="AK28:AO28"/>
    <mergeCell ref="AN53:AP53"/>
    <mergeCell ref="AG53:AM53"/>
    <mergeCell ref="L29:O29"/>
    <mergeCell ref="W29:AE29"/>
    <mergeCell ref="AK29:AO29"/>
    <mergeCell ref="D53:H53"/>
    <mergeCell ref="J53:AF53"/>
    <mergeCell ref="AG51:AM51"/>
    <mergeCell ref="AN51:AP51"/>
    <mergeCell ref="W30:AE30"/>
    <mergeCell ref="AK30:AO30"/>
    <mergeCell ref="X32:AB32"/>
    <mergeCell ref="AK32:AO32"/>
    <mergeCell ref="D52:H52"/>
    <mergeCell ref="J52:AF52"/>
    <mergeCell ref="W26:AE26"/>
    <mergeCell ref="AK26:AO26"/>
    <mergeCell ref="L27:O27"/>
    <mergeCell ref="W27:AE27"/>
    <mergeCell ref="AK27:AO27"/>
    <mergeCell ref="C49:G49"/>
    <mergeCell ref="I49:AF49"/>
    <mergeCell ref="AG49:AM49"/>
    <mergeCell ref="AN49:AP49"/>
    <mergeCell ref="L30:O30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01 - Stavební a montážní ...'!C2" display="/"/>
    <hyperlink ref="A53" location="'02 - Vedlejší a ostatn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6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J12" sqref="J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6"/>
      <c r="B1" s="17"/>
      <c r="C1" s="17"/>
      <c r="D1" s="18" t="s">
        <v>1</v>
      </c>
      <c r="E1" s="17"/>
      <c r="F1" s="97" t="s">
        <v>85</v>
      </c>
      <c r="G1" s="333" t="s">
        <v>86</v>
      </c>
      <c r="H1" s="333"/>
      <c r="I1" s="17"/>
      <c r="J1" s="97" t="s">
        <v>87</v>
      </c>
      <c r="K1" s="18" t="s">
        <v>88</v>
      </c>
      <c r="L1" s="97" t="s">
        <v>89</v>
      </c>
      <c r="M1" s="97"/>
      <c r="N1" s="97"/>
      <c r="O1" s="97"/>
      <c r="P1" s="97"/>
      <c r="Q1" s="97"/>
      <c r="R1" s="97"/>
      <c r="S1" s="97"/>
      <c r="T1" s="97"/>
      <c r="U1" s="98"/>
      <c r="V1" s="98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75" customHeight="1">
      <c r="L2" s="324" t="s">
        <v>8</v>
      </c>
      <c r="M2" s="325"/>
      <c r="N2" s="325"/>
      <c r="O2" s="325"/>
      <c r="P2" s="325"/>
      <c r="Q2" s="325"/>
      <c r="R2" s="325"/>
      <c r="S2" s="325"/>
      <c r="T2" s="325"/>
      <c r="U2" s="325"/>
      <c r="V2" s="325"/>
      <c r="AT2" s="24" t="s">
        <v>79</v>
      </c>
    </row>
    <row r="3" spans="2:46" ht="6.75" customHeight="1">
      <c r="B3" s="25"/>
      <c r="C3" s="26"/>
      <c r="D3" s="26"/>
      <c r="E3" s="26"/>
      <c r="F3" s="26"/>
      <c r="G3" s="26"/>
      <c r="H3" s="26"/>
      <c r="I3" s="26"/>
      <c r="J3" s="26"/>
      <c r="K3" s="27"/>
      <c r="AT3" s="24" t="s">
        <v>80</v>
      </c>
    </row>
    <row r="4" spans="2:46" ht="36.75" customHeight="1">
      <c r="B4" s="28"/>
      <c r="C4" s="29"/>
      <c r="D4" s="30" t="s">
        <v>90</v>
      </c>
      <c r="E4" s="29"/>
      <c r="F4" s="29"/>
      <c r="G4" s="29"/>
      <c r="H4" s="29"/>
      <c r="I4" s="29"/>
      <c r="J4" s="29"/>
      <c r="K4" s="31"/>
      <c r="M4" s="32" t="s">
        <v>13</v>
      </c>
      <c r="AT4" s="24" t="s">
        <v>6</v>
      </c>
    </row>
    <row r="5" spans="2:11" ht="6.75" customHeight="1">
      <c r="B5" s="28"/>
      <c r="C5" s="29"/>
      <c r="D5" s="29"/>
      <c r="E5" s="29"/>
      <c r="F5" s="29"/>
      <c r="G5" s="29"/>
      <c r="H5" s="29"/>
      <c r="I5" s="29"/>
      <c r="J5" s="29"/>
      <c r="K5" s="31"/>
    </row>
    <row r="6" spans="2:11" ht="15">
      <c r="B6" s="28"/>
      <c r="C6" s="29"/>
      <c r="D6" s="36" t="s">
        <v>17</v>
      </c>
      <c r="E6" s="29"/>
      <c r="F6" s="29"/>
      <c r="G6" s="29"/>
      <c r="H6" s="29"/>
      <c r="I6" s="29"/>
      <c r="J6" s="29"/>
      <c r="K6" s="31"/>
    </row>
    <row r="7" spans="2:11" ht="22.5" customHeight="1">
      <c r="B7" s="28"/>
      <c r="C7" s="29"/>
      <c r="D7" s="29"/>
      <c r="E7" s="334">
        <f>'Rekapitulace stavby'!K6</f>
        <v>0</v>
      </c>
      <c r="F7" s="335"/>
      <c r="G7" s="335"/>
      <c r="H7" s="335"/>
      <c r="I7" s="29"/>
      <c r="J7" s="29"/>
      <c r="K7" s="31"/>
    </row>
    <row r="8" spans="2:11" s="1" customFormat="1" ht="15">
      <c r="B8" s="38"/>
      <c r="C8" s="39"/>
      <c r="D8" s="36" t="s">
        <v>91</v>
      </c>
      <c r="E8" s="39"/>
      <c r="F8" s="39"/>
      <c r="G8" s="39"/>
      <c r="H8" s="39"/>
      <c r="I8" s="39"/>
      <c r="J8" s="39"/>
      <c r="K8" s="42"/>
    </row>
    <row r="9" spans="2:11" s="1" customFormat="1" ht="36.75" customHeight="1">
      <c r="B9" s="38"/>
      <c r="C9" s="39"/>
      <c r="D9" s="39"/>
      <c r="E9" s="336" t="s">
        <v>92</v>
      </c>
      <c r="F9" s="337"/>
      <c r="G9" s="337"/>
      <c r="H9" s="337"/>
      <c r="I9" s="39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39"/>
      <c r="J10" s="39"/>
      <c r="K10" s="42"/>
    </row>
    <row r="11" spans="2:11" s="1" customFormat="1" ht="14.25" customHeight="1">
      <c r="B11" s="38"/>
      <c r="C11" s="39"/>
      <c r="D11" s="36" t="s">
        <v>18</v>
      </c>
      <c r="E11" s="39"/>
      <c r="F11" s="34" t="s">
        <v>5</v>
      </c>
      <c r="G11" s="39"/>
      <c r="H11" s="39"/>
      <c r="I11" s="36" t="s">
        <v>19</v>
      </c>
      <c r="J11" s="34" t="s">
        <v>5</v>
      </c>
      <c r="K11" s="42"/>
    </row>
    <row r="12" spans="2:11" s="1" customFormat="1" ht="14.25" customHeight="1">
      <c r="B12" s="38"/>
      <c r="C12" s="39"/>
      <c r="D12" s="36" t="s">
        <v>20</v>
      </c>
      <c r="E12" s="39"/>
      <c r="F12" s="34" t="s">
        <v>21</v>
      </c>
      <c r="G12" s="39"/>
      <c r="H12" s="39"/>
      <c r="I12" s="36" t="s">
        <v>22</v>
      </c>
      <c r="J12" s="99"/>
      <c r="K12" s="42"/>
    </row>
    <row r="13" spans="2:11" s="1" customFormat="1" ht="10.5" customHeight="1">
      <c r="B13" s="38"/>
      <c r="C13" s="39"/>
      <c r="D13" s="39"/>
      <c r="E13" s="39"/>
      <c r="F13" s="39"/>
      <c r="G13" s="39"/>
      <c r="H13" s="39"/>
      <c r="I13" s="39"/>
      <c r="J13" s="39"/>
      <c r="K13" s="42"/>
    </row>
    <row r="14" spans="2:11" s="1" customFormat="1" ht="14.25" customHeight="1">
      <c r="B14" s="38"/>
      <c r="C14" s="39"/>
      <c r="D14" s="36" t="s">
        <v>23</v>
      </c>
      <c r="E14" s="39"/>
      <c r="F14" s="39"/>
      <c r="G14" s="39"/>
      <c r="H14" s="39"/>
      <c r="I14" s="36" t="s">
        <v>24</v>
      </c>
      <c r="J14" s="34" t="s">
        <v>25</v>
      </c>
      <c r="K14" s="42"/>
    </row>
    <row r="15" spans="2:11" s="1" customFormat="1" ht="18" customHeight="1">
      <c r="B15" s="38"/>
      <c r="C15" s="39"/>
      <c r="D15" s="39"/>
      <c r="E15" s="34" t="s">
        <v>27</v>
      </c>
      <c r="F15" s="39"/>
      <c r="G15" s="39"/>
      <c r="H15" s="39"/>
      <c r="I15" s="36" t="s">
        <v>28</v>
      </c>
      <c r="J15" s="34" t="s">
        <v>29</v>
      </c>
      <c r="K15" s="42"/>
    </row>
    <row r="16" spans="2:11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42"/>
    </row>
    <row r="17" spans="2:11" s="1" customFormat="1" ht="14.25" customHeight="1">
      <c r="B17" s="38"/>
      <c r="C17" s="39"/>
      <c r="D17" s="36" t="s">
        <v>30</v>
      </c>
      <c r="E17" s="39"/>
      <c r="F17" s="39"/>
      <c r="G17" s="39"/>
      <c r="H17" s="39"/>
      <c r="I17" s="36" t="s">
        <v>24</v>
      </c>
      <c r="J17" s="34">
        <f>IF('Rekapitulace stavby'!AN13="Vyplň údaj","",IF('Rekapitulace stavby'!AN13="","",'Rekapitulace stavby'!AN13))</f>
      </c>
      <c r="K17" s="42"/>
    </row>
    <row r="18" spans="2:11" s="1" customFormat="1" ht="18" customHeight="1">
      <c r="B18" s="38"/>
      <c r="C18" s="39"/>
      <c r="D18" s="39"/>
      <c r="E18" s="34" t="str">
        <f>IF('Rekapitulace stavby'!E14="Vyplň údaj","",IF('Rekapitulace stavby'!E14="","",'Rekapitulace stavby'!E14))</f>
        <v> </v>
      </c>
      <c r="F18" s="39"/>
      <c r="G18" s="39"/>
      <c r="H18" s="39"/>
      <c r="I18" s="36" t="s">
        <v>28</v>
      </c>
      <c r="J18" s="34">
        <f>IF('Rekapitulace stavby'!AN14="Vyplň údaj","",IF('Rekapitulace stavby'!AN14="","",'Rekapitulace stavby'!AN14))</f>
      </c>
      <c r="K18" s="42"/>
    </row>
    <row r="19" spans="2:11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42"/>
    </row>
    <row r="20" spans="2:11" s="1" customFormat="1" ht="14.25" customHeight="1">
      <c r="B20" s="38"/>
      <c r="C20" s="39"/>
      <c r="D20" s="36" t="s">
        <v>32</v>
      </c>
      <c r="E20" s="39"/>
      <c r="F20" s="39"/>
      <c r="G20" s="39"/>
      <c r="H20" s="39"/>
      <c r="I20" s="36" t="s">
        <v>24</v>
      </c>
      <c r="J20" s="34"/>
      <c r="K20" s="42"/>
    </row>
    <row r="21" spans="2:11" s="1" customFormat="1" ht="18" customHeight="1">
      <c r="B21" s="38"/>
      <c r="C21" s="39"/>
      <c r="D21" s="39"/>
      <c r="E21" s="34"/>
      <c r="F21" s="39"/>
      <c r="G21" s="39"/>
      <c r="H21" s="39"/>
      <c r="I21" s="36" t="s">
        <v>28</v>
      </c>
      <c r="J21" s="34"/>
      <c r="K21" s="42"/>
    </row>
    <row r="22" spans="2:11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42"/>
    </row>
    <row r="23" spans="2:11" s="1" customFormat="1" ht="14.25" customHeight="1">
      <c r="B23" s="38"/>
      <c r="C23" s="39"/>
      <c r="D23" s="36" t="s">
        <v>34</v>
      </c>
      <c r="E23" s="39"/>
      <c r="F23" s="39"/>
      <c r="G23" s="39"/>
      <c r="H23" s="39"/>
      <c r="I23" s="39"/>
      <c r="J23" s="39"/>
      <c r="K23" s="42"/>
    </row>
    <row r="24" spans="2:11" s="6" customFormat="1" ht="22.5" customHeight="1">
      <c r="B24" s="100"/>
      <c r="C24" s="101"/>
      <c r="D24" s="101"/>
      <c r="E24" s="300" t="s">
        <v>5</v>
      </c>
      <c r="F24" s="300"/>
      <c r="G24" s="300"/>
      <c r="H24" s="300"/>
      <c r="I24" s="101"/>
      <c r="J24" s="101"/>
      <c r="K24" s="102"/>
    </row>
    <row r="25" spans="2:11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42"/>
    </row>
    <row r="26" spans="2:11" s="1" customFormat="1" ht="6.75" customHeight="1">
      <c r="B26" s="38"/>
      <c r="C26" s="39"/>
      <c r="D26" s="65"/>
      <c r="E26" s="65"/>
      <c r="F26" s="65"/>
      <c r="G26" s="65"/>
      <c r="H26" s="65"/>
      <c r="I26" s="65"/>
      <c r="J26" s="65"/>
      <c r="K26" s="103"/>
    </row>
    <row r="27" spans="2:11" s="1" customFormat="1" ht="24.75" customHeight="1">
      <c r="B27" s="38"/>
      <c r="C27" s="39"/>
      <c r="D27" s="104" t="s">
        <v>36</v>
      </c>
      <c r="E27" s="39"/>
      <c r="F27" s="39"/>
      <c r="G27" s="39"/>
      <c r="H27" s="39"/>
      <c r="I27" s="39"/>
      <c r="J27" s="105"/>
      <c r="K27" s="42"/>
    </row>
    <row r="28" spans="2:11" s="1" customFormat="1" ht="6.75" customHeight="1">
      <c r="B28" s="38"/>
      <c r="C28" s="39"/>
      <c r="D28" s="65"/>
      <c r="E28" s="65"/>
      <c r="F28" s="65"/>
      <c r="G28" s="65"/>
      <c r="H28" s="65"/>
      <c r="I28" s="65"/>
      <c r="J28" s="65"/>
      <c r="K28" s="103"/>
    </row>
    <row r="29" spans="2:11" s="1" customFormat="1" ht="14.25" customHeight="1">
      <c r="B29" s="38"/>
      <c r="C29" s="39"/>
      <c r="D29" s="39"/>
      <c r="E29" s="39"/>
      <c r="F29" s="43" t="s">
        <v>38</v>
      </c>
      <c r="G29" s="39"/>
      <c r="H29" s="39"/>
      <c r="I29" s="43" t="s">
        <v>37</v>
      </c>
      <c r="J29" s="43" t="s">
        <v>39</v>
      </c>
      <c r="K29" s="42"/>
    </row>
    <row r="30" spans="2:11" s="1" customFormat="1" ht="14.25" customHeight="1">
      <c r="B30" s="38"/>
      <c r="C30" s="39"/>
      <c r="D30" s="46" t="s">
        <v>40</v>
      </c>
      <c r="E30" s="46" t="s">
        <v>41</v>
      </c>
      <c r="F30" s="106">
        <f>ROUND(SUM(BE112:BE961),2)</f>
        <v>0</v>
      </c>
      <c r="G30" s="39"/>
      <c r="H30" s="39"/>
      <c r="I30" s="107">
        <v>0.21</v>
      </c>
      <c r="J30" s="106">
        <f>ROUND(ROUND((SUM(BE112:BE961)),2)*I30,2)</f>
        <v>0</v>
      </c>
      <c r="K30" s="42"/>
    </row>
    <row r="31" spans="2:11" s="1" customFormat="1" ht="14.25" customHeight="1">
      <c r="B31" s="38"/>
      <c r="C31" s="39"/>
      <c r="D31" s="39"/>
      <c r="E31" s="46" t="s">
        <v>42</v>
      </c>
      <c r="F31" s="106">
        <f>ROUND(SUM(BF112:BF961),2)</f>
        <v>0</v>
      </c>
      <c r="G31" s="39"/>
      <c r="H31" s="39"/>
      <c r="I31" s="107">
        <v>0.15</v>
      </c>
      <c r="J31" s="106">
        <f>ROUND(ROUND((SUM(BF112:BF961)),2)*I31,2)</f>
        <v>0</v>
      </c>
      <c r="K31" s="42"/>
    </row>
    <row r="32" spans="2:11" s="1" customFormat="1" ht="14.25" customHeight="1" hidden="1">
      <c r="B32" s="38"/>
      <c r="C32" s="39"/>
      <c r="D32" s="39"/>
      <c r="E32" s="46" t="s">
        <v>43</v>
      </c>
      <c r="F32" s="106">
        <f>ROUND(SUM(BG112:BG961),2)</f>
        <v>0</v>
      </c>
      <c r="G32" s="39"/>
      <c r="H32" s="39"/>
      <c r="I32" s="107">
        <v>0.21</v>
      </c>
      <c r="J32" s="106">
        <v>0</v>
      </c>
      <c r="K32" s="42"/>
    </row>
    <row r="33" spans="2:11" s="1" customFormat="1" ht="14.25" customHeight="1" hidden="1">
      <c r="B33" s="38"/>
      <c r="C33" s="39"/>
      <c r="D33" s="39"/>
      <c r="E33" s="46" t="s">
        <v>44</v>
      </c>
      <c r="F33" s="106">
        <f>ROUND(SUM(BH112:BH961),2)</f>
        <v>0</v>
      </c>
      <c r="G33" s="39"/>
      <c r="H33" s="39"/>
      <c r="I33" s="107">
        <v>0.15</v>
      </c>
      <c r="J33" s="106">
        <v>0</v>
      </c>
      <c r="K33" s="42"/>
    </row>
    <row r="34" spans="2:11" s="1" customFormat="1" ht="14.25" customHeight="1" hidden="1">
      <c r="B34" s="38"/>
      <c r="C34" s="39"/>
      <c r="D34" s="39"/>
      <c r="E34" s="46" t="s">
        <v>45</v>
      </c>
      <c r="F34" s="106">
        <f>ROUND(SUM(BI112:BI961),2)</f>
        <v>0</v>
      </c>
      <c r="G34" s="39"/>
      <c r="H34" s="39"/>
      <c r="I34" s="107">
        <v>0</v>
      </c>
      <c r="J34" s="106">
        <v>0</v>
      </c>
      <c r="K34" s="42"/>
    </row>
    <row r="35" spans="2:11" s="1" customFormat="1" ht="6.75" customHeight="1">
      <c r="B35" s="38"/>
      <c r="C35" s="39"/>
      <c r="D35" s="39"/>
      <c r="E35" s="39"/>
      <c r="F35" s="39"/>
      <c r="G35" s="39"/>
      <c r="H35" s="39"/>
      <c r="I35" s="39"/>
      <c r="J35" s="39"/>
      <c r="K35" s="42"/>
    </row>
    <row r="36" spans="2:11" s="1" customFormat="1" ht="24.75" customHeight="1">
      <c r="B36" s="38"/>
      <c r="C36" s="108"/>
      <c r="D36" s="109" t="s">
        <v>46</v>
      </c>
      <c r="E36" s="68"/>
      <c r="F36" s="68"/>
      <c r="G36" s="110" t="s">
        <v>47</v>
      </c>
      <c r="H36" s="111" t="s">
        <v>48</v>
      </c>
      <c r="I36" s="68"/>
      <c r="J36" s="112"/>
      <c r="K36" s="113"/>
    </row>
    <row r="37" spans="2:11" s="1" customFormat="1" ht="14.25" customHeight="1">
      <c r="B37" s="53"/>
      <c r="C37" s="54"/>
      <c r="D37" s="54"/>
      <c r="E37" s="54"/>
      <c r="F37" s="54"/>
      <c r="G37" s="54"/>
      <c r="H37" s="54"/>
      <c r="I37" s="54"/>
      <c r="J37" s="54"/>
      <c r="K37" s="55"/>
    </row>
    <row r="41" spans="2:11" s="1" customFormat="1" ht="6.75" customHeight="1">
      <c r="B41" s="56"/>
      <c r="C41" s="57"/>
      <c r="D41" s="57"/>
      <c r="E41" s="57"/>
      <c r="F41" s="57"/>
      <c r="G41" s="57"/>
      <c r="H41" s="57"/>
      <c r="I41" s="57"/>
      <c r="J41" s="57"/>
      <c r="K41" s="114"/>
    </row>
    <row r="42" spans="2:11" s="1" customFormat="1" ht="36.75" customHeight="1">
      <c r="B42" s="38"/>
      <c r="C42" s="30" t="s">
        <v>93</v>
      </c>
      <c r="D42" s="39"/>
      <c r="E42" s="39"/>
      <c r="F42" s="39"/>
      <c r="G42" s="39"/>
      <c r="H42" s="39"/>
      <c r="I42" s="39"/>
      <c r="J42" s="39"/>
      <c r="K42" s="42"/>
    </row>
    <row r="43" spans="2:11" s="1" customFormat="1" ht="6.75" customHeight="1">
      <c r="B43" s="38"/>
      <c r="C43" s="39"/>
      <c r="D43" s="39"/>
      <c r="E43" s="39"/>
      <c r="F43" s="39"/>
      <c r="G43" s="39"/>
      <c r="H43" s="39"/>
      <c r="I43" s="39"/>
      <c r="J43" s="39"/>
      <c r="K43" s="42"/>
    </row>
    <row r="44" spans="2:11" s="1" customFormat="1" ht="14.25" customHeight="1">
      <c r="B44" s="38"/>
      <c r="C44" s="36" t="s">
        <v>17</v>
      </c>
      <c r="D44" s="39"/>
      <c r="E44" s="39"/>
      <c r="F44" s="39"/>
      <c r="G44" s="39"/>
      <c r="H44" s="39"/>
      <c r="I44" s="39"/>
      <c r="J44" s="39"/>
      <c r="K44" s="42"/>
    </row>
    <row r="45" spans="2:11" s="1" customFormat="1" ht="22.5" customHeight="1">
      <c r="B45" s="38"/>
      <c r="C45" s="39"/>
      <c r="D45" s="39"/>
      <c r="E45" s="334">
        <f>E7</f>
        <v>0</v>
      </c>
      <c r="F45" s="335"/>
      <c r="G45" s="335"/>
      <c r="H45" s="335"/>
      <c r="I45" s="39"/>
      <c r="J45" s="39"/>
      <c r="K45" s="42"/>
    </row>
    <row r="46" spans="2:11" s="1" customFormat="1" ht="14.25" customHeight="1">
      <c r="B46" s="38"/>
      <c r="C46" s="36" t="s">
        <v>91</v>
      </c>
      <c r="D46" s="39"/>
      <c r="E46" s="39"/>
      <c r="F46" s="39"/>
      <c r="G46" s="39"/>
      <c r="H46" s="39"/>
      <c r="I46" s="39"/>
      <c r="J46" s="39"/>
      <c r="K46" s="42"/>
    </row>
    <row r="47" spans="2:11" s="1" customFormat="1" ht="23.25" customHeight="1">
      <c r="B47" s="38"/>
      <c r="C47" s="39"/>
      <c r="D47" s="39"/>
      <c r="E47" s="336" t="str">
        <f>E9</f>
        <v>01 - Stavební a montážní práce - UZNATELNÉ  NÁKLADY</v>
      </c>
      <c r="F47" s="337"/>
      <c r="G47" s="337"/>
      <c r="H47" s="337"/>
      <c r="I47" s="39"/>
      <c r="J47" s="39"/>
      <c r="K47" s="42"/>
    </row>
    <row r="48" spans="2:11" s="1" customFormat="1" ht="6.75" customHeight="1">
      <c r="B48" s="38"/>
      <c r="C48" s="39"/>
      <c r="D48" s="39"/>
      <c r="E48" s="39"/>
      <c r="F48" s="39"/>
      <c r="G48" s="39"/>
      <c r="H48" s="39"/>
      <c r="I48" s="39"/>
      <c r="J48" s="39"/>
      <c r="K48" s="42"/>
    </row>
    <row r="49" spans="2:11" s="1" customFormat="1" ht="18" customHeight="1">
      <c r="B49" s="38"/>
      <c r="C49" s="36" t="s">
        <v>20</v>
      </c>
      <c r="D49" s="39"/>
      <c r="E49" s="39"/>
      <c r="F49" s="34" t="str">
        <f>F12</f>
        <v>Nové Město nad Metují</v>
      </c>
      <c r="G49" s="39"/>
      <c r="H49" s="39"/>
      <c r="I49" s="36" t="s">
        <v>22</v>
      </c>
      <c r="J49" s="99">
        <f>IF(J12="","",J12)</f>
      </c>
      <c r="K49" s="42"/>
    </row>
    <row r="50" spans="2:11" s="1" customFormat="1" ht="6.75" customHeight="1">
      <c r="B50" s="38"/>
      <c r="C50" s="39"/>
      <c r="D50" s="39"/>
      <c r="E50" s="39"/>
      <c r="F50" s="39"/>
      <c r="G50" s="39"/>
      <c r="H50" s="39"/>
      <c r="I50" s="39"/>
      <c r="J50" s="39"/>
      <c r="K50" s="42"/>
    </row>
    <row r="51" spans="2:11" s="1" customFormat="1" ht="15">
      <c r="B51" s="38"/>
      <c r="C51" s="36" t="s">
        <v>23</v>
      </c>
      <c r="D51" s="39"/>
      <c r="E51" s="39"/>
      <c r="F51" s="34" t="str">
        <f>E15</f>
        <v>R E P O N spol. s r.o., Ve Stromkách 371, Vestec </v>
      </c>
      <c r="G51" s="39"/>
      <c r="H51" s="39"/>
      <c r="I51" s="36" t="s">
        <v>32</v>
      </c>
      <c r="J51" s="34">
        <f>E21</f>
        <v>0</v>
      </c>
      <c r="K51" s="42"/>
    </row>
    <row r="52" spans="2:11" s="1" customFormat="1" ht="14.25" customHeight="1">
      <c r="B52" s="38"/>
      <c r="C52" s="36" t="s">
        <v>30</v>
      </c>
      <c r="D52" s="39"/>
      <c r="E52" s="39"/>
      <c r="F52" s="34" t="str">
        <f>IF(E18="","",E18)</f>
        <v> </v>
      </c>
      <c r="G52" s="39"/>
      <c r="H52" s="39"/>
      <c r="I52" s="39"/>
      <c r="J52" s="39"/>
      <c r="K52" s="42"/>
    </row>
    <row r="53" spans="2:11" s="1" customFormat="1" ht="9.75" customHeight="1">
      <c r="B53" s="38"/>
      <c r="C53" s="39"/>
      <c r="D53" s="39"/>
      <c r="E53" s="39"/>
      <c r="F53" s="39"/>
      <c r="G53" s="39"/>
      <c r="H53" s="39"/>
      <c r="I53" s="39"/>
      <c r="J53" s="39"/>
      <c r="K53" s="42"/>
    </row>
    <row r="54" spans="2:11" s="1" customFormat="1" ht="29.25" customHeight="1">
      <c r="B54" s="38"/>
      <c r="C54" s="115" t="s">
        <v>94</v>
      </c>
      <c r="D54" s="108"/>
      <c r="E54" s="108"/>
      <c r="F54" s="108"/>
      <c r="G54" s="108"/>
      <c r="H54" s="108"/>
      <c r="I54" s="108"/>
      <c r="J54" s="116" t="s">
        <v>95</v>
      </c>
      <c r="K54" s="117"/>
    </row>
    <row r="55" spans="2:11" s="1" customFormat="1" ht="9.75" customHeight="1">
      <c r="B55" s="38"/>
      <c r="C55" s="39"/>
      <c r="D55" s="39"/>
      <c r="E55" s="39"/>
      <c r="F55" s="39"/>
      <c r="G55" s="39"/>
      <c r="H55" s="39"/>
      <c r="I55" s="39"/>
      <c r="J55" s="39"/>
      <c r="K55" s="42"/>
    </row>
    <row r="56" spans="2:47" s="1" customFormat="1" ht="29.25" customHeight="1">
      <c r="B56" s="38"/>
      <c r="C56" s="118" t="s">
        <v>96</v>
      </c>
      <c r="D56" s="39"/>
      <c r="E56" s="39"/>
      <c r="F56" s="39"/>
      <c r="G56" s="39"/>
      <c r="H56" s="39"/>
      <c r="I56" s="39"/>
      <c r="J56" s="105"/>
      <c r="K56" s="42"/>
      <c r="AU56" s="24" t="s">
        <v>97</v>
      </c>
    </row>
    <row r="57" spans="2:11" s="7" customFormat="1" ht="24.75" customHeight="1">
      <c r="B57" s="119"/>
      <c r="C57" s="120"/>
      <c r="D57" s="121" t="s">
        <v>98</v>
      </c>
      <c r="E57" s="122"/>
      <c r="F57" s="122"/>
      <c r="G57" s="122"/>
      <c r="H57" s="122"/>
      <c r="I57" s="122"/>
      <c r="J57" s="123"/>
      <c r="K57" s="124"/>
    </row>
    <row r="58" spans="2:11" s="8" customFormat="1" ht="19.5" customHeight="1">
      <c r="B58" s="125"/>
      <c r="C58" s="126"/>
      <c r="D58" s="127" t="s">
        <v>99</v>
      </c>
      <c r="E58" s="128"/>
      <c r="F58" s="128"/>
      <c r="G58" s="128"/>
      <c r="H58" s="128"/>
      <c r="I58" s="128"/>
      <c r="J58" s="129"/>
      <c r="K58" s="130"/>
    </row>
    <row r="59" spans="2:11" s="8" customFormat="1" ht="19.5" customHeight="1">
      <c r="B59" s="125"/>
      <c r="C59" s="126"/>
      <c r="D59" s="127" t="s">
        <v>100</v>
      </c>
      <c r="E59" s="128"/>
      <c r="F59" s="128"/>
      <c r="G59" s="128"/>
      <c r="H59" s="128"/>
      <c r="I59" s="128"/>
      <c r="J59" s="129"/>
      <c r="K59" s="130"/>
    </row>
    <row r="60" spans="2:11" s="8" customFormat="1" ht="19.5" customHeight="1">
      <c r="B60" s="125"/>
      <c r="C60" s="126"/>
      <c r="D60" s="127" t="s">
        <v>101</v>
      </c>
      <c r="E60" s="128"/>
      <c r="F60" s="128"/>
      <c r="G60" s="128"/>
      <c r="H60" s="128"/>
      <c r="I60" s="128"/>
      <c r="J60" s="129"/>
      <c r="K60" s="130"/>
    </row>
    <row r="61" spans="2:11" s="8" customFormat="1" ht="19.5" customHeight="1">
      <c r="B61" s="125"/>
      <c r="C61" s="126"/>
      <c r="D61" s="127" t="s">
        <v>102</v>
      </c>
      <c r="E61" s="128"/>
      <c r="F61" s="128"/>
      <c r="G61" s="128"/>
      <c r="H61" s="128"/>
      <c r="I61" s="128"/>
      <c r="J61" s="129"/>
      <c r="K61" s="130"/>
    </row>
    <row r="62" spans="2:11" s="8" customFormat="1" ht="19.5" customHeight="1">
      <c r="B62" s="125"/>
      <c r="C62" s="126"/>
      <c r="D62" s="127" t="s">
        <v>103</v>
      </c>
      <c r="E62" s="128"/>
      <c r="F62" s="128"/>
      <c r="G62" s="128"/>
      <c r="H62" s="128"/>
      <c r="I62" s="128"/>
      <c r="J62" s="129"/>
      <c r="K62" s="130"/>
    </row>
    <row r="63" spans="2:11" s="8" customFormat="1" ht="19.5" customHeight="1">
      <c r="B63" s="125"/>
      <c r="C63" s="126"/>
      <c r="D63" s="127" t="s">
        <v>104</v>
      </c>
      <c r="E63" s="128"/>
      <c r="F63" s="128"/>
      <c r="G63" s="128"/>
      <c r="H63" s="128"/>
      <c r="I63" s="128"/>
      <c r="J63" s="129"/>
      <c r="K63" s="130"/>
    </row>
    <row r="64" spans="2:11" s="8" customFormat="1" ht="19.5" customHeight="1">
      <c r="B64" s="125"/>
      <c r="C64" s="126"/>
      <c r="D64" s="127" t="s">
        <v>105</v>
      </c>
      <c r="E64" s="128"/>
      <c r="F64" s="128"/>
      <c r="G64" s="128"/>
      <c r="H64" s="128"/>
      <c r="I64" s="128"/>
      <c r="J64" s="129"/>
      <c r="K64" s="130"/>
    </row>
    <row r="65" spans="2:11" s="8" customFormat="1" ht="19.5" customHeight="1">
      <c r="B65" s="125"/>
      <c r="C65" s="126"/>
      <c r="D65" s="127" t="s">
        <v>106</v>
      </c>
      <c r="E65" s="128"/>
      <c r="F65" s="128"/>
      <c r="G65" s="128"/>
      <c r="H65" s="128"/>
      <c r="I65" s="128"/>
      <c r="J65" s="129"/>
      <c r="K65" s="130"/>
    </row>
    <row r="66" spans="2:11" s="8" customFormat="1" ht="19.5" customHeight="1">
      <c r="B66" s="125"/>
      <c r="C66" s="126"/>
      <c r="D66" s="127" t="s">
        <v>107</v>
      </c>
      <c r="E66" s="128"/>
      <c r="F66" s="128"/>
      <c r="G66" s="128"/>
      <c r="H66" s="128"/>
      <c r="I66" s="128"/>
      <c r="J66" s="129"/>
      <c r="K66" s="130"/>
    </row>
    <row r="67" spans="2:11" s="8" customFormat="1" ht="19.5" customHeight="1">
      <c r="B67" s="125"/>
      <c r="C67" s="126"/>
      <c r="D67" s="127" t="s">
        <v>108</v>
      </c>
      <c r="E67" s="128"/>
      <c r="F67" s="128"/>
      <c r="G67" s="128"/>
      <c r="H67" s="128"/>
      <c r="I67" s="128"/>
      <c r="J67" s="129"/>
      <c r="K67" s="130"/>
    </row>
    <row r="68" spans="2:11" s="7" customFormat="1" ht="24.75" customHeight="1">
      <c r="B68" s="119"/>
      <c r="C68" s="120"/>
      <c r="D68" s="121" t="s">
        <v>109</v>
      </c>
      <c r="E68" s="122"/>
      <c r="F68" s="122"/>
      <c r="G68" s="122"/>
      <c r="H68" s="122"/>
      <c r="I68" s="122"/>
      <c r="J68" s="123"/>
      <c r="K68" s="124"/>
    </row>
    <row r="69" spans="2:11" s="8" customFormat="1" ht="19.5" customHeight="1">
      <c r="B69" s="125"/>
      <c r="C69" s="126"/>
      <c r="D69" s="127" t="s">
        <v>110</v>
      </c>
      <c r="E69" s="128"/>
      <c r="F69" s="128"/>
      <c r="G69" s="128"/>
      <c r="H69" s="128"/>
      <c r="I69" s="128"/>
      <c r="J69" s="129"/>
      <c r="K69" s="130"/>
    </row>
    <row r="70" spans="2:11" s="8" customFormat="1" ht="19.5" customHeight="1">
      <c r="B70" s="125"/>
      <c r="C70" s="126"/>
      <c r="D70" s="127" t="s">
        <v>111</v>
      </c>
      <c r="E70" s="128"/>
      <c r="F70" s="128"/>
      <c r="G70" s="128"/>
      <c r="H70" s="128"/>
      <c r="I70" s="128"/>
      <c r="J70" s="129"/>
      <c r="K70" s="130"/>
    </row>
    <row r="71" spans="2:11" s="8" customFormat="1" ht="19.5" customHeight="1">
      <c r="B71" s="125"/>
      <c r="C71" s="126"/>
      <c r="D71" s="127" t="s">
        <v>112</v>
      </c>
      <c r="E71" s="128"/>
      <c r="F71" s="128"/>
      <c r="G71" s="128"/>
      <c r="H71" s="128"/>
      <c r="I71" s="128"/>
      <c r="J71" s="129"/>
      <c r="K71" s="130"/>
    </row>
    <row r="72" spans="2:11" s="8" customFormat="1" ht="19.5" customHeight="1">
      <c r="B72" s="125"/>
      <c r="C72" s="126"/>
      <c r="D72" s="127" t="s">
        <v>113</v>
      </c>
      <c r="E72" s="128"/>
      <c r="F72" s="128"/>
      <c r="G72" s="128"/>
      <c r="H72" s="128"/>
      <c r="I72" s="128"/>
      <c r="J72" s="129"/>
      <c r="K72" s="130"/>
    </row>
    <row r="73" spans="2:11" s="8" customFormat="1" ht="19.5" customHeight="1">
      <c r="B73" s="125"/>
      <c r="C73" s="126"/>
      <c r="D73" s="127" t="s">
        <v>114</v>
      </c>
      <c r="E73" s="128"/>
      <c r="F73" s="128"/>
      <c r="G73" s="128"/>
      <c r="H73" s="128"/>
      <c r="I73" s="128"/>
      <c r="J73" s="129"/>
      <c r="K73" s="130"/>
    </row>
    <row r="74" spans="2:11" s="8" customFormat="1" ht="19.5" customHeight="1">
      <c r="B74" s="125"/>
      <c r="C74" s="126"/>
      <c r="D74" s="127" t="s">
        <v>115</v>
      </c>
      <c r="E74" s="128"/>
      <c r="F74" s="128"/>
      <c r="G74" s="128"/>
      <c r="H74" s="128"/>
      <c r="I74" s="128"/>
      <c r="J74" s="129"/>
      <c r="K74" s="130"/>
    </row>
    <row r="75" spans="2:11" s="8" customFormat="1" ht="19.5" customHeight="1">
      <c r="B75" s="125"/>
      <c r="C75" s="126"/>
      <c r="D75" s="127" t="s">
        <v>116</v>
      </c>
      <c r="E75" s="128"/>
      <c r="F75" s="128"/>
      <c r="G75" s="128"/>
      <c r="H75" s="128"/>
      <c r="I75" s="128"/>
      <c r="J75" s="129"/>
      <c r="K75" s="130"/>
    </row>
    <row r="76" spans="2:11" s="8" customFormat="1" ht="19.5" customHeight="1">
      <c r="B76" s="125"/>
      <c r="C76" s="126"/>
      <c r="D76" s="127" t="s">
        <v>117</v>
      </c>
      <c r="E76" s="128"/>
      <c r="F76" s="128"/>
      <c r="G76" s="128"/>
      <c r="H76" s="128"/>
      <c r="I76" s="128"/>
      <c r="J76" s="129"/>
      <c r="K76" s="130"/>
    </row>
    <row r="77" spans="2:11" s="8" customFormat="1" ht="19.5" customHeight="1">
      <c r="B77" s="125"/>
      <c r="C77" s="126"/>
      <c r="D77" s="127" t="s">
        <v>118</v>
      </c>
      <c r="E77" s="128"/>
      <c r="F77" s="128"/>
      <c r="G77" s="128"/>
      <c r="H77" s="128"/>
      <c r="I77" s="128"/>
      <c r="J77" s="129"/>
      <c r="K77" s="130"/>
    </row>
    <row r="78" spans="2:11" s="8" customFormat="1" ht="19.5" customHeight="1">
      <c r="B78" s="125"/>
      <c r="C78" s="126"/>
      <c r="D78" s="127" t="s">
        <v>119</v>
      </c>
      <c r="E78" s="128"/>
      <c r="F78" s="128"/>
      <c r="G78" s="128"/>
      <c r="H78" s="128"/>
      <c r="I78" s="128"/>
      <c r="J78" s="129"/>
      <c r="K78" s="130"/>
    </row>
    <row r="79" spans="2:11" s="8" customFormat="1" ht="19.5" customHeight="1">
      <c r="B79" s="125"/>
      <c r="C79" s="126"/>
      <c r="D79" s="127" t="s">
        <v>120</v>
      </c>
      <c r="E79" s="128"/>
      <c r="F79" s="128"/>
      <c r="G79" s="128"/>
      <c r="H79" s="128"/>
      <c r="I79" s="128"/>
      <c r="J79" s="129"/>
      <c r="K79" s="130"/>
    </row>
    <row r="80" spans="2:11" s="8" customFormat="1" ht="19.5" customHeight="1">
      <c r="B80" s="125"/>
      <c r="C80" s="126"/>
      <c r="D80" s="127" t="s">
        <v>121</v>
      </c>
      <c r="E80" s="128"/>
      <c r="F80" s="128"/>
      <c r="G80" s="128"/>
      <c r="H80" s="128"/>
      <c r="I80" s="128"/>
      <c r="J80" s="129"/>
      <c r="K80" s="130"/>
    </row>
    <row r="81" spans="2:11" s="8" customFormat="1" ht="19.5" customHeight="1">
      <c r="B81" s="125"/>
      <c r="C81" s="126"/>
      <c r="D81" s="127" t="s">
        <v>122</v>
      </c>
      <c r="E81" s="128"/>
      <c r="F81" s="128"/>
      <c r="G81" s="128"/>
      <c r="H81" s="128"/>
      <c r="I81" s="128"/>
      <c r="J81" s="129"/>
      <c r="K81" s="130"/>
    </row>
    <row r="82" spans="2:11" s="8" customFormat="1" ht="19.5" customHeight="1">
      <c r="B82" s="125"/>
      <c r="C82" s="126"/>
      <c r="D82" s="127" t="s">
        <v>123</v>
      </c>
      <c r="E82" s="128"/>
      <c r="F82" s="128"/>
      <c r="G82" s="128"/>
      <c r="H82" s="128"/>
      <c r="I82" s="128"/>
      <c r="J82" s="129"/>
      <c r="K82" s="130"/>
    </row>
    <row r="83" spans="2:11" s="7" customFormat="1" ht="24.75" customHeight="1">
      <c r="B83" s="119"/>
      <c r="C83" s="120"/>
      <c r="D83" s="121" t="s">
        <v>124</v>
      </c>
      <c r="E83" s="122"/>
      <c r="F83" s="122"/>
      <c r="G83" s="122"/>
      <c r="H83" s="122"/>
      <c r="I83" s="122"/>
      <c r="J83" s="123"/>
      <c r="K83" s="124"/>
    </row>
    <row r="84" spans="2:11" s="8" customFormat="1" ht="19.5" customHeight="1">
      <c r="B84" s="125"/>
      <c r="C84" s="126"/>
      <c r="D84" s="127" t="s">
        <v>125</v>
      </c>
      <c r="E84" s="128"/>
      <c r="F84" s="128"/>
      <c r="G84" s="128"/>
      <c r="H84" s="128"/>
      <c r="I84" s="128"/>
      <c r="J84" s="129"/>
      <c r="K84" s="130"/>
    </row>
    <row r="85" spans="2:11" s="8" customFormat="1" ht="14.25" customHeight="1">
      <c r="B85" s="125"/>
      <c r="C85" s="126"/>
      <c r="D85" s="127" t="s">
        <v>126</v>
      </c>
      <c r="E85" s="128"/>
      <c r="F85" s="128"/>
      <c r="G85" s="128"/>
      <c r="H85" s="128"/>
      <c r="I85" s="128"/>
      <c r="J85" s="129"/>
      <c r="K85" s="130"/>
    </row>
    <row r="86" spans="2:11" s="8" customFormat="1" ht="14.25" customHeight="1">
      <c r="B86" s="125"/>
      <c r="C86" s="126"/>
      <c r="D86" s="127" t="s">
        <v>127</v>
      </c>
      <c r="E86" s="128"/>
      <c r="F86" s="128"/>
      <c r="G86" s="128"/>
      <c r="H86" s="128"/>
      <c r="I86" s="128"/>
      <c r="J86" s="129"/>
      <c r="K86" s="130"/>
    </row>
    <row r="87" spans="2:11" s="8" customFormat="1" ht="14.25" customHeight="1">
      <c r="B87" s="125"/>
      <c r="C87" s="126"/>
      <c r="D87" s="127" t="s">
        <v>128</v>
      </c>
      <c r="E87" s="128"/>
      <c r="F87" s="128"/>
      <c r="G87" s="128"/>
      <c r="H87" s="128"/>
      <c r="I87" s="128"/>
      <c r="J87" s="129"/>
      <c r="K87" s="130"/>
    </row>
    <row r="88" spans="2:11" s="8" customFormat="1" ht="14.25" customHeight="1">
      <c r="B88" s="125"/>
      <c r="C88" s="126"/>
      <c r="D88" s="127" t="s">
        <v>129</v>
      </c>
      <c r="E88" s="128"/>
      <c r="F88" s="128"/>
      <c r="G88" s="128"/>
      <c r="H88" s="128"/>
      <c r="I88" s="128"/>
      <c r="J88" s="129"/>
      <c r="K88" s="130"/>
    </row>
    <row r="89" spans="2:11" s="8" customFormat="1" ht="14.25" customHeight="1">
      <c r="B89" s="125"/>
      <c r="C89" s="126"/>
      <c r="D89" s="127" t="s">
        <v>130</v>
      </c>
      <c r="E89" s="128"/>
      <c r="F89" s="128"/>
      <c r="G89" s="128"/>
      <c r="H89" s="128"/>
      <c r="I89" s="128"/>
      <c r="J89" s="129"/>
      <c r="K89" s="130"/>
    </row>
    <row r="90" spans="2:11" s="8" customFormat="1" ht="14.25" customHeight="1">
      <c r="B90" s="125"/>
      <c r="C90" s="126"/>
      <c r="D90" s="127" t="s">
        <v>131</v>
      </c>
      <c r="E90" s="128"/>
      <c r="F90" s="128"/>
      <c r="G90" s="128"/>
      <c r="H90" s="128"/>
      <c r="I90" s="128"/>
      <c r="J90" s="129"/>
      <c r="K90" s="130"/>
    </row>
    <row r="91" spans="2:11" s="8" customFormat="1" ht="14.25" customHeight="1">
      <c r="B91" s="125"/>
      <c r="C91" s="126"/>
      <c r="D91" s="127" t="s">
        <v>132</v>
      </c>
      <c r="E91" s="128"/>
      <c r="F91" s="128"/>
      <c r="G91" s="128"/>
      <c r="H91" s="128"/>
      <c r="I91" s="128"/>
      <c r="J91" s="129"/>
      <c r="K91" s="130"/>
    </row>
    <row r="92" spans="2:11" s="8" customFormat="1" ht="19.5" customHeight="1">
      <c r="B92" s="125"/>
      <c r="C92" s="126"/>
      <c r="D92" s="127" t="s">
        <v>133</v>
      </c>
      <c r="E92" s="128"/>
      <c r="F92" s="128"/>
      <c r="G92" s="128"/>
      <c r="H92" s="128"/>
      <c r="I92" s="128"/>
      <c r="J92" s="129"/>
      <c r="K92" s="130"/>
    </row>
    <row r="93" spans="2:11" s="1" customFormat="1" ht="21.75" customHeight="1">
      <c r="B93" s="38"/>
      <c r="C93" s="39"/>
      <c r="D93" s="39"/>
      <c r="E93" s="39"/>
      <c r="F93" s="39"/>
      <c r="G93" s="39"/>
      <c r="H93" s="39"/>
      <c r="I93" s="39"/>
      <c r="J93" s="39"/>
      <c r="K93" s="42"/>
    </row>
    <row r="94" spans="2:11" s="1" customFormat="1" ht="6.75" customHeight="1">
      <c r="B94" s="53"/>
      <c r="C94" s="54"/>
      <c r="D94" s="54"/>
      <c r="E94" s="54"/>
      <c r="F94" s="54"/>
      <c r="G94" s="54"/>
      <c r="H94" s="54"/>
      <c r="I94" s="54"/>
      <c r="J94" s="54"/>
      <c r="K94" s="55"/>
    </row>
    <row r="98" spans="2:12" s="1" customFormat="1" ht="6.75" customHeight="1">
      <c r="B98" s="56"/>
      <c r="C98" s="57"/>
      <c r="D98" s="57"/>
      <c r="E98" s="57"/>
      <c r="F98" s="57"/>
      <c r="G98" s="57"/>
      <c r="H98" s="57"/>
      <c r="I98" s="57"/>
      <c r="J98" s="57"/>
      <c r="K98" s="57"/>
      <c r="L98" s="38"/>
    </row>
    <row r="99" spans="2:12" s="1" customFormat="1" ht="36.75" customHeight="1">
      <c r="B99" s="38"/>
      <c r="C99" s="58" t="s">
        <v>134</v>
      </c>
      <c r="L99" s="38"/>
    </row>
    <row r="100" spans="2:12" s="1" customFormat="1" ht="6.75" customHeight="1">
      <c r="B100" s="38"/>
      <c r="L100" s="38"/>
    </row>
    <row r="101" spans="2:12" s="1" customFormat="1" ht="14.25" customHeight="1">
      <c r="B101" s="38"/>
      <c r="C101" s="60" t="s">
        <v>17</v>
      </c>
      <c r="L101" s="38"/>
    </row>
    <row r="102" spans="2:12" s="1" customFormat="1" ht="22.5" customHeight="1">
      <c r="B102" s="38"/>
      <c r="E102" s="330">
        <f>E7</f>
        <v>0</v>
      </c>
      <c r="F102" s="331"/>
      <c r="G102" s="331"/>
      <c r="H102" s="331"/>
      <c r="L102" s="38"/>
    </row>
    <row r="103" spans="2:12" s="1" customFormat="1" ht="14.25" customHeight="1">
      <c r="B103" s="38"/>
      <c r="C103" s="60" t="s">
        <v>91</v>
      </c>
      <c r="L103" s="38"/>
    </row>
    <row r="104" spans="2:12" s="1" customFormat="1" ht="23.25" customHeight="1">
      <c r="B104" s="38"/>
      <c r="E104" s="326" t="str">
        <f>E9</f>
        <v>01 - Stavební a montážní práce - UZNATELNÉ  NÁKLADY</v>
      </c>
      <c r="F104" s="332"/>
      <c r="G104" s="332"/>
      <c r="H104" s="332"/>
      <c r="L104" s="38"/>
    </row>
    <row r="105" spans="2:12" s="1" customFormat="1" ht="6.75" customHeight="1">
      <c r="B105" s="38"/>
      <c r="L105" s="38"/>
    </row>
    <row r="106" spans="2:12" s="1" customFormat="1" ht="18" customHeight="1">
      <c r="B106" s="38"/>
      <c r="C106" s="60" t="s">
        <v>20</v>
      </c>
      <c r="F106" s="131" t="str">
        <f>F12</f>
        <v>Nové Město nad Metují</v>
      </c>
      <c r="I106" s="60" t="s">
        <v>22</v>
      </c>
      <c r="J106" s="64">
        <f>IF(J12="","",J12)</f>
      </c>
      <c r="L106" s="38"/>
    </row>
    <row r="107" spans="2:12" s="1" customFormat="1" ht="6.75" customHeight="1">
      <c r="B107" s="38"/>
      <c r="L107" s="38"/>
    </row>
    <row r="108" spans="2:12" s="1" customFormat="1" ht="15">
      <c r="B108" s="38"/>
      <c r="C108" s="60" t="s">
        <v>23</v>
      </c>
      <c r="F108" s="131" t="str">
        <f>E15</f>
        <v>R E P O N spol. s r.o., Ve Stromkách 371, Vestec </v>
      </c>
      <c r="I108" s="60" t="s">
        <v>32</v>
      </c>
      <c r="J108" s="131">
        <f>E21</f>
        <v>0</v>
      </c>
      <c r="L108" s="38"/>
    </row>
    <row r="109" spans="2:12" s="1" customFormat="1" ht="14.25" customHeight="1">
      <c r="B109" s="38"/>
      <c r="C109" s="60" t="s">
        <v>30</v>
      </c>
      <c r="F109" s="131" t="str">
        <f>IF(E18="","",E18)</f>
        <v> </v>
      </c>
      <c r="L109" s="38"/>
    </row>
    <row r="110" spans="2:12" s="1" customFormat="1" ht="9.75" customHeight="1">
      <c r="B110" s="38"/>
      <c r="L110" s="38"/>
    </row>
    <row r="111" spans="2:20" s="9" customFormat="1" ht="29.25" customHeight="1">
      <c r="B111" s="132"/>
      <c r="C111" s="133" t="s">
        <v>135</v>
      </c>
      <c r="D111" s="134" t="s">
        <v>55</v>
      </c>
      <c r="E111" s="134" t="s">
        <v>51</v>
      </c>
      <c r="F111" s="134" t="s">
        <v>136</v>
      </c>
      <c r="G111" s="134" t="s">
        <v>137</v>
      </c>
      <c r="H111" s="134" t="s">
        <v>138</v>
      </c>
      <c r="I111" s="135" t="s">
        <v>139</v>
      </c>
      <c r="J111" s="134" t="s">
        <v>95</v>
      </c>
      <c r="K111" s="136" t="s">
        <v>140</v>
      </c>
      <c r="L111" s="132"/>
      <c r="M111" s="70" t="s">
        <v>141</v>
      </c>
      <c r="N111" s="71" t="s">
        <v>40</v>
      </c>
      <c r="O111" s="71" t="s">
        <v>142</v>
      </c>
      <c r="P111" s="71" t="s">
        <v>143</v>
      </c>
      <c r="Q111" s="71" t="s">
        <v>144</v>
      </c>
      <c r="R111" s="71" t="s">
        <v>145</v>
      </c>
      <c r="S111" s="71" t="s">
        <v>146</v>
      </c>
      <c r="T111" s="72" t="s">
        <v>147</v>
      </c>
    </row>
    <row r="112" spans="2:63" s="1" customFormat="1" ht="29.25" customHeight="1">
      <c r="B112" s="38"/>
      <c r="C112" s="74" t="s">
        <v>96</v>
      </c>
      <c r="J112" s="137"/>
      <c r="L112" s="38"/>
      <c r="M112" s="73"/>
      <c r="N112" s="65"/>
      <c r="O112" s="65"/>
      <c r="P112" s="138">
        <f>P113+P610+P835</f>
        <v>8579.04479</v>
      </c>
      <c r="Q112" s="65"/>
      <c r="R112" s="138">
        <f>R113+R610+R835</f>
        <v>169.05107718000002</v>
      </c>
      <c r="S112" s="65"/>
      <c r="T112" s="139">
        <f>T113+T610+T835</f>
        <v>126.10062380000001</v>
      </c>
      <c r="AT112" s="24" t="s">
        <v>69</v>
      </c>
      <c r="AU112" s="24" t="s">
        <v>97</v>
      </c>
      <c r="BK112" s="140">
        <f>BK113+BK610+BK835</f>
        <v>0</v>
      </c>
    </row>
    <row r="113" spans="2:63" s="10" customFormat="1" ht="36.75" customHeight="1">
      <c r="B113" s="141"/>
      <c r="D113" s="142" t="s">
        <v>69</v>
      </c>
      <c r="E113" s="143" t="s">
        <v>148</v>
      </c>
      <c r="F113" s="143" t="s">
        <v>149</v>
      </c>
      <c r="J113" s="144"/>
      <c r="L113" s="141"/>
      <c r="M113" s="145"/>
      <c r="N113" s="146"/>
      <c r="O113" s="146"/>
      <c r="P113" s="147">
        <f>P114+P148+P163+P166+P463+P473+P502+P592+P597+P608</f>
        <v>5817.634979</v>
      </c>
      <c r="Q113" s="146"/>
      <c r="R113" s="147">
        <f>R114+R148+R163+R166+R463+R473+R502+R592+R597+R608</f>
        <v>136.27649376000002</v>
      </c>
      <c r="S113" s="146"/>
      <c r="T113" s="148">
        <f>T114+T148+T163+T166+T463+T473+T502+T592+T597+T608</f>
        <v>126.10062380000001</v>
      </c>
      <c r="AR113" s="142" t="s">
        <v>78</v>
      </c>
      <c r="AT113" s="149" t="s">
        <v>69</v>
      </c>
      <c r="AU113" s="149" t="s">
        <v>70</v>
      </c>
      <c r="AY113" s="142" t="s">
        <v>150</v>
      </c>
      <c r="BK113" s="150">
        <f>BK114+BK148+BK163+BK166+BK463+BK473+BK502+BK592+BK597+BK608</f>
        <v>0</v>
      </c>
    </row>
    <row r="114" spans="2:63" s="10" customFormat="1" ht="19.5" customHeight="1">
      <c r="B114" s="141"/>
      <c r="D114" s="151" t="s">
        <v>69</v>
      </c>
      <c r="E114" s="152" t="s">
        <v>78</v>
      </c>
      <c r="F114" s="152" t="s">
        <v>151</v>
      </c>
      <c r="J114" s="153"/>
      <c r="L114" s="141"/>
      <c r="M114" s="145"/>
      <c r="N114" s="146"/>
      <c r="O114" s="146"/>
      <c r="P114" s="147">
        <f>SUM(P115:P147)</f>
        <v>26.22056300000001</v>
      </c>
      <c r="Q114" s="146"/>
      <c r="R114" s="147">
        <f>SUM(R115:R147)</f>
        <v>0.0020550000000000004</v>
      </c>
      <c r="S114" s="146"/>
      <c r="T114" s="148">
        <f>SUM(T115:T147)</f>
        <v>0</v>
      </c>
      <c r="AR114" s="142" t="s">
        <v>78</v>
      </c>
      <c r="AT114" s="149" t="s">
        <v>69</v>
      </c>
      <c r="AU114" s="149" t="s">
        <v>78</v>
      </c>
      <c r="AY114" s="142" t="s">
        <v>150</v>
      </c>
      <c r="BK114" s="150">
        <f>SUM(BK115:BK147)</f>
        <v>0</v>
      </c>
    </row>
    <row r="115" spans="2:65" s="1" customFormat="1" ht="31.5" customHeight="1">
      <c r="B115" s="154"/>
      <c r="C115" s="155" t="s">
        <v>78</v>
      </c>
      <c r="D115" s="155" t="s">
        <v>152</v>
      </c>
      <c r="E115" s="156" t="s">
        <v>153</v>
      </c>
      <c r="F115" s="157" t="s">
        <v>154</v>
      </c>
      <c r="G115" s="158" t="s">
        <v>155</v>
      </c>
      <c r="H115" s="159">
        <v>2.381</v>
      </c>
      <c r="I115" s="160"/>
      <c r="J115" s="160"/>
      <c r="K115" s="157" t="s">
        <v>156</v>
      </c>
      <c r="L115" s="38"/>
      <c r="M115" s="161" t="s">
        <v>5</v>
      </c>
      <c r="N115" s="162" t="s">
        <v>41</v>
      </c>
      <c r="O115" s="163">
        <v>1.2</v>
      </c>
      <c r="P115" s="163">
        <f>O115*H115</f>
        <v>2.8571999999999997</v>
      </c>
      <c r="Q115" s="163">
        <v>0</v>
      </c>
      <c r="R115" s="163">
        <f>Q115*H115</f>
        <v>0</v>
      </c>
      <c r="S115" s="163">
        <v>0</v>
      </c>
      <c r="T115" s="164">
        <f>S115*H115</f>
        <v>0</v>
      </c>
      <c r="AR115" s="24" t="s">
        <v>157</v>
      </c>
      <c r="AT115" s="24" t="s">
        <v>152</v>
      </c>
      <c r="AU115" s="24" t="s">
        <v>80</v>
      </c>
      <c r="AY115" s="24" t="s">
        <v>150</v>
      </c>
      <c r="BE115" s="165">
        <f>IF(N115="základní",J115,0)</f>
        <v>0</v>
      </c>
      <c r="BF115" s="165">
        <f>IF(N115="snížená",J115,0)</f>
        <v>0</v>
      </c>
      <c r="BG115" s="165">
        <f>IF(N115="zákl. přenesená",J115,0)</f>
        <v>0</v>
      </c>
      <c r="BH115" s="165">
        <f>IF(N115="sníž. přenesená",J115,0)</f>
        <v>0</v>
      </c>
      <c r="BI115" s="165">
        <f>IF(N115="nulová",J115,0)</f>
        <v>0</v>
      </c>
      <c r="BJ115" s="24" t="s">
        <v>78</v>
      </c>
      <c r="BK115" s="165">
        <f>ROUND(I115*H115,2)</f>
        <v>0</v>
      </c>
      <c r="BL115" s="24" t="s">
        <v>157</v>
      </c>
      <c r="BM115" s="24" t="s">
        <v>158</v>
      </c>
    </row>
    <row r="116" spans="2:51" s="11" customFormat="1" ht="27">
      <c r="B116" s="166"/>
      <c r="D116" s="167" t="s">
        <v>159</v>
      </c>
      <c r="E116" s="168" t="s">
        <v>5</v>
      </c>
      <c r="F116" s="169" t="s">
        <v>160</v>
      </c>
      <c r="H116" s="170">
        <v>2.124</v>
      </c>
      <c r="L116" s="166"/>
      <c r="M116" s="171"/>
      <c r="N116" s="172"/>
      <c r="O116" s="172"/>
      <c r="P116" s="172"/>
      <c r="Q116" s="172"/>
      <c r="R116" s="172"/>
      <c r="S116" s="172"/>
      <c r="T116" s="173"/>
      <c r="AT116" s="168" t="s">
        <v>159</v>
      </c>
      <c r="AU116" s="168" t="s">
        <v>80</v>
      </c>
      <c r="AV116" s="11" t="s">
        <v>80</v>
      </c>
      <c r="AW116" s="11" t="s">
        <v>33</v>
      </c>
      <c r="AX116" s="11" t="s">
        <v>70</v>
      </c>
      <c r="AY116" s="168" t="s">
        <v>150</v>
      </c>
    </row>
    <row r="117" spans="2:51" s="11" customFormat="1" ht="13.5">
      <c r="B117" s="166"/>
      <c r="D117" s="167" t="s">
        <v>159</v>
      </c>
      <c r="E117" s="168" t="s">
        <v>5</v>
      </c>
      <c r="F117" s="169" t="s">
        <v>161</v>
      </c>
      <c r="H117" s="170">
        <v>0.257</v>
      </c>
      <c r="L117" s="166"/>
      <c r="M117" s="171"/>
      <c r="N117" s="172"/>
      <c r="O117" s="172"/>
      <c r="P117" s="172"/>
      <c r="Q117" s="172"/>
      <c r="R117" s="172"/>
      <c r="S117" s="172"/>
      <c r="T117" s="173"/>
      <c r="AT117" s="168" t="s">
        <v>159</v>
      </c>
      <c r="AU117" s="168" t="s">
        <v>80</v>
      </c>
      <c r="AV117" s="11" t="s">
        <v>80</v>
      </c>
      <c r="AW117" s="11" t="s">
        <v>33</v>
      </c>
      <c r="AX117" s="11" t="s">
        <v>70</v>
      </c>
      <c r="AY117" s="168" t="s">
        <v>150</v>
      </c>
    </row>
    <row r="118" spans="2:51" s="12" customFormat="1" ht="13.5">
      <c r="B118" s="174"/>
      <c r="D118" s="175" t="s">
        <v>159</v>
      </c>
      <c r="E118" s="176" t="s">
        <v>5</v>
      </c>
      <c r="F118" s="177" t="s">
        <v>162</v>
      </c>
      <c r="H118" s="178">
        <v>2.381</v>
      </c>
      <c r="L118" s="174"/>
      <c r="M118" s="179"/>
      <c r="N118" s="180"/>
      <c r="O118" s="180"/>
      <c r="P118" s="180"/>
      <c r="Q118" s="180"/>
      <c r="R118" s="180"/>
      <c r="S118" s="180"/>
      <c r="T118" s="181"/>
      <c r="AT118" s="182" t="s">
        <v>159</v>
      </c>
      <c r="AU118" s="182" t="s">
        <v>80</v>
      </c>
      <c r="AV118" s="12" t="s">
        <v>157</v>
      </c>
      <c r="AW118" s="12" t="s">
        <v>33</v>
      </c>
      <c r="AX118" s="12" t="s">
        <v>78</v>
      </c>
      <c r="AY118" s="182" t="s">
        <v>150</v>
      </c>
    </row>
    <row r="119" spans="2:65" s="1" customFormat="1" ht="22.5" customHeight="1">
      <c r="B119" s="154"/>
      <c r="C119" s="155" t="s">
        <v>80</v>
      </c>
      <c r="D119" s="155" t="s">
        <v>152</v>
      </c>
      <c r="E119" s="156" t="s">
        <v>163</v>
      </c>
      <c r="F119" s="157" t="s">
        <v>164</v>
      </c>
      <c r="G119" s="158" t="s">
        <v>155</v>
      </c>
      <c r="H119" s="159">
        <v>3.809</v>
      </c>
      <c r="I119" s="160"/>
      <c r="J119" s="160"/>
      <c r="K119" s="157" t="s">
        <v>156</v>
      </c>
      <c r="L119" s="38"/>
      <c r="M119" s="161" t="s">
        <v>5</v>
      </c>
      <c r="N119" s="162" t="s">
        <v>41</v>
      </c>
      <c r="O119" s="163">
        <v>3.07</v>
      </c>
      <c r="P119" s="163">
        <f>O119*H119</f>
        <v>11.69363</v>
      </c>
      <c r="Q119" s="163">
        <v>0</v>
      </c>
      <c r="R119" s="163">
        <f>Q119*H119</f>
        <v>0</v>
      </c>
      <c r="S119" s="163">
        <v>0</v>
      </c>
      <c r="T119" s="164">
        <f>S119*H119</f>
        <v>0</v>
      </c>
      <c r="AR119" s="24" t="s">
        <v>157</v>
      </c>
      <c r="AT119" s="24" t="s">
        <v>152</v>
      </c>
      <c r="AU119" s="24" t="s">
        <v>80</v>
      </c>
      <c r="AY119" s="24" t="s">
        <v>150</v>
      </c>
      <c r="BE119" s="165">
        <f>IF(N119="základní",J119,0)</f>
        <v>0</v>
      </c>
      <c r="BF119" s="165">
        <f>IF(N119="snížená",J119,0)</f>
        <v>0</v>
      </c>
      <c r="BG119" s="165">
        <f>IF(N119="zákl. přenesená",J119,0)</f>
        <v>0</v>
      </c>
      <c r="BH119" s="165">
        <f>IF(N119="sníž. přenesená",J119,0)</f>
        <v>0</v>
      </c>
      <c r="BI119" s="165">
        <f>IF(N119="nulová",J119,0)</f>
        <v>0</v>
      </c>
      <c r="BJ119" s="24" t="s">
        <v>78</v>
      </c>
      <c r="BK119" s="165">
        <f>ROUND(I119*H119,2)</f>
        <v>0</v>
      </c>
      <c r="BL119" s="24" t="s">
        <v>157</v>
      </c>
      <c r="BM119" s="24" t="s">
        <v>165</v>
      </c>
    </row>
    <row r="120" spans="2:51" s="11" customFormat="1" ht="27">
      <c r="B120" s="166"/>
      <c r="D120" s="167" t="s">
        <v>159</v>
      </c>
      <c r="E120" s="168" t="s">
        <v>5</v>
      </c>
      <c r="F120" s="169" t="s">
        <v>166</v>
      </c>
      <c r="H120" s="170">
        <v>3.398</v>
      </c>
      <c r="L120" s="166"/>
      <c r="M120" s="171"/>
      <c r="N120" s="172"/>
      <c r="O120" s="172"/>
      <c r="P120" s="172"/>
      <c r="Q120" s="172"/>
      <c r="R120" s="172"/>
      <c r="S120" s="172"/>
      <c r="T120" s="173"/>
      <c r="AT120" s="168" t="s">
        <v>159</v>
      </c>
      <c r="AU120" s="168" t="s">
        <v>80</v>
      </c>
      <c r="AV120" s="11" t="s">
        <v>80</v>
      </c>
      <c r="AW120" s="11" t="s">
        <v>33</v>
      </c>
      <c r="AX120" s="11" t="s">
        <v>70</v>
      </c>
      <c r="AY120" s="168" t="s">
        <v>150</v>
      </c>
    </row>
    <row r="121" spans="2:51" s="11" customFormat="1" ht="13.5">
      <c r="B121" s="166"/>
      <c r="D121" s="167" t="s">
        <v>159</v>
      </c>
      <c r="E121" s="168" t="s">
        <v>5</v>
      </c>
      <c r="F121" s="169" t="s">
        <v>167</v>
      </c>
      <c r="H121" s="170">
        <v>0.411</v>
      </c>
      <c r="L121" s="166"/>
      <c r="M121" s="171"/>
      <c r="N121" s="172"/>
      <c r="O121" s="172"/>
      <c r="P121" s="172"/>
      <c r="Q121" s="172"/>
      <c r="R121" s="172"/>
      <c r="S121" s="172"/>
      <c r="T121" s="173"/>
      <c r="AT121" s="168" t="s">
        <v>159</v>
      </c>
      <c r="AU121" s="168" t="s">
        <v>80</v>
      </c>
      <c r="AV121" s="11" t="s">
        <v>80</v>
      </c>
      <c r="AW121" s="11" t="s">
        <v>33</v>
      </c>
      <c r="AX121" s="11" t="s">
        <v>70</v>
      </c>
      <c r="AY121" s="168" t="s">
        <v>150</v>
      </c>
    </row>
    <row r="122" spans="2:51" s="12" customFormat="1" ht="13.5">
      <c r="B122" s="174"/>
      <c r="D122" s="175" t="s">
        <v>159</v>
      </c>
      <c r="E122" s="176" t="s">
        <v>5</v>
      </c>
      <c r="F122" s="177" t="s">
        <v>162</v>
      </c>
      <c r="H122" s="178">
        <v>3.809</v>
      </c>
      <c r="L122" s="174"/>
      <c r="M122" s="179"/>
      <c r="N122" s="180"/>
      <c r="O122" s="180"/>
      <c r="P122" s="180"/>
      <c r="Q122" s="180"/>
      <c r="R122" s="180"/>
      <c r="S122" s="180"/>
      <c r="T122" s="181"/>
      <c r="AT122" s="182" t="s">
        <v>159</v>
      </c>
      <c r="AU122" s="182" t="s">
        <v>80</v>
      </c>
      <c r="AV122" s="12" t="s">
        <v>157</v>
      </c>
      <c r="AW122" s="12" t="s">
        <v>33</v>
      </c>
      <c r="AX122" s="12" t="s">
        <v>78</v>
      </c>
      <c r="AY122" s="182" t="s">
        <v>150</v>
      </c>
    </row>
    <row r="123" spans="2:65" s="1" customFormat="1" ht="31.5" customHeight="1">
      <c r="B123" s="154"/>
      <c r="C123" s="155" t="s">
        <v>168</v>
      </c>
      <c r="D123" s="155" t="s">
        <v>152</v>
      </c>
      <c r="E123" s="156" t="s">
        <v>169</v>
      </c>
      <c r="F123" s="157" t="s">
        <v>170</v>
      </c>
      <c r="G123" s="158" t="s">
        <v>155</v>
      </c>
      <c r="H123" s="159">
        <v>1.905</v>
      </c>
      <c r="I123" s="160"/>
      <c r="J123" s="160"/>
      <c r="K123" s="157" t="s">
        <v>156</v>
      </c>
      <c r="L123" s="38"/>
      <c r="M123" s="161" t="s">
        <v>5</v>
      </c>
      <c r="N123" s="162" t="s">
        <v>41</v>
      </c>
      <c r="O123" s="163">
        <v>0.8</v>
      </c>
      <c r="P123" s="163">
        <f>O123*H123</f>
        <v>1.524</v>
      </c>
      <c r="Q123" s="163">
        <v>0</v>
      </c>
      <c r="R123" s="163">
        <f>Q123*H123</f>
        <v>0</v>
      </c>
      <c r="S123" s="163">
        <v>0</v>
      </c>
      <c r="T123" s="164">
        <f>S123*H123</f>
        <v>0</v>
      </c>
      <c r="AR123" s="24" t="s">
        <v>157</v>
      </c>
      <c r="AT123" s="24" t="s">
        <v>152</v>
      </c>
      <c r="AU123" s="24" t="s">
        <v>80</v>
      </c>
      <c r="AY123" s="24" t="s">
        <v>150</v>
      </c>
      <c r="BE123" s="165">
        <f>IF(N123="základní",J123,0)</f>
        <v>0</v>
      </c>
      <c r="BF123" s="165">
        <f>IF(N123="snížená",J123,0)</f>
        <v>0</v>
      </c>
      <c r="BG123" s="165">
        <f>IF(N123="zákl. přenesená",J123,0)</f>
        <v>0</v>
      </c>
      <c r="BH123" s="165">
        <f>IF(N123="sníž. přenesená",J123,0)</f>
        <v>0</v>
      </c>
      <c r="BI123" s="165">
        <f>IF(N123="nulová",J123,0)</f>
        <v>0</v>
      </c>
      <c r="BJ123" s="24" t="s">
        <v>78</v>
      </c>
      <c r="BK123" s="165">
        <f>ROUND(I123*H123,2)</f>
        <v>0</v>
      </c>
      <c r="BL123" s="24" t="s">
        <v>157</v>
      </c>
      <c r="BM123" s="24" t="s">
        <v>171</v>
      </c>
    </row>
    <row r="124" spans="2:51" s="11" customFormat="1" ht="13.5">
      <c r="B124" s="166"/>
      <c r="D124" s="175" t="s">
        <v>159</v>
      </c>
      <c r="E124" s="183" t="s">
        <v>5</v>
      </c>
      <c r="F124" s="184" t="s">
        <v>172</v>
      </c>
      <c r="H124" s="185">
        <v>1.905</v>
      </c>
      <c r="L124" s="166"/>
      <c r="M124" s="171"/>
      <c r="N124" s="172"/>
      <c r="O124" s="172"/>
      <c r="P124" s="172"/>
      <c r="Q124" s="172"/>
      <c r="R124" s="172"/>
      <c r="S124" s="172"/>
      <c r="T124" s="173"/>
      <c r="AT124" s="168" t="s">
        <v>159</v>
      </c>
      <c r="AU124" s="168" t="s">
        <v>80</v>
      </c>
      <c r="AV124" s="11" t="s">
        <v>80</v>
      </c>
      <c r="AW124" s="11" t="s">
        <v>33</v>
      </c>
      <c r="AX124" s="11" t="s">
        <v>78</v>
      </c>
      <c r="AY124" s="168" t="s">
        <v>150</v>
      </c>
    </row>
    <row r="125" spans="2:65" s="1" customFormat="1" ht="22.5" customHeight="1">
      <c r="B125" s="154"/>
      <c r="C125" s="155" t="s">
        <v>157</v>
      </c>
      <c r="D125" s="155" t="s">
        <v>152</v>
      </c>
      <c r="E125" s="156" t="s">
        <v>173</v>
      </c>
      <c r="F125" s="157" t="s">
        <v>174</v>
      </c>
      <c r="G125" s="158" t="s">
        <v>155</v>
      </c>
      <c r="H125" s="159">
        <v>9.998</v>
      </c>
      <c r="I125" s="160"/>
      <c r="J125" s="160"/>
      <c r="K125" s="157" t="s">
        <v>156</v>
      </c>
      <c r="L125" s="38"/>
      <c r="M125" s="161" t="s">
        <v>5</v>
      </c>
      <c r="N125" s="162" t="s">
        <v>41</v>
      </c>
      <c r="O125" s="163">
        <v>0.044</v>
      </c>
      <c r="P125" s="163">
        <f>O125*H125</f>
        <v>0.43991199999999997</v>
      </c>
      <c r="Q125" s="163">
        <v>0</v>
      </c>
      <c r="R125" s="163">
        <f>Q125*H125</f>
        <v>0</v>
      </c>
      <c r="S125" s="163">
        <v>0</v>
      </c>
      <c r="T125" s="164">
        <f>S125*H125</f>
        <v>0</v>
      </c>
      <c r="AR125" s="24" t="s">
        <v>157</v>
      </c>
      <c r="AT125" s="24" t="s">
        <v>152</v>
      </c>
      <c r="AU125" s="24" t="s">
        <v>80</v>
      </c>
      <c r="AY125" s="24" t="s">
        <v>150</v>
      </c>
      <c r="BE125" s="165">
        <f>IF(N125="základní",J125,0)</f>
        <v>0</v>
      </c>
      <c r="BF125" s="165">
        <f>IF(N125="snížená",J125,0)</f>
        <v>0</v>
      </c>
      <c r="BG125" s="165">
        <f>IF(N125="zákl. přenesená",J125,0)</f>
        <v>0</v>
      </c>
      <c r="BH125" s="165">
        <f>IF(N125="sníž. přenesená",J125,0)</f>
        <v>0</v>
      </c>
      <c r="BI125" s="165">
        <f>IF(N125="nulová",J125,0)</f>
        <v>0</v>
      </c>
      <c r="BJ125" s="24" t="s">
        <v>78</v>
      </c>
      <c r="BK125" s="165">
        <f>ROUND(I125*H125,2)</f>
        <v>0</v>
      </c>
      <c r="BL125" s="24" t="s">
        <v>157</v>
      </c>
      <c r="BM125" s="24" t="s">
        <v>175</v>
      </c>
    </row>
    <row r="126" spans="2:51" s="11" customFormat="1" ht="27">
      <c r="B126" s="166"/>
      <c r="D126" s="167" t="s">
        <v>159</v>
      </c>
      <c r="E126" s="168" t="s">
        <v>5</v>
      </c>
      <c r="F126" s="169" t="s">
        <v>176</v>
      </c>
      <c r="H126" s="170">
        <v>6.795</v>
      </c>
      <c r="L126" s="166"/>
      <c r="M126" s="171"/>
      <c r="N126" s="172"/>
      <c r="O126" s="172"/>
      <c r="P126" s="172"/>
      <c r="Q126" s="172"/>
      <c r="R126" s="172"/>
      <c r="S126" s="172"/>
      <c r="T126" s="173"/>
      <c r="AT126" s="168" t="s">
        <v>159</v>
      </c>
      <c r="AU126" s="168" t="s">
        <v>80</v>
      </c>
      <c r="AV126" s="11" t="s">
        <v>80</v>
      </c>
      <c r="AW126" s="11" t="s">
        <v>33</v>
      </c>
      <c r="AX126" s="11" t="s">
        <v>70</v>
      </c>
      <c r="AY126" s="168" t="s">
        <v>150</v>
      </c>
    </row>
    <row r="127" spans="2:51" s="11" customFormat="1" ht="27">
      <c r="B127" s="166"/>
      <c r="D127" s="167" t="s">
        <v>159</v>
      </c>
      <c r="E127" s="168" t="s">
        <v>5</v>
      </c>
      <c r="F127" s="169" t="s">
        <v>177</v>
      </c>
      <c r="H127" s="170">
        <v>0.822</v>
      </c>
      <c r="L127" s="166"/>
      <c r="M127" s="171"/>
      <c r="N127" s="172"/>
      <c r="O127" s="172"/>
      <c r="P127" s="172"/>
      <c r="Q127" s="172"/>
      <c r="R127" s="172"/>
      <c r="S127" s="172"/>
      <c r="T127" s="173"/>
      <c r="AT127" s="168" t="s">
        <v>159</v>
      </c>
      <c r="AU127" s="168" t="s">
        <v>80</v>
      </c>
      <c r="AV127" s="11" t="s">
        <v>80</v>
      </c>
      <c r="AW127" s="11" t="s">
        <v>33</v>
      </c>
      <c r="AX127" s="11" t="s">
        <v>70</v>
      </c>
      <c r="AY127" s="168" t="s">
        <v>150</v>
      </c>
    </row>
    <row r="128" spans="2:51" s="11" customFormat="1" ht="27">
      <c r="B128" s="166"/>
      <c r="D128" s="167" t="s">
        <v>159</v>
      </c>
      <c r="E128" s="168" t="s">
        <v>5</v>
      </c>
      <c r="F128" s="169" t="s">
        <v>178</v>
      </c>
      <c r="H128" s="170">
        <v>2.124</v>
      </c>
      <c r="L128" s="166"/>
      <c r="M128" s="171"/>
      <c r="N128" s="172"/>
      <c r="O128" s="172"/>
      <c r="P128" s="172"/>
      <c r="Q128" s="172"/>
      <c r="R128" s="172"/>
      <c r="S128" s="172"/>
      <c r="T128" s="173"/>
      <c r="AT128" s="168" t="s">
        <v>159</v>
      </c>
      <c r="AU128" s="168" t="s">
        <v>80</v>
      </c>
      <c r="AV128" s="11" t="s">
        <v>80</v>
      </c>
      <c r="AW128" s="11" t="s">
        <v>33</v>
      </c>
      <c r="AX128" s="11" t="s">
        <v>70</v>
      </c>
      <c r="AY128" s="168" t="s">
        <v>150</v>
      </c>
    </row>
    <row r="129" spans="2:51" s="11" customFormat="1" ht="27">
      <c r="B129" s="166"/>
      <c r="D129" s="167" t="s">
        <v>159</v>
      </c>
      <c r="E129" s="168" t="s">
        <v>5</v>
      </c>
      <c r="F129" s="169" t="s">
        <v>179</v>
      </c>
      <c r="H129" s="170">
        <v>0.257</v>
      </c>
      <c r="L129" s="166"/>
      <c r="M129" s="171"/>
      <c r="N129" s="172"/>
      <c r="O129" s="172"/>
      <c r="P129" s="172"/>
      <c r="Q129" s="172"/>
      <c r="R129" s="172"/>
      <c r="S129" s="172"/>
      <c r="T129" s="173"/>
      <c r="AT129" s="168" t="s">
        <v>159</v>
      </c>
      <c r="AU129" s="168" t="s">
        <v>80</v>
      </c>
      <c r="AV129" s="11" t="s">
        <v>80</v>
      </c>
      <c r="AW129" s="11" t="s">
        <v>33</v>
      </c>
      <c r="AX129" s="11" t="s">
        <v>70</v>
      </c>
      <c r="AY129" s="168" t="s">
        <v>150</v>
      </c>
    </row>
    <row r="130" spans="2:51" s="12" customFormat="1" ht="13.5">
      <c r="B130" s="174"/>
      <c r="D130" s="175" t="s">
        <v>159</v>
      </c>
      <c r="E130" s="176" t="s">
        <v>5</v>
      </c>
      <c r="F130" s="177" t="s">
        <v>162</v>
      </c>
      <c r="H130" s="178">
        <v>9.998</v>
      </c>
      <c r="L130" s="174"/>
      <c r="M130" s="179"/>
      <c r="N130" s="180"/>
      <c r="O130" s="180"/>
      <c r="P130" s="180"/>
      <c r="Q130" s="180"/>
      <c r="R130" s="180"/>
      <c r="S130" s="180"/>
      <c r="T130" s="181"/>
      <c r="AT130" s="182" t="s">
        <v>159</v>
      </c>
      <c r="AU130" s="182" t="s">
        <v>80</v>
      </c>
      <c r="AV130" s="12" t="s">
        <v>157</v>
      </c>
      <c r="AW130" s="12" t="s">
        <v>33</v>
      </c>
      <c r="AX130" s="12" t="s">
        <v>78</v>
      </c>
      <c r="AY130" s="182" t="s">
        <v>150</v>
      </c>
    </row>
    <row r="131" spans="2:65" s="1" customFormat="1" ht="22.5" customHeight="1">
      <c r="B131" s="154"/>
      <c r="C131" s="155" t="s">
        <v>180</v>
      </c>
      <c r="D131" s="155" t="s">
        <v>152</v>
      </c>
      <c r="E131" s="156" t="s">
        <v>181</v>
      </c>
      <c r="F131" s="157" t="s">
        <v>182</v>
      </c>
      <c r="G131" s="158" t="s">
        <v>155</v>
      </c>
      <c r="H131" s="159">
        <v>6.19</v>
      </c>
      <c r="I131" s="160"/>
      <c r="J131" s="160"/>
      <c r="K131" s="157" t="s">
        <v>156</v>
      </c>
      <c r="L131" s="38"/>
      <c r="M131" s="161" t="s">
        <v>5</v>
      </c>
      <c r="N131" s="162" t="s">
        <v>41</v>
      </c>
      <c r="O131" s="163">
        <v>0.652</v>
      </c>
      <c r="P131" s="163">
        <f>O131*H131</f>
        <v>4.035880000000001</v>
      </c>
      <c r="Q131" s="163">
        <v>0</v>
      </c>
      <c r="R131" s="163">
        <f>Q131*H131</f>
        <v>0</v>
      </c>
      <c r="S131" s="163">
        <v>0</v>
      </c>
      <c r="T131" s="164">
        <f>S131*H131</f>
        <v>0</v>
      </c>
      <c r="AR131" s="24" t="s">
        <v>157</v>
      </c>
      <c r="AT131" s="24" t="s">
        <v>152</v>
      </c>
      <c r="AU131" s="24" t="s">
        <v>80</v>
      </c>
      <c r="AY131" s="24" t="s">
        <v>150</v>
      </c>
      <c r="BE131" s="165">
        <f>IF(N131="základní",J131,0)</f>
        <v>0</v>
      </c>
      <c r="BF131" s="165">
        <f>IF(N131="snížená",J131,0)</f>
        <v>0</v>
      </c>
      <c r="BG131" s="165">
        <f>IF(N131="zákl. přenesená",J131,0)</f>
        <v>0</v>
      </c>
      <c r="BH131" s="165">
        <f>IF(N131="sníž. přenesená",J131,0)</f>
        <v>0</v>
      </c>
      <c r="BI131" s="165">
        <f>IF(N131="nulová",J131,0)</f>
        <v>0</v>
      </c>
      <c r="BJ131" s="24" t="s">
        <v>78</v>
      </c>
      <c r="BK131" s="165">
        <f>ROUND(I131*H131,2)</f>
        <v>0</v>
      </c>
      <c r="BL131" s="24" t="s">
        <v>157</v>
      </c>
      <c r="BM131" s="24" t="s">
        <v>183</v>
      </c>
    </row>
    <row r="132" spans="2:51" s="11" customFormat="1" ht="13.5">
      <c r="B132" s="166"/>
      <c r="D132" s="175" t="s">
        <v>159</v>
      </c>
      <c r="E132" s="183" t="s">
        <v>5</v>
      </c>
      <c r="F132" s="184" t="s">
        <v>184</v>
      </c>
      <c r="H132" s="185">
        <v>6.19</v>
      </c>
      <c r="L132" s="166"/>
      <c r="M132" s="171"/>
      <c r="N132" s="172"/>
      <c r="O132" s="172"/>
      <c r="P132" s="172"/>
      <c r="Q132" s="172"/>
      <c r="R132" s="172"/>
      <c r="S132" s="172"/>
      <c r="T132" s="173"/>
      <c r="AT132" s="168" t="s">
        <v>159</v>
      </c>
      <c r="AU132" s="168" t="s">
        <v>80</v>
      </c>
      <c r="AV132" s="11" t="s">
        <v>80</v>
      </c>
      <c r="AW132" s="11" t="s">
        <v>33</v>
      </c>
      <c r="AX132" s="11" t="s">
        <v>78</v>
      </c>
      <c r="AY132" s="168" t="s">
        <v>150</v>
      </c>
    </row>
    <row r="133" spans="2:65" s="1" customFormat="1" ht="22.5" customHeight="1">
      <c r="B133" s="154"/>
      <c r="C133" s="155" t="s">
        <v>185</v>
      </c>
      <c r="D133" s="155" t="s">
        <v>152</v>
      </c>
      <c r="E133" s="156" t="s">
        <v>186</v>
      </c>
      <c r="F133" s="157" t="s">
        <v>187</v>
      </c>
      <c r="G133" s="158" t="s">
        <v>155</v>
      </c>
      <c r="H133" s="159">
        <v>6.19</v>
      </c>
      <c r="I133" s="160"/>
      <c r="J133" s="160"/>
      <c r="K133" s="157" t="s">
        <v>156</v>
      </c>
      <c r="L133" s="38"/>
      <c r="M133" s="161" t="s">
        <v>5</v>
      </c>
      <c r="N133" s="162" t="s">
        <v>41</v>
      </c>
      <c r="O133" s="163">
        <v>0.009</v>
      </c>
      <c r="P133" s="163">
        <f>O133*H133</f>
        <v>0.05571</v>
      </c>
      <c r="Q133" s="163">
        <v>0</v>
      </c>
      <c r="R133" s="163">
        <f>Q133*H133</f>
        <v>0</v>
      </c>
      <c r="S133" s="163">
        <v>0</v>
      </c>
      <c r="T133" s="164">
        <f>S133*H133</f>
        <v>0</v>
      </c>
      <c r="AR133" s="24" t="s">
        <v>157</v>
      </c>
      <c r="AT133" s="24" t="s">
        <v>152</v>
      </c>
      <c r="AU133" s="24" t="s">
        <v>80</v>
      </c>
      <c r="AY133" s="24" t="s">
        <v>150</v>
      </c>
      <c r="BE133" s="165">
        <f>IF(N133="základní",J133,0)</f>
        <v>0</v>
      </c>
      <c r="BF133" s="165">
        <f>IF(N133="snížená",J133,0)</f>
        <v>0</v>
      </c>
      <c r="BG133" s="165">
        <f>IF(N133="zákl. přenesená",J133,0)</f>
        <v>0</v>
      </c>
      <c r="BH133" s="165">
        <f>IF(N133="sníž. přenesená",J133,0)</f>
        <v>0</v>
      </c>
      <c r="BI133" s="165">
        <f>IF(N133="nulová",J133,0)</f>
        <v>0</v>
      </c>
      <c r="BJ133" s="24" t="s">
        <v>78</v>
      </c>
      <c r="BK133" s="165">
        <f>ROUND(I133*H133,2)</f>
        <v>0</v>
      </c>
      <c r="BL133" s="24" t="s">
        <v>157</v>
      </c>
      <c r="BM133" s="24" t="s">
        <v>188</v>
      </c>
    </row>
    <row r="134" spans="2:65" s="1" customFormat="1" ht="22.5" customHeight="1">
      <c r="B134" s="154"/>
      <c r="C134" s="155" t="s">
        <v>189</v>
      </c>
      <c r="D134" s="155" t="s">
        <v>152</v>
      </c>
      <c r="E134" s="156" t="s">
        <v>190</v>
      </c>
      <c r="F134" s="157" t="s">
        <v>191</v>
      </c>
      <c r="G134" s="158" t="s">
        <v>155</v>
      </c>
      <c r="H134" s="159">
        <v>3.809</v>
      </c>
      <c r="I134" s="160"/>
      <c r="J134" s="160"/>
      <c r="K134" s="157" t="s">
        <v>156</v>
      </c>
      <c r="L134" s="38"/>
      <c r="M134" s="161" t="s">
        <v>5</v>
      </c>
      <c r="N134" s="162" t="s">
        <v>41</v>
      </c>
      <c r="O134" s="163">
        <v>0.299</v>
      </c>
      <c r="P134" s="163">
        <f>O134*H134</f>
        <v>1.138891</v>
      </c>
      <c r="Q134" s="163">
        <v>0</v>
      </c>
      <c r="R134" s="163">
        <f>Q134*H134</f>
        <v>0</v>
      </c>
      <c r="S134" s="163">
        <v>0</v>
      </c>
      <c r="T134" s="164">
        <f>S134*H134</f>
        <v>0</v>
      </c>
      <c r="AR134" s="24" t="s">
        <v>157</v>
      </c>
      <c r="AT134" s="24" t="s">
        <v>152</v>
      </c>
      <c r="AU134" s="24" t="s">
        <v>80</v>
      </c>
      <c r="AY134" s="24" t="s">
        <v>150</v>
      </c>
      <c r="BE134" s="165">
        <f>IF(N134="základní",J134,0)</f>
        <v>0</v>
      </c>
      <c r="BF134" s="165">
        <f>IF(N134="snížená",J134,0)</f>
        <v>0</v>
      </c>
      <c r="BG134" s="165">
        <f>IF(N134="zákl. přenesená",J134,0)</f>
        <v>0</v>
      </c>
      <c r="BH134" s="165">
        <f>IF(N134="sníž. přenesená",J134,0)</f>
        <v>0</v>
      </c>
      <c r="BI134" s="165">
        <f>IF(N134="nulová",J134,0)</f>
        <v>0</v>
      </c>
      <c r="BJ134" s="24" t="s">
        <v>78</v>
      </c>
      <c r="BK134" s="165">
        <f>ROUND(I134*H134,2)</f>
        <v>0</v>
      </c>
      <c r="BL134" s="24" t="s">
        <v>157</v>
      </c>
      <c r="BM134" s="24" t="s">
        <v>192</v>
      </c>
    </row>
    <row r="135" spans="2:51" s="11" customFormat="1" ht="27">
      <c r="B135" s="166"/>
      <c r="D135" s="167" t="s">
        <v>159</v>
      </c>
      <c r="E135" s="168" t="s">
        <v>5</v>
      </c>
      <c r="F135" s="169" t="s">
        <v>166</v>
      </c>
      <c r="H135" s="170">
        <v>3.398</v>
      </c>
      <c r="L135" s="166"/>
      <c r="M135" s="171"/>
      <c r="N135" s="172"/>
      <c r="O135" s="172"/>
      <c r="P135" s="172"/>
      <c r="Q135" s="172"/>
      <c r="R135" s="172"/>
      <c r="S135" s="172"/>
      <c r="T135" s="173"/>
      <c r="AT135" s="168" t="s">
        <v>159</v>
      </c>
      <c r="AU135" s="168" t="s">
        <v>80</v>
      </c>
      <c r="AV135" s="11" t="s">
        <v>80</v>
      </c>
      <c r="AW135" s="11" t="s">
        <v>33</v>
      </c>
      <c r="AX135" s="11" t="s">
        <v>70</v>
      </c>
      <c r="AY135" s="168" t="s">
        <v>150</v>
      </c>
    </row>
    <row r="136" spans="2:51" s="11" customFormat="1" ht="13.5">
      <c r="B136" s="166"/>
      <c r="D136" s="167" t="s">
        <v>159</v>
      </c>
      <c r="E136" s="168" t="s">
        <v>5</v>
      </c>
      <c r="F136" s="169" t="s">
        <v>167</v>
      </c>
      <c r="H136" s="170">
        <v>0.411</v>
      </c>
      <c r="L136" s="166"/>
      <c r="M136" s="171"/>
      <c r="N136" s="172"/>
      <c r="O136" s="172"/>
      <c r="P136" s="172"/>
      <c r="Q136" s="172"/>
      <c r="R136" s="172"/>
      <c r="S136" s="172"/>
      <c r="T136" s="173"/>
      <c r="AT136" s="168" t="s">
        <v>159</v>
      </c>
      <c r="AU136" s="168" t="s">
        <v>80</v>
      </c>
      <c r="AV136" s="11" t="s">
        <v>80</v>
      </c>
      <c r="AW136" s="11" t="s">
        <v>33</v>
      </c>
      <c r="AX136" s="11" t="s">
        <v>70</v>
      </c>
      <c r="AY136" s="168" t="s">
        <v>150</v>
      </c>
    </row>
    <row r="137" spans="2:51" s="12" customFormat="1" ht="13.5">
      <c r="B137" s="174"/>
      <c r="D137" s="175" t="s">
        <v>159</v>
      </c>
      <c r="E137" s="176" t="s">
        <v>5</v>
      </c>
      <c r="F137" s="177" t="s">
        <v>162</v>
      </c>
      <c r="H137" s="178">
        <v>3.809</v>
      </c>
      <c r="L137" s="174"/>
      <c r="M137" s="179"/>
      <c r="N137" s="180"/>
      <c r="O137" s="180"/>
      <c r="P137" s="180"/>
      <c r="Q137" s="180"/>
      <c r="R137" s="180"/>
      <c r="S137" s="180"/>
      <c r="T137" s="181"/>
      <c r="AT137" s="182" t="s">
        <v>159</v>
      </c>
      <c r="AU137" s="182" t="s">
        <v>80</v>
      </c>
      <c r="AV137" s="12" t="s">
        <v>157</v>
      </c>
      <c r="AW137" s="12" t="s">
        <v>33</v>
      </c>
      <c r="AX137" s="12" t="s">
        <v>78</v>
      </c>
      <c r="AY137" s="182" t="s">
        <v>150</v>
      </c>
    </row>
    <row r="138" spans="2:65" s="1" customFormat="1" ht="22.5" customHeight="1">
      <c r="B138" s="154"/>
      <c r="C138" s="155" t="s">
        <v>193</v>
      </c>
      <c r="D138" s="155" t="s">
        <v>152</v>
      </c>
      <c r="E138" s="156" t="s">
        <v>194</v>
      </c>
      <c r="F138" s="157" t="s">
        <v>195</v>
      </c>
      <c r="G138" s="158" t="s">
        <v>196</v>
      </c>
      <c r="H138" s="159">
        <v>23.805</v>
      </c>
      <c r="I138" s="160"/>
      <c r="J138" s="160"/>
      <c r="K138" s="157" t="s">
        <v>156</v>
      </c>
      <c r="L138" s="38"/>
      <c r="M138" s="161" t="s">
        <v>5</v>
      </c>
      <c r="N138" s="162" t="s">
        <v>41</v>
      </c>
      <c r="O138" s="163">
        <v>0.13</v>
      </c>
      <c r="P138" s="163">
        <f>O138*H138</f>
        <v>3.09465</v>
      </c>
      <c r="Q138" s="163">
        <v>0</v>
      </c>
      <c r="R138" s="163">
        <f>Q138*H138</f>
        <v>0</v>
      </c>
      <c r="S138" s="163">
        <v>0</v>
      </c>
      <c r="T138" s="164">
        <f>S138*H138</f>
        <v>0</v>
      </c>
      <c r="AR138" s="24" t="s">
        <v>157</v>
      </c>
      <c r="AT138" s="24" t="s">
        <v>152</v>
      </c>
      <c r="AU138" s="24" t="s">
        <v>80</v>
      </c>
      <c r="AY138" s="24" t="s">
        <v>150</v>
      </c>
      <c r="BE138" s="165">
        <f>IF(N138="základní",J138,0)</f>
        <v>0</v>
      </c>
      <c r="BF138" s="165">
        <f>IF(N138="snížená",J138,0)</f>
        <v>0</v>
      </c>
      <c r="BG138" s="165">
        <f>IF(N138="zákl. přenesená",J138,0)</f>
        <v>0</v>
      </c>
      <c r="BH138" s="165">
        <f>IF(N138="sníž. přenesená",J138,0)</f>
        <v>0</v>
      </c>
      <c r="BI138" s="165">
        <f>IF(N138="nulová",J138,0)</f>
        <v>0</v>
      </c>
      <c r="BJ138" s="24" t="s">
        <v>78</v>
      </c>
      <c r="BK138" s="165">
        <f>ROUND(I138*H138,2)</f>
        <v>0</v>
      </c>
      <c r="BL138" s="24" t="s">
        <v>157</v>
      </c>
      <c r="BM138" s="24" t="s">
        <v>197</v>
      </c>
    </row>
    <row r="139" spans="2:51" s="11" customFormat="1" ht="13.5">
      <c r="B139" s="166"/>
      <c r="D139" s="167" t="s">
        <v>159</v>
      </c>
      <c r="E139" s="168" t="s">
        <v>5</v>
      </c>
      <c r="F139" s="169" t="s">
        <v>198</v>
      </c>
      <c r="H139" s="170">
        <v>21.235</v>
      </c>
      <c r="L139" s="166"/>
      <c r="M139" s="171"/>
      <c r="N139" s="172"/>
      <c r="O139" s="172"/>
      <c r="P139" s="172"/>
      <c r="Q139" s="172"/>
      <c r="R139" s="172"/>
      <c r="S139" s="172"/>
      <c r="T139" s="173"/>
      <c r="AT139" s="168" t="s">
        <v>159</v>
      </c>
      <c r="AU139" s="168" t="s">
        <v>80</v>
      </c>
      <c r="AV139" s="11" t="s">
        <v>80</v>
      </c>
      <c r="AW139" s="11" t="s">
        <v>33</v>
      </c>
      <c r="AX139" s="11" t="s">
        <v>70</v>
      </c>
      <c r="AY139" s="168" t="s">
        <v>150</v>
      </c>
    </row>
    <row r="140" spans="2:51" s="11" customFormat="1" ht="13.5">
      <c r="B140" s="166"/>
      <c r="D140" s="167" t="s">
        <v>159</v>
      </c>
      <c r="E140" s="168" t="s">
        <v>5</v>
      </c>
      <c r="F140" s="169" t="s">
        <v>199</v>
      </c>
      <c r="H140" s="170">
        <v>2.57</v>
      </c>
      <c r="L140" s="166"/>
      <c r="M140" s="171"/>
      <c r="N140" s="172"/>
      <c r="O140" s="172"/>
      <c r="P140" s="172"/>
      <c r="Q140" s="172"/>
      <c r="R140" s="172"/>
      <c r="S140" s="172"/>
      <c r="T140" s="173"/>
      <c r="AT140" s="168" t="s">
        <v>159</v>
      </c>
      <c r="AU140" s="168" t="s">
        <v>80</v>
      </c>
      <c r="AV140" s="11" t="s">
        <v>80</v>
      </c>
      <c r="AW140" s="11" t="s">
        <v>33</v>
      </c>
      <c r="AX140" s="11" t="s">
        <v>70</v>
      </c>
      <c r="AY140" s="168" t="s">
        <v>150</v>
      </c>
    </row>
    <row r="141" spans="2:51" s="12" customFormat="1" ht="13.5">
      <c r="B141" s="174"/>
      <c r="D141" s="175" t="s">
        <v>159</v>
      </c>
      <c r="E141" s="176" t="s">
        <v>5</v>
      </c>
      <c r="F141" s="177" t="s">
        <v>162</v>
      </c>
      <c r="H141" s="178">
        <v>23.805</v>
      </c>
      <c r="L141" s="174"/>
      <c r="M141" s="179"/>
      <c r="N141" s="180"/>
      <c r="O141" s="180"/>
      <c r="P141" s="180"/>
      <c r="Q141" s="180"/>
      <c r="R141" s="180"/>
      <c r="S141" s="180"/>
      <c r="T141" s="181"/>
      <c r="AT141" s="182" t="s">
        <v>159</v>
      </c>
      <c r="AU141" s="182" t="s">
        <v>80</v>
      </c>
      <c r="AV141" s="12" t="s">
        <v>157</v>
      </c>
      <c r="AW141" s="12" t="s">
        <v>33</v>
      </c>
      <c r="AX141" s="12" t="s">
        <v>78</v>
      </c>
      <c r="AY141" s="182" t="s">
        <v>150</v>
      </c>
    </row>
    <row r="142" spans="2:65" s="1" customFormat="1" ht="22.5" customHeight="1">
      <c r="B142" s="154"/>
      <c r="C142" s="155" t="s">
        <v>200</v>
      </c>
      <c r="D142" s="155" t="s">
        <v>152</v>
      </c>
      <c r="E142" s="156" t="s">
        <v>201</v>
      </c>
      <c r="F142" s="157" t="s">
        <v>202</v>
      </c>
      <c r="G142" s="158" t="s">
        <v>196</v>
      </c>
      <c r="H142" s="159">
        <v>23.805</v>
      </c>
      <c r="I142" s="160"/>
      <c r="J142" s="160"/>
      <c r="K142" s="157" t="s">
        <v>156</v>
      </c>
      <c r="L142" s="38"/>
      <c r="M142" s="161" t="s">
        <v>5</v>
      </c>
      <c r="N142" s="162" t="s">
        <v>41</v>
      </c>
      <c r="O142" s="163">
        <v>0.058</v>
      </c>
      <c r="P142" s="163">
        <f>O142*H142</f>
        <v>1.38069</v>
      </c>
      <c r="Q142" s="163">
        <v>0</v>
      </c>
      <c r="R142" s="163">
        <f>Q142*H142</f>
        <v>0</v>
      </c>
      <c r="S142" s="163">
        <v>0</v>
      </c>
      <c r="T142" s="164">
        <f>S142*H142</f>
        <v>0</v>
      </c>
      <c r="AR142" s="24" t="s">
        <v>157</v>
      </c>
      <c r="AT142" s="24" t="s">
        <v>152</v>
      </c>
      <c r="AU142" s="24" t="s">
        <v>80</v>
      </c>
      <c r="AY142" s="24" t="s">
        <v>150</v>
      </c>
      <c r="BE142" s="165">
        <f>IF(N142="základní",J142,0)</f>
        <v>0</v>
      </c>
      <c r="BF142" s="165">
        <f>IF(N142="snížená",J142,0)</f>
        <v>0</v>
      </c>
      <c r="BG142" s="165">
        <f>IF(N142="zákl. přenesená",J142,0)</f>
        <v>0</v>
      </c>
      <c r="BH142" s="165">
        <f>IF(N142="sníž. přenesená",J142,0)</f>
        <v>0</v>
      </c>
      <c r="BI142" s="165">
        <f>IF(N142="nulová",J142,0)</f>
        <v>0</v>
      </c>
      <c r="BJ142" s="24" t="s">
        <v>78</v>
      </c>
      <c r="BK142" s="165">
        <f>ROUND(I142*H142,2)</f>
        <v>0</v>
      </c>
      <c r="BL142" s="24" t="s">
        <v>157</v>
      </c>
      <c r="BM142" s="24" t="s">
        <v>203</v>
      </c>
    </row>
    <row r="143" spans="2:51" s="11" customFormat="1" ht="13.5">
      <c r="B143" s="166"/>
      <c r="D143" s="167" t="s">
        <v>159</v>
      </c>
      <c r="E143" s="168" t="s">
        <v>5</v>
      </c>
      <c r="F143" s="169" t="s">
        <v>198</v>
      </c>
      <c r="H143" s="170">
        <v>21.235</v>
      </c>
      <c r="L143" s="166"/>
      <c r="M143" s="171"/>
      <c r="N143" s="172"/>
      <c r="O143" s="172"/>
      <c r="P143" s="172"/>
      <c r="Q143" s="172"/>
      <c r="R143" s="172"/>
      <c r="S143" s="172"/>
      <c r="T143" s="173"/>
      <c r="AT143" s="168" t="s">
        <v>159</v>
      </c>
      <c r="AU143" s="168" t="s">
        <v>80</v>
      </c>
      <c r="AV143" s="11" t="s">
        <v>80</v>
      </c>
      <c r="AW143" s="11" t="s">
        <v>33</v>
      </c>
      <c r="AX143" s="11" t="s">
        <v>70</v>
      </c>
      <c r="AY143" s="168" t="s">
        <v>150</v>
      </c>
    </row>
    <row r="144" spans="2:51" s="11" customFormat="1" ht="13.5">
      <c r="B144" s="166"/>
      <c r="D144" s="167" t="s">
        <v>159</v>
      </c>
      <c r="E144" s="168" t="s">
        <v>5</v>
      </c>
      <c r="F144" s="169" t="s">
        <v>199</v>
      </c>
      <c r="H144" s="170">
        <v>2.57</v>
      </c>
      <c r="L144" s="166"/>
      <c r="M144" s="171"/>
      <c r="N144" s="172"/>
      <c r="O144" s="172"/>
      <c r="P144" s="172"/>
      <c r="Q144" s="172"/>
      <c r="R144" s="172"/>
      <c r="S144" s="172"/>
      <c r="T144" s="173"/>
      <c r="AT144" s="168" t="s">
        <v>159</v>
      </c>
      <c r="AU144" s="168" t="s">
        <v>80</v>
      </c>
      <c r="AV144" s="11" t="s">
        <v>80</v>
      </c>
      <c r="AW144" s="11" t="s">
        <v>33</v>
      </c>
      <c r="AX144" s="11" t="s">
        <v>70</v>
      </c>
      <c r="AY144" s="168" t="s">
        <v>150</v>
      </c>
    </row>
    <row r="145" spans="2:51" s="12" customFormat="1" ht="13.5">
      <c r="B145" s="174"/>
      <c r="D145" s="175" t="s">
        <v>159</v>
      </c>
      <c r="E145" s="176" t="s">
        <v>5</v>
      </c>
      <c r="F145" s="177" t="s">
        <v>162</v>
      </c>
      <c r="H145" s="178">
        <v>23.805</v>
      </c>
      <c r="L145" s="174"/>
      <c r="M145" s="179"/>
      <c r="N145" s="180"/>
      <c r="O145" s="180"/>
      <c r="P145" s="180"/>
      <c r="Q145" s="180"/>
      <c r="R145" s="180"/>
      <c r="S145" s="180"/>
      <c r="T145" s="181"/>
      <c r="AT145" s="182" t="s">
        <v>159</v>
      </c>
      <c r="AU145" s="182" t="s">
        <v>80</v>
      </c>
      <c r="AV145" s="12" t="s">
        <v>157</v>
      </c>
      <c r="AW145" s="12" t="s">
        <v>33</v>
      </c>
      <c r="AX145" s="12" t="s">
        <v>78</v>
      </c>
      <c r="AY145" s="182" t="s">
        <v>150</v>
      </c>
    </row>
    <row r="146" spans="2:65" s="1" customFormat="1" ht="22.5" customHeight="1">
      <c r="B146" s="154"/>
      <c r="C146" s="186" t="s">
        <v>204</v>
      </c>
      <c r="D146" s="186" t="s">
        <v>205</v>
      </c>
      <c r="E146" s="187" t="s">
        <v>206</v>
      </c>
      <c r="F146" s="188" t="s">
        <v>207</v>
      </c>
      <c r="G146" s="189" t="s">
        <v>208</v>
      </c>
      <c r="H146" s="190">
        <v>2.055</v>
      </c>
      <c r="I146" s="191"/>
      <c r="J146" s="191"/>
      <c r="K146" s="188" t="s">
        <v>156</v>
      </c>
      <c r="L146" s="192"/>
      <c r="M146" s="193" t="s">
        <v>5</v>
      </c>
      <c r="N146" s="194" t="s">
        <v>41</v>
      </c>
      <c r="O146" s="163">
        <v>0</v>
      </c>
      <c r="P146" s="163">
        <f>O146*H146</f>
        <v>0</v>
      </c>
      <c r="Q146" s="163">
        <v>0.001</v>
      </c>
      <c r="R146" s="163">
        <f>Q146*H146</f>
        <v>0.0020550000000000004</v>
      </c>
      <c r="S146" s="163">
        <v>0</v>
      </c>
      <c r="T146" s="164">
        <f>S146*H146</f>
        <v>0</v>
      </c>
      <c r="AR146" s="24" t="s">
        <v>193</v>
      </c>
      <c r="AT146" s="24" t="s">
        <v>205</v>
      </c>
      <c r="AU146" s="24" t="s">
        <v>80</v>
      </c>
      <c r="AY146" s="24" t="s">
        <v>150</v>
      </c>
      <c r="BE146" s="165">
        <f>IF(N146="základní",J146,0)</f>
        <v>0</v>
      </c>
      <c r="BF146" s="165">
        <f>IF(N146="snížená",J146,0)</f>
        <v>0</v>
      </c>
      <c r="BG146" s="165">
        <f>IF(N146="zákl. přenesená",J146,0)</f>
        <v>0</v>
      </c>
      <c r="BH146" s="165">
        <f>IF(N146="sníž. přenesená",J146,0)</f>
        <v>0</v>
      </c>
      <c r="BI146" s="165">
        <f>IF(N146="nulová",J146,0)</f>
        <v>0</v>
      </c>
      <c r="BJ146" s="24" t="s">
        <v>78</v>
      </c>
      <c r="BK146" s="165">
        <f>ROUND(I146*H146,2)</f>
        <v>0</v>
      </c>
      <c r="BL146" s="24" t="s">
        <v>157</v>
      </c>
      <c r="BM146" s="24" t="s">
        <v>209</v>
      </c>
    </row>
    <row r="147" spans="2:51" s="11" customFormat="1" ht="13.5">
      <c r="B147" s="166"/>
      <c r="D147" s="167" t="s">
        <v>159</v>
      </c>
      <c r="E147" s="168" t="s">
        <v>5</v>
      </c>
      <c r="F147" s="169" t="s">
        <v>210</v>
      </c>
      <c r="H147" s="170">
        <v>2.055</v>
      </c>
      <c r="L147" s="166"/>
      <c r="M147" s="171"/>
      <c r="N147" s="172"/>
      <c r="O147" s="172"/>
      <c r="P147" s="172"/>
      <c r="Q147" s="172"/>
      <c r="R147" s="172"/>
      <c r="S147" s="172"/>
      <c r="T147" s="173"/>
      <c r="AT147" s="168" t="s">
        <v>159</v>
      </c>
      <c r="AU147" s="168" t="s">
        <v>80</v>
      </c>
      <c r="AV147" s="11" t="s">
        <v>80</v>
      </c>
      <c r="AW147" s="11" t="s">
        <v>33</v>
      </c>
      <c r="AX147" s="11" t="s">
        <v>78</v>
      </c>
      <c r="AY147" s="168" t="s">
        <v>150</v>
      </c>
    </row>
    <row r="148" spans="2:63" s="10" customFormat="1" ht="29.25" customHeight="1">
      <c r="B148" s="141"/>
      <c r="D148" s="151" t="s">
        <v>69</v>
      </c>
      <c r="E148" s="152" t="s">
        <v>168</v>
      </c>
      <c r="F148" s="152" t="s">
        <v>211</v>
      </c>
      <c r="J148" s="153"/>
      <c r="L148" s="141"/>
      <c r="M148" s="145"/>
      <c r="N148" s="146"/>
      <c r="O148" s="146"/>
      <c r="P148" s="147">
        <f>SUM(P149:P162)</f>
        <v>64.65255200000001</v>
      </c>
      <c r="Q148" s="146"/>
      <c r="R148" s="147">
        <f>SUM(R149:R162)</f>
        <v>15.96698448</v>
      </c>
      <c r="S148" s="146"/>
      <c r="T148" s="148">
        <f>SUM(T149:T162)</f>
        <v>0</v>
      </c>
      <c r="AR148" s="142" t="s">
        <v>78</v>
      </c>
      <c r="AT148" s="149" t="s">
        <v>69</v>
      </c>
      <c r="AU148" s="149" t="s">
        <v>78</v>
      </c>
      <c r="AY148" s="142" t="s">
        <v>150</v>
      </c>
      <c r="BK148" s="150">
        <f>SUM(BK149:BK162)</f>
        <v>0</v>
      </c>
    </row>
    <row r="149" spans="2:65" s="1" customFormat="1" ht="31.5" customHeight="1">
      <c r="B149" s="154"/>
      <c r="C149" s="155" t="s">
        <v>212</v>
      </c>
      <c r="D149" s="155" t="s">
        <v>152</v>
      </c>
      <c r="E149" s="156" t="s">
        <v>213</v>
      </c>
      <c r="F149" s="157" t="s">
        <v>214</v>
      </c>
      <c r="G149" s="158" t="s">
        <v>155</v>
      </c>
      <c r="H149" s="159">
        <v>28.072</v>
      </c>
      <c r="I149" s="160"/>
      <c r="J149" s="160"/>
      <c r="K149" s="157" t="s">
        <v>156</v>
      </c>
      <c r="L149" s="38"/>
      <c r="M149" s="161" t="s">
        <v>5</v>
      </c>
      <c r="N149" s="162" t="s">
        <v>41</v>
      </c>
      <c r="O149" s="163">
        <v>2.261</v>
      </c>
      <c r="P149" s="163">
        <f>O149*H149</f>
        <v>63.470792</v>
      </c>
      <c r="Q149" s="163">
        <v>0.56423</v>
      </c>
      <c r="R149" s="163">
        <f>Q149*H149</f>
        <v>15.83906456</v>
      </c>
      <c r="S149" s="163">
        <v>0</v>
      </c>
      <c r="T149" s="164">
        <f>S149*H149</f>
        <v>0</v>
      </c>
      <c r="AR149" s="24" t="s">
        <v>157</v>
      </c>
      <c r="AT149" s="24" t="s">
        <v>152</v>
      </c>
      <c r="AU149" s="24" t="s">
        <v>80</v>
      </c>
      <c r="AY149" s="24" t="s">
        <v>150</v>
      </c>
      <c r="BE149" s="165">
        <f>IF(N149="základní",J149,0)</f>
        <v>0</v>
      </c>
      <c r="BF149" s="165">
        <f>IF(N149="snížená",J149,0)</f>
        <v>0</v>
      </c>
      <c r="BG149" s="165">
        <f>IF(N149="zákl. přenesená",J149,0)</f>
        <v>0</v>
      </c>
      <c r="BH149" s="165">
        <f>IF(N149="sníž. přenesená",J149,0)</f>
        <v>0</v>
      </c>
      <c r="BI149" s="165">
        <f>IF(N149="nulová",J149,0)</f>
        <v>0</v>
      </c>
      <c r="BJ149" s="24" t="s">
        <v>78</v>
      </c>
      <c r="BK149" s="165">
        <f>ROUND(I149*H149,2)</f>
        <v>0</v>
      </c>
      <c r="BL149" s="24" t="s">
        <v>157</v>
      </c>
      <c r="BM149" s="24" t="s">
        <v>215</v>
      </c>
    </row>
    <row r="150" spans="2:51" s="11" customFormat="1" ht="13.5">
      <c r="B150" s="166"/>
      <c r="D150" s="167" t="s">
        <v>159</v>
      </c>
      <c r="E150" s="168" t="s">
        <v>5</v>
      </c>
      <c r="F150" s="169" t="s">
        <v>216</v>
      </c>
      <c r="H150" s="170">
        <v>0.608</v>
      </c>
      <c r="L150" s="166"/>
      <c r="M150" s="171"/>
      <c r="N150" s="172"/>
      <c r="O150" s="172"/>
      <c r="P150" s="172"/>
      <c r="Q150" s="172"/>
      <c r="R150" s="172"/>
      <c r="S150" s="172"/>
      <c r="T150" s="173"/>
      <c r="AT150" s="168" t="s">
        <v>159</v>
      </c>
      <c r="AU150" s="168" t="s">
        <v>80</v>
      </c>
      <c r="AV150" s="11" t="s">
        <v>80</v>
      </c>
      <c r="AW150" s="11" t="s">
        <v>33</v>
      </c>
      <c r="AX150" s="11" t="s">
        <v>70</v>
      </c>
      <c r="AY150" s="168" t="s">
        <v>150</v>
      </c>
    </row>
    <row r="151" spans="2:51" s="11" customFormat="1" ht="27">
      <c r="B151" s="166"/>
      <c r="D151" s="167" t="s">
        <v>159</v>
      </c>
      <c r="E151" s="168" t="s">
        <v>5</v>
      </c>
      <c r="F151" s="169" t="s">
        <v>217</v>
      </c>
      <c r="H151" s="170">
        <v>0.135</v>
      </c>
      <c r="L151" s="166"/>
      <c r="M151" s="171"/>
      <c r="N151" s="172"/>
      <c r="O151" s="172"/>
      <c r="P151" s="172"/>
      <c r="Q151" s="172"/>
      <c r="R151" s="172"/>
      <c r="S151" s="172"/>
      <c r="T151" s="173"/>
      <c r="AT151" s="168" t="s">
        <v>159</v>
      </c>
      <c r="AU151" s="168" t="s">
        <v>80</v>
      </c>
      <c r="AV151" s="11" t="s">
        <v>80</v>
      </c>
      <c r="AW151" s="11" t="s">
        <v>33</v>
      </c>
      <c r="AX151" s="11" t="s">
        <v>70</v>
      </c>
      <c r="AY151" s="168" t="s">
        <v>150</v>
      </c>
    </row>
    <row r="152" spans="2:51" s="11" customFormat="1" ht="13.5">
      <c r="B152" s="166"/>
      <c r="D152" s="167" t="s">
        <v>159</v>
      </c>
      <c r="E152" s="168" t="s">
        <v>5</v>
      </c>
      <c r="F152" s="169" t="s">
        <v>218</v>
      </c>
      <c r="H152" s="170">
        <v>1.305</v>
      </c>
      <c r="L152" s="166"/>
      <c r="M152" s="171"/>
      <c r="N152" s="172"/>
      <c r="O152" s="172"/>
      <c r="P152" s="172"/>
      <c r="Q152" s="172"/>
      <c r="R152" s="172"/>
      <c r="S152" s="172"/>
      <c r="T152" s="173"/>
      <c r="AT152" s="168" t="s">
        <v>159</v>
      </c>
      <c r="AU152" s="168" t="s">
        <v>80</v>
      </c>
      <c r="AV152" s="11" t="s">
        <v>80</v>
      </c>
      <c r="AW152" s="11" t="s">
        <v>33</v>
      </c>
      <c r="AX152" s="11" t="s">
        <v>70</v>
      </c>
      <c r="AY152" s="168" t="s">
        <v>150</v>
      </c>
    </row>
    <row r="153" spans="2:51" s="11" customFormat="1" ht="27">
      <c r="B153" s="166"/>
      <c r="D153" s="167" t="s">
        <v>159</v>
      </c>
      <c r="E153" s="168" t="s">
        <v>5</v>
      </c>
      <c r="F153" s="169" t="s">
        <v>219</v>
      </c>
      <c r="H153" s="170">
        <v>0.45</v>
      </c>
      <c r="L153" s="166"/>
      <c r="M153" s="171"/>
      <c r="N153" s="172"/>
      <c r="O153" s="172"/>
      <c r="P153" s="172"/>
      <c r="Q153" s="172"/>
      <c r="R153" s="172"/>
      <c r="S153" s="172"/>
      <c r="T153" s="173"/>
      <c r="AT153" s="168" t="s">
        <v>159</v>
      </c>
      <c r="AU153" s="168" t="s">
        <v>80</v>
      </c>
      <c r="AV153" s="11" t="s">
        <v>80</v>
      </c>
      <c r="AW153" s="11" t="s">
        <v>33</v>
      </c>
      <c r="AX153" s="11" t="s">
        <v>70</v>
      </c>
      <c r="AY153" s="168" t="s">
        <v>150</v>
      </c>
    </row>
    <row r="154" spans="2:51" s="11" customFormat="1" ht="27">
      <c r="B154" s="166"/>
      <c r="D154" s="167" t="s">
        <v>159</v>
      </c>
      <c r="E154" s="168" t="s">
        <v>5</v>
      </c>
      <c r="F154" s="169" t="s">
        <v>220</v>
      </c>
      <c r="H154" s="170">
        <v>23.76</v>
      </c>
      <c r="L154" s="166"/>
      <c r="M154" s="171"/>
      <c r="N154" s="172"/>
      <c r="O154" s="172"/>
      <c r="P154" s="172"/>
      <c r="Q154" s="172"/>
      <c r="R154" s="172"/>
      <c r="S154" s="172"/>
      <c r="T154" s="173"/>
      <c r="AT154" s="168" t="s">
        <v>159</v>
      </c>
      <c r="AU154" s="168" t="s">
        <v>80</v>
      </c>
      <c r="AV154" s="11" t="s">
        <v>80</v>
      </c>
      <c r="AW154" s="11" t="s">
        <v>33</v>
      </c>
      <c r="AX154" s="11" t="s">
        <v>70</v>
      </c>
      <c r="AY154" s="168" t="s">
        <v>150</v>
      </c>
    </row>
    <row r="155" spans="2:51" s="11" customFormat="1" ht="13.5">
      <c r="B155" s="166"/>
      <c r="D155" s="167" t="s">
        <v>159</v>
      </c>
      <c r="E155" s="168" t="s">
        <v>5</v>
      </c>
      <c r="F155" s="169" t="s">
        <v>221</v>
      </c>
      <c r="H155" s="170">
        <v>1.814</v>
      </c>
      <c r="L155" s="166"/>
      <c r="M155" s="171"/>
      <c r="N155" s="172"/>
      <c r="O155" s="172"/>
      <c r="P155" s="172"/>
      <c r="Q155" s="172"/>
      <c r="R155" s="172"/>
      <c r="S155" s="172"/>
      <c r="T155" s="173"/>
      <c r="AT155" s="168" t="s">
        <v>159</v>
      </c>
      <c r="AU155" s="168" t="s">
        <v>80</v>
      </c>
      <c r="AV155" s="11" t="s">
        <v>80</v>
      </c>
      <c r="AW155" s="11" t="s">
        <v>33</v>
      </c>
      <c r="AX155" s="11" t="s">
        <v>70</v>
      </c>
      <c r="AY155" s="168" t="s">
        <v>150</v>
      </c>
    </row>
    <row r="156" spans="2:51" s="12" customFormat="1" ht="13.5">
      <c r="B156" s="174"/>
      <c r="D156" s="175" t="s">
        <v>159</v>
      </c>
      <c r="E156" s="176" t="s">
        <v>5</v>
      </c>
      <c r="F156" s="177" t="s">
        <v>162</v>
      </c>
      <c r="H156" s="178">
        <v>28.072</v>
      </c>
      <c r="L156" s="174"/>
      <c r="M156" s="179"/>
      <c r="N156" s="180"/>
      <c r="O156" s="180"/>
      <c r="P156" s="180"/>
      <c r="Q156" s="180"/>
      <c r="R156" s="180"/>
      <c r="S156" s="180"/>
      <c r="T156" s="181"/>
      <c r="AT156" s="182" t="s">
        <v>159</v>
      </c>
      <c r="AU156" s="182" t="s">
        <v>80</v>
      </c>
      <c r="AV156" s="12" t="s">
        <v>157</v>
      </c>
      <c r="AW156" s="12" t="s">
        <v>33</v>
      </c>
      <c r="AX156" s="12" t="s">
        <v>78</v>
      </c>
      <c r="AY156" s="182" t="s">
        <v>150</v>
      </c>
    </row>
    <row r="157" spans="2:65" s="1" customFormat="1" ht="22.5" customHeight="1">
      <c r="B157" s="154"/>
      <c r="C157" s="155" t="s">
        <v>222</v>
      </c>
      <c r="D157" s="155" t="s">
        <v>152</v>
      </c>
      <c r="E157" s="156" t="s">
        <v>223</v>
      </c>
      <c r="F157" s="157" t="s">
        <v>224</v>
      </c>
      <c r="G157" s="158" t="s">
        <v>155</v>
      </c>
      <c r="H157" s="159">
        <v>0.044</v>
      </c>
      <c r="I157" s="160"/>
      <c r="J157" s="160"/>
      <c r="K157" s="157" t="s">
        <v>156</v>
      </c>
      <c r="L157" s="38"/>
      <c r="M157" s="161" t="s">
        <v>5</v>
      </c>
      <c r="N157" s="162" t="s">
        <v>41</v>
      </c>
      <c r="O157" s="163">
        <v>6.77</v>
      </c>
      <c r="P157" s="163">
        <f>O157*H157</f>
        <v>0.29788</v>
      </c>
      <c r="Q157" s="163">
        <v>1.94302</v>
      </c>
      <c r="R157" s="163">
        <f>Q157*H157</f>
        <v>0.08549288</v>
      </c>
      <c r="S157" s="163">
        <v>0</v>
      </c>
      <c r="T157" s="164">
        <f>S157*H157</f>
        <v>0</v>
      </c>
      <c r="AR157" s="24" t="s">
        <v>157</v>
      </c>
      <c r="AT157" s="24" t="s">
        <v>152</v>
      </c>
      <c r="AU157" s="24" t="s">
        <v>80</v>
      </c>
      <c r="AY157" s="24" t="s">
        <v>150</v>
      </c>
      <c r="BE157" s="165">
        <f>IF(N157="základní",J157,0)</f>
        <v>0</v>
      </c>
      <c r="BF157" s="165">
        <f>IF(N157="snížená",J157,0)</f>
        <v>0</v>
      </c>
      <c r="BG157" s="165">
        <f>IF(N157="zákl. přenesená",J157,0)</f>
        <v>0</v>
      </c>
      <c r="BH157" s="165">
        <f>IF(N157="sníž. přenesená",J157,0)</f>
        <v>0</v>
      </c>
      <c r="BI157" s="165">
        <f>IF(N157="nulová",J157,0)</f>
        <v>0</v>
      </c>
      <c r="BJ157" s="24" t="s">
        <v>78</v>
      </c>
      <c r="BK157" s="165">
        <f>ROUND(I157*H157,2)</f>
        <v>0</v>
      </c>
      <c r="BL157" s="24" t="s">
        <v>157</v>
      </c>
      <c r="BM157" s="24" t="s">
        <v>225</v>
      </c>
    </row>
    <row r="158" spans="2:51" s="11" customFormat="1" ht="27">
      <c r="B158" s="166"/>
      <c r="D158" s="175" t="s">
        <v>159</v>
      </c>
      <c r="E158" s="183" t="s">
        <v>5</v>
      </c>
      <c r="F158" s="184" t="s">
        <v>226</v>
      </c>
      <c r="H158" s="185">
        <v>0.044</v>
      </c>
      <c r="L158" s="166"/>
      <c r="M158" s="171"/>
      <c r="N158" s="172"/>
      <c r="O158" s="172"/>
      <c r="P158" s="172"/>
      <c r="Q158" s="172"/>
      <c r="R158" s="172"/>
      <c r="S158" s="172"/>
      <c r="T158" s="173"/>
      <c r="AT158" s="168" t="s">
        <v>159</v>
      </c>
      <c r="AU158" s="168" t="s">
        <v>80</v>
      </c>
      <c r="AV158" s="11" t="s">
        <v>80</v>
      </c>
      <c r="AW158" s="11" t="s">
        <v>33</v>
      </c>
      <c r="AX158" s="11" t="s">
        <v>78</v>
      </c>
      <c r="AY158" s="168" t="s">
        <v>150</v>
      </c>
    </row>
    <row r="159" spans="2:65" s="1" customFormat="1" ht="22.5" customHeight="1">
      <c r="B159" s="154"/>
      <c r="C159" s="155" t="s">
        <v>227</v>
      </c>
      <c r="D159" s="155" t="s">
        <v>152</v>
      </c>
      <c r="E159" s="156" t="s">
        <v>228</v>
      </c>
      <c r="F159" s="157" t="s">
        <v>229</v>
      </c>
      <c r="G159" s="158" t="s">
        <v>230</v>
      </c>
      <c r="H159" s="159">
        <v>0.018</v>
      </c>
      <c r="I159" s="160"/>
      <c r="J159" s="160"/>
      <c r="K159" s="157" t="s">
        <v>156</v>
      </c>
      <c r="L159" s="38"/>
      <c r="M159" s="161" t="s">
        <v>5</v>
      </c>
      <c r="N159" s="162" t="s">
        <v>41</v>
      </c>
      <c r="O159" s="163">
        <v>40.5</v>
      </c>
      <c r="P159" s="163">
        <f>O159*H159</f>
        <v>0.729</v>
      </c>
      <c r="Q159" s="163">
        <v>1.09</v>
      </c>
      <c r="R159" s="163">
        <f>Q159*H159</f>
        <v>0.01962</v>
      </c>
      <c r="S159" s="163">
        <v>0</v>
      </c>
      <c r="T159" s="164">
        <f>S159*H159</f>
        <v>0</v>
      </c>
      <c r="AR159" s="24" t="s">
        <v>157</v>
      </c>
      <c r="AT159" s="24" t="s">
        <v>152</v>
      </c>
      <c r="AU159" s="24" t="s">
        <v>80</v>
      </c>
      <c r="AY159" s="24" t="s">
        <v>150</v>
      </c>
      <c r="BE159" s="165">
        <f>IF(N159="základní",J159,0)</f>
        <v>0</v>
      </c>
      <c r="BF159" s="165">
        <f>IF(N159="snížená",J159,0)</f>
        <v>0</v>
      </c>
      <c r="BG159" s="165">
        <f>IF(N159="zákl. přenesená",J159,0)</f>
        <v>0</v>
      </c>
      <c r="BH159" s="165">
        <f>IF(N159="sníž. přenesená",J159,0)</f>
        <v>0</v>
      </c>
      <c r="BI159" s="165">
        <f>IF(N159="nulová",J159,0)</f>
        <v>0</v>
      </c>
      <c r="BJ159" s="24" t="s">
        <v>78</v>
      </c>
      <c r="BK159" s="165">
        <f>ROUND(I159*H159,2)</f>
        <v>0</v>
      </c>
      <c r="BL159" s="24" t="s">
        <v>157</v>
      </c>
      <c r="BM159" s="24" t="s">
        <v>231</v>
      </c>
    </row>
    <row r="160" spans="2:51" s="11" customFormat="1" ht="27">
      <c r="B160" s="166"/>
      <c r="D160" s="175" t="s">
        <v>159</v>
      </c>
      <c r="E160" s="183" t="s">
        <v>5</v>
      </c>
      <c r="F160" s="184" t="s">
        <v>232</v>
      </c>
      <c r="H160" s="185">
        <v>0.018</v>
      </c>
      <c r="L160" s="166"/>
      <c r="M160" s="171"/>
      <c r="N160" s="172"/>
      <c r="O160" s="172"/>
      <c r="P160" s="172"/>
      <c r="Q160" s="172"/>
      <c r="R160" s="172"/>
      <c r="S160" s="172"/>
      <c r="T160" s="173"/>
      <c r="AT160" s="168" t="s">
        <v>159</v>
      </c>
      <c r="AU160" s="168" t="s">
        <v>80</v>
      </c>
      <c r="AV160" s="11" t="s">
        <v>80</v>
      </c>
      <c r="AW160" s="11" t="s">
        <v>33</v>
      </c>
      <c r="AX160" s="11" t="s">
        <v>78</v>
      </c>
      <c r="AY160" s="168" t="s">
        <v>150</v>
      </c>
    </row>
    <row r="161" spans="2:65" s="1" customFormat="1" ht="22.5" customHeight="1">
      <c r="B161" s="154"/>
      <c r="C161" s="155" t="s">
        <v>233</v>
      </c>
      <c r="D161" s="155" t="s">
        <v>152</v>
      </c>
      <c r="E161" s="156" t="s">
        <v>234</v>
      </c>
      <c r="F161" s="157" t="s">
        <v>235</v>
      </c>
      <c r="G161" s="158" t="s">
        <v>196</v>
      </c>
      <c r="H161" s="159">
        <v>0.128</v>
      </c>
      <c r="I161" s="160"/>
      <c r="J161" s="160"/>
      <c r="K161" s="157" t="s">
        <v>156</v>
      </c>
      <c r="L161" s="38"/>
      <c r="M161" s="161" t="s">
        <v>5</v>
      </c>
      <c r="N161" s="162" t="s">
        <v>41</v>
      </c>
      <c r="O161" s="163">
        <v>1.21</v>
      </c>
      <c r="P161" s="163">
        <f>O161*H161</f>
        <v>0.15488</v>
      </c>
      <c r="Q161" s="163">
        <v>0.17818</v>
      </c>
      <c r="R161" s="163">
        <f>Q161*H161</f>
        <v>0.02280704</v>
      </c>
      <c r="S161" s="163">
        <v>0</v>
      </c>
      <c r="T161" s="164">
        <f>S161*H161</f>
        <v>0</v>
      </c>
      <c r="AR161" s="24" t="s">
        <v>157</v>
      </c>
      <c r="AT161" s="24" t="s">
        <v>152</v>
      </c>
      <c r="AU161" s="24" t="s">
        <v>80</v>
      </c>
      <c r="AY161" s="24" t="s">
        <v>150</v>
      </c>
      <c r="BE161" s="165">
        <f>IF(N161="základní",J161,0)</f>
        <v>0</v>
      </c>
      <c r="BF161" s="165">
        <f>IF(N161="snížená",J161,0)</f>
        <v>0</v>
      </c>
      <c r="BG161" s="165">
        <f>IF(N161="zákl. přenesená",J161,0)</f>
        <v>0</v>
      </c>
      <c r="BH161" s="165">
        <f>IF(N161="sníž. přenesená",J161,0)</f>
        <v>0</v>
      </c>
      <c r="BI161" s="165">
        <f>IF(N161="nulová",J161,0)</f>
        <v>0</v>
      </c>
      <c r="BJ161" s="24" t="s">
        <v>78</v>
      </c>
      <c r="BK161" s="165">
        <f>ROUND(I161*H161,2)</f>
        <v>0</v>
      </c>
      <c r="BL161" s="24" t="s">
        <v>157</v>
      </c>
      <c r="BM161" s="24" t="s">
        <v>236</v>
      </c>
    </row>
    <row r="162" spans="2:51" s="11" customFormat="1" ht="27">
      <c r="B162" s="166"/>
      <c r="D162" s="167" t="s">
        <v>159</v>
      </c>
      <c r="E162" s="168" t="s">
        <v>5</v>
      </c>
      <c r="F162" s="169" t="s">
        <v>237</v>
      </c>
      <c r="H162" s="170">
        <v>0.128</v>
      </c>
      <c r="L162" s="166"/>
      <c r="M162" s="171"/>
      <c r="N162" s="172"/>
      <c r="O162" s="172"/>
      <c r="P162" s="172"/>
      <c r="Q162" s="172"/>
      <c r="R162" s="172"/>
      <c r="S162" s="172"/>
      <c r="T162" s="173"/>
      <c r="AT162" s="168" t="s">
        <v>159</v>
      </c>
      <c r="AU162" s="168" t="s">
        <v>80</v>
      </c>
      <c r="AV162" s="11" t="s">
        <v>80</v>
      </c>
      <c r="AW162" s="11" t="s">
        <v>33</v>
      </c>
      <c r="AX162" s="11" t="s">
        <v>78</v>
      </c>
      <c r="AY162" s="168" t="s">
        <v>150</v>
      </c>
    </row>
    <row r="163" spans="2:63" s="10" customFormat="1" ht="29.25" customHeight="1">
      <c r="B163" s="141"/>
      <c r="D163" s="151" t="s">
        <v>69</v>
      </c>
      <c r="E163" s="152" t="s">
        <v>157</v>
      </c>
      <c r="F163" s="152" t="s">
        <v>238</v>
      </c>
      <c r="J163" s="153"/>
      <c r="L163" s="141"/>
      <c r="M163" s="145"/>
      <c r="N163" s="146"/>
      <c r="O163" s="146"/>
      <c r="P163" s="147">
        <f>SUM(P164:P165)</f>
        <v>0.8</v>
      </c>
      <c r="Q163" s="146"/>
      <c r="R163" s="147">
        <f>SUM(R164:R165)</f>
        <v>0.09112</v>
      </c>
      <c r="S163" s="146"/>
      <c r="T163" s="148">
        <f>SUM(T164:T165)</f>
        <v>0</v>
      </c>
      <c r="AR163" s="142" t="s">
        <v>78</v>
      </c>
      <c r="AT163" s="149" t="s">
        <v>69</v>
      </c>
      <c r="AU163" s="149" t="s">
        <v>78</v>
      </c>
      <c r="AY163" s="142" t="s">
        <v>150</v>
      </c>
      <c r="BK163" s="150">
        <f>SUM(BK164:BK165)</f>
        <v>0</v>
      </c>
    </row>
    <row r="164" spans="2:65" s="1" customFormat="1" ht="22.5" customHeight="1">
      <c r="B164" s="154"/>
      <c r="C164" s="155" t="s">
        <v>11</v>
      </c>
      <c r="D164" s="155" t="s">
        <v>152</v>
      </c>
      <c r="E164" s="156" t="s">
        <v>239</v>
      </c>
      <c r="F164" s="157" t="s">
        <v>240</v>
      </c>
      <c r="G164" s="158" t="s">
        <v>241</v>
      </c>
      <c r="H164" s="159">
        <v>4</v>
      </c>
      <c r="I164" s="160"/>
      <c r="J164" s="160"/>
      <c r="K164" s="157" t="s">
        <v>156</v>
      </c>
      <c r="L164" s="38"/>
      <c r="M164" s="161" t="s">
        <v>5</v>
      </c>
      <c r="N164" s="162" t="s">
        <v>41</v>
      </c>
      <c r="O164" s="163">
        <v>0.2</v>
      </c>
      <c r="P164" s="163">
        <f>O164*H164</f>
        <v>0.8</v>
      </c>
      <c r="Q164" s="163">
        <v>0.02278</v>
      </c>
      <c r="R164" s="163">
        <f>Q164*H164</f>
        <v>0.09112</v>
      </c>
      <c r="S164" s="163">
        <v>0</v>
      </c>
      <c r="T164" s="164">
        <f>S164*H164</f>
        <v>0</v>
      </c>
      <c r="AR164" s="24" t="s">
        <v>157</v>
      </c>
      <c r="AT164" s="24" t="s">
        <v>152</v>
      </c>
      <c r="AU164" s="24" t="s">
        <v>80</v>
      </c>
      <c r="AY164" s="24" t="s">
        <v>150</v>
      </c>
      <c r="BE164" s="165">
        <f>IF(N164="základní",J164,0)</f>
        <v>0</v>
      </c>
      <c r="BF164" s="165">
        <f>IF(N164="snížená",J164,0)</f>
        <v>0</v>
      </c>
      <c r="BG164" s="165">
        <f>IF(N164="zákl. přenesená",J164,0)</f>
        <v>0</v>
      </c>
      <c r="BH164" s="165">
        <f>IF(N164="sníž. přenesená",J164,0)</f>
        <v>0</v>
      </c>
      <c r="BI164" s="165">
        <f>IF(N164="nulová",J164,0)</f>
        <v>0</v>
      </c>
      <c r="BJ164" s="24" t="s">
        <v>78</v>
      </c>
      <c r="BK164" s="165">
        <f>ROUND(I164*H164,2)</f>
        <v>0</v>
      </c>
      <c r="BL164" s="24" t="s">
        <v>157</v>
      </c>
      <c r="BM164" s="24" t="s">
        <v>242</v>
      </c>
    </row>
    <row r="165" spans="2:51" s="11" customFormat="1" ht="13.5">
      <c r="B165" s="166"/>
      <c r="D165" s="167" t="s">
        <v>159</v>
      </c>
      <c r="E165" s="168" t="s">
        <v>5</v>
      </c>
      <c r="F165" s="169" t="s">
        <v>243</v>
      </c>
      <c r="H165" s="170">
        <v>4</v>
      </c>
      <c r="L165" s="166"/>
      <c r="M165" s="171"/>
      <c r="N165" s="172"/>
      <c r="O165" s="172"/>
      <c r="P165" s="172"/>
      <c r="Q165" s="172"/>
      <c r="R165" s="172"/>
      <c r="S165" s="172"/>
      <c r="T165" s="173"/>
      <c r="AT165" s="168" t="s">
        <v>159</v>
      </c>
      <c r="AU165" s="168" t="s">
        <v>80</v>
      </c>
      <c r="AV165" s="11" t="s">
        <v>80</v>
      </c>
      <c r="AW165" s="11" t="s">
        <v>33</v>
      </c>
      <c r="AX165" s="11" t="s">
        <v>78</v>
      </c>
      <c r="AY165" s="168" t="s">
        <v>150</v>
      </c>
    </row>
    <row r="166" spans="2:63" s="10" customFormat="1" ht="29.25" customHeight="1">
      <c r="B166" s="141"/>
      <c r="D166" s="151" t="s">
        <v>69</v>
      </c>
      <c r="E166" s="152" t="s">
        <v>185</v>
      </c>
      <c r="F166" s="152" t="s">
        <v>244</v>
      </c>
      <c r="J166" s="153"/>
      <c r="L166" s="141"/>
      <c r="M166" s="145"/>
      <c r="N166" s="146"/>
      <c r="O166" s="146"/>
      <c r="P166" s="147">
        <f>SUM(P167:P462)</f>
        <v>2732.303658</v>
      </c>
      <c r="Q166" s="146"/>
      <c r="R166" s="147">
        <f>SUM(R167:R462)</f>
        <v>117.27646446000003</v>
      </c>
      <c r="S166" s="146"/>
      <c r="T166" s="148">
        <f>SUM(T167:T462)</f>
        <v>0</v>
      </c>
      <c r="AR166" s="142" t="s">
        <v>78</v>
      </c>
      <c r="AT166" s="149" t="s">
        <v>69</v>
      </c>
      <c r="AU166" s="149" t="s">
        <v>78</v>
      </c>
      <c r="AY166" s="142" t="s">
        <v>150</v>
      </c>
      <c r="BK166" s="150">
        <f>SUM(BK167:BK462)</f>
        <v>0</v>
      </c>
    </row>
    <row r="167" spans="2:65" s="1" customFormat="1" ht="22.5" customHeight="1">
      <c r="B167" s="154"/>
      <c r="C167" s="155" t="s">
        <v>245</v>
      </c>
      <c r="D167" s="155" t="s">
        <v>152</v>
      </c>
      <c r="E167" s="156" t="s">
        <v>246</v>
      </c>
      <c r="F167" s="157" t="s">
        <v>247</v>
      </c>
      <c r="G167" s="158" t="s">
        <v>196</v>
      </c>
      <c r="H167" s="159">
        <v>0.84</v>
      </c>
      <c r="I167" s="160"/>
      <c r="J167" s="160"/>
      <c r="K167" s="157" t="s">
        <v>156</v>
      </c>
      <c r="L167" s="38"/>
      <c r="M167" s="161" t="s">
        <v>5</v>
      </c>
      <c r="N167" s="162" t="s">
        <v>41</v>
      </c>
      <c r="O167" s="163">
        <v>0.27</v>
      </c>
      <c r="P167" s="163">
        <f>O167*H167</f>
        <v>0.2268</v>
      </c>
      <c r="Q167" s="163">
        <v>0.00094</v>
      </c>
      <c r="R167" s="163">
        <f>Q167*H167</f>
        <v>0.0007895999999999999</v>
      </c>
      <c r="S167" s="163">
        <v>0</v>
      </c>
      <c r="T167" s="164">
        <f>S167*H167</f>
        <v>0</v>
      </c>
      <c r="AR167" s="24" t="s">
        <v>157</v>
      </c>
      <c r="AT167" s="24" t="s">
        <v>152</v>
      </c>
      <c r="AU167" s="24" t="s">
        <v>80</v>
      </c>
      <c r="AY167" s="24" t="s">
        <v>150</v>
      </c>
      <c r="BE167" s="165">
        <f>IF(N167="základní",J167,0)</f>
        <v>0</v>
      </c>
      <c r="BF167" s="165">
        <f>IF(N167="snížená",J167,0)</f>
        <v>0</v>
      </c>
      <c r="BG167" s="165">
        <f>IF(N167="zákl. přenesená",J167,0)</f>
        <v>0</v>
      </c>
      <c r="BH167" s="165">
        <f>IF(N167="sníž. přenesená",J167,0)</f>
        <v>0</v>
      </c>
      <c r="BI167" s="165">
        <f>IF(N167="nulová",J167,0)</f>
        <v>0</v>
      </c>
      <c r="BJ167" s="24" t="s">
        <v>78</v>
      </c>
      <c r="BK167" s="165">
        <f>ROUND(I167*H167,2)</f>
        <v>0</v>
      </c>
      <c r="BL167" s="24" t="s">
        <v>157</v>
      </c>
      <c r="BM167" s="24" t="s">
        <v>248</v>
      </c>
    </row>
    <row r="168" spans="2:51" s="11" customFormat="1" ht="27">
      <c r="B168" s="166"/>
      <c r="D168" s="175" t="s">
        <v>159</v>
      </c>
      <c r="E168" s="183" t="s">
        <v>5</v>
      </c>
      <c r="F168" s="184" t="s">
        <v>249</v>
      </c>
      <c r="H168" s="185">
        <v>0.84</v>
      </c>
      <c r="L168" s="166"/>
      <c r="M168" s="171"/>
      <c r="N168" s="172"/>
      <c r="O168" s="172"/>
      <c r="P168" s="172"/>
      <c r="Q168" s="172"/>
      <c r="R168" s="172"/>
      <c r="S168" s="172"/>
      <c r="T168" s="173"/>
      <c r="AT168" s="168" t="s">
        <v>159</v>
      </c>
      <c r="AU168" s="168" t="s">
        <v>80</v>
      </c>
      <c r="AV168" s="11" t="s">
        <v>80</v>
      </c>
      <c r="AW168" s="11" t="s">
        <v>33</v>
      </c>
      <c r="AX168" s="11" t="s">
        <v>78</v>
      </c>
      <c r="AY168" s="168" t="s">
        <v>150</v>
      </c>
    </row>
    <row r="169" spans="2:65" s="1" customFormat="1" ht="22.5" customHeight="1">
      <c r="B169" s="154"/>
      <c r="C169" s="155" t="s">
        <v>250</v>
      </c>
      <c r="D169" s="155" t="s">
        <v>152</v>
      </c>
      <c r="E169" s="156" t="s">
        <v>251</v>
      </c>
      <c r="F169" s="157" t="s">
        <v>252</v>
      </c>
      <c r="G169" s="158" t="s">
        <v>196</v>
      </c>
      <c r="H169" s="159">
        <v>68.196</v>
      </c>
      <c r="I169" s="160"/>
      <c r="J169" s="160"/>
      <c r="K169" s="157" t="s">
        <v>156</v>
      </c>
      <c r="L169" s="38"/>
      <c r="M169" s="161" t="s">
        <v>5</v>
      </c>
      <c r="N169" s="162" t="s">
        <v>41</v>
      </c>
      <c r="O169" s="163">
        <v>0.47</v>
      </c>
      <c r="P169" s="163">
        <f>O169*H169</f>
        <v>32.052119999999995</v>
      </c>
      <c r="Q169" s="163">
        <v>0.01838</v>
      </c>
      <c r="R169" s="163">
        <f>Q169*H169</f>
        <v>1.25344248</v>
      </c>
      <c r="S169" s="163">
        <v>0</v>
      </c>
      <c r="T169" s="164">
        <f>S169*H169</f>
        <v>0</v>
      </c>
      <c r="AR169" s="24" t="s">
        <v>157</v>
      </c>
      <c r="AT169" s="24" t="s">
        <v>152</v>
      </c>
      <c r="AU169" s="24" t="s">
        <v>80</v>
      </c>
      <c r="AY169" s="24" t="s">
        <v>150</v>
      </c>
      <c r="BE169" s="165">
        <f>IF(N169="základní",J169,0)</f>
        <v>0</v>
      </c>
      <c r="BF169" s="165">
        <f>IF(N169="snížená",J169,0)</f>
        <v>0</v>
      </c>
      <c r="BG169" s="165">
        <f>IF(N169="zákl. přenesená",J169,0)</f>
        <v>0</v>
      </c>
      <c r="BH169" s="165">
        <f>IF(N169="sníž. přenesená",J169,0)</f>
        <v>0</v>
      </c>
      <c r="BI169" s="165">
        <f>IF(N169="nulová",J169,0)</f>
        <v>0</v>
      </c>
      <c r="BJ169" s="24" t="s">
        <v>78</v>
      </c>
      <c r="BK169" s="165">
        <f>ROUND(I169*H169,2)</f>
        <v>0</v>
      </c>
      <c r="BL169" s="24" t="s">
        <v>157</v>
      </c>
      <c r="BM169" s="24" t="s">
        <v>253</v>
      </c>
    </row>
    <row r="170" spans="2:51" s="11" customFormat="1" ht="13.5">
      <c r="B170" s="166"/>
      <c r="D170" s="167" t="s">
        <v>159</v>
      </c>
      <c r="E170" s="168" t="s">
        <v>5</v>
      </c>
      <c r="F170" s="169" t="s">
        <v>254</v>
      </c>
      <c r="H170" s="170">
        <v>63.36</v>
      </c>
      <c r="L170" s="166"/>
      <c r="M170" s="171"/>
      <c r="N170" s="172"/>
      <c r="O170" s="172"/>
      <c r="P170" s="172"/>
      <c r="Q170" s="172"/>
      <c r="R170" s="172"/>
      <c r="S170" s="172"/>
      <c r="T170" s="173"/>
      <c r="AT170" s="168" t="s">
        <v>159</v>
      </c>
      <c r="AU170" s="168" t="s">
        <v>80</v>
      </c>
      <c r="AV170" s="11" t="s">
        <v>80</v>
      </c>
      <c r="AW170" s="11" t="s">
        <v>33</v>
      </c>
      <c r="AX170" s="11" t="s">
        <v>70</v>
      </c>
      <c r="AY170" s="168" t="s">
        <v>150</v>
      </c>
    </row>
    <row r="171" spans="2:51" s="11" customFormat="1" ht="13.5">
      <c r="B171" s="166"/>
      <c r="D171" s="167" t="s">
        <v>159</v>
      </c>
      <c r="E171" s="168" t="s">
        <v>5</v>
      </c>
      <c r="F171" s="169" t="s">
        <v>255</v>
      </c>
      <c r="H171" s="170">
        <v>4.836</v>
      </c>
      <c r="L171" s="166"/>
      <c r="M171" s="171"/>
      <c r="N171" s="172"/>
      <c r="O171" s="172"/>
      <c r="P171" s="172"/>
      <c r="Q171" s="172"/>
      <c r="R171" s="172"/>
      <c r="S171" s="172"/>
      <c r="T171" s="173"/>
      <c r="AT171" s="168" t="s">
        <v>159</v>
      </c>
      <c r="AU171" s="168" t="s">
        <v>80</v>
      </c>
      <c r="AV171" s="11" t="s">
        <v>80</v>
      </c>
      <c r="AW171" s="11" t="s">
        <v>33</v>
      </c>
      <c r="AX171" s="11" t="s">
        <v>70</v>
      </c>
      <c r="AY171" s="168" t="s">
        <v>150</v>
      </c>
    </row>
    <row r="172" spans="2:51" s="12" customFormat="1" ht="13.5">
      <c r="B172" s="174"/>
      <c r="D172" s="175" t="s">
        <v>159</v>
      </c>
      <c r="E172" s="176" t="s">
        <v>5</v>
      </c>
      <c r="F172" s="177" t="s">
        <v>162</v>
      </c>
      <c r="H172" s="178">
        <v>68.196</v>
      </c>
      <c r="L172" s="174"/>
      <c r="M172" s="179"/>
      <c r="N172" s="180"/>
      <c r="O172" s="180"/>
      <c r="P172" s="180"/>
      <c r="Q172" s="180"/>
      <c r="R172" s="180"/>
      <c r="S172" s="180"/>
      <c r="T172" s="181"/>
      <c r="AT172" s="182" t="s">
        <v>159</v>
      </c>
      <c r="AU172" s="182" t="s">
        <v>80</v>
      </c>
      <c r="AV172" s="12" t="s">
        <v>157</v>
      </c>
      <c r="AW172" s="12" t="s">
        <v>33</v>
      </c>
      <c r="AX172" s="12" t="s">
        <v>78</v>
      </c>
      <c r="AY172" s="182" t="s">
        <v>150</v>
      </c>
    </row>
    <row r="173" spans="2:65" s="1" customFormat="1" ht="22.5" customHeight="1">
      <c r="B173" s="154"/>
      <c r="C173" s="155" t="s">
        <v>256</v>
      </c>
      <c r="D173" s="155" t="s">
        <v>152</v>
      </c>
      <c r="E173" s="156" t="s">
        <v>257</v>
      </c>
      <c r="F173" s="157" t="s">
        <v>258</v>
      </c>
      <c r="G173" s="158" t="s">
        <v>241</v>
      </c>
      <c r="H173" s="159">
        <v>1</v>
      </c>
      <c r="I173" s="160"/>
      <c r="J173" s="160"/>
      <c r="K173" s="157" t="s">
        <v>156</v>
      </c>
      <c r="L173" s="38"/>
      <c r="M173" s="161" t="s">
        <v>5</v>
      </c>
      <c r="N173" s="162" t="s">
        <v>41</v>
      </c>
      <c r="O173" s="163">
        <v>0.637</v>
      </c>
      <c r="P173" s="163">
        <f>O173*H173</f>
        <v>0.637</v>
      </c>
      <c r="Q173" s="163">
        <v>0.0382</v>
      </c>
      <c r="R173" s="163">
        <f>Q173*H173</f>
        <v>0.0382</v>
      </c>
      <c r="S173" s="163">
        <v>0</v>
      </c>
      <c r="T173" s="164">
        <f>S173*H173</f>
        <v>0</v>
      </c>
      <c r="AR173" s="24" t="s">
        <v>157</v>
      </c>
      <c r="AT173" s="24" t="s">
        <v>152</v>
      </c>
      <c r="AU173" s="24" t="s">
        <v>80</v>
      </c>
      <c r="AY173" s="24" t="s">
        <v>150</v>
      </c>
      <c r="BE173" s="165">
        <f>IF(N173="základní",J173,0)</f>
        <v>0</v>
      </c>
      <c r="BF173" s="165">
        <f>IF(N173="snížená",J173,0)</f>
        <v>0</v>
      </c>
      <c r="BG173" s="165">
        <f>IF(N173="zákl. přenesená",J173,0)</f>
        <v>0</v>
      </c>
      <c r="BH173" s="165">
        <f>IF(N173="sníž. přenesená",J173,0)</f>
        <v>0</v>
      </c>
      <c r="BI173" s="165">
        <f>IF(N173="nulová",J173,0)</f>
        <v>0</v>
      </c>
      <c r="BJ173" s="24" t="s">
        <v>78</v>
      </c>
      <c r="BK173" s="165">
        <f>ROUND(I173*H173,2)</f>
        <v>0</v>
      </c>
      <c r="BL173" s="24" t="s">
        <v>157</v>
      </c>
      <c r="BM173" s="24" t="s">
        <v>259</v>
      </c>
    </row>
    <row r="174" spans="2:51" s="11" customFormat="1" ht="13.5">
      <c r="B174" s="166"/>
      <c r="D174" s="175" t="s">
        <v>159</v>
      </c>
      <c r="E174" s="183" t="s">
        <v>5</v>
      </c>
      <c r="F174" s="184" t="s">
        <v>260</v>
      </c>
      <c r="H174" s="185">
        <v>1</v>
      </c>
      <c r="L174" s="166"/>
      <c r="M174" s="171"/>
      <c r="N174" s="172"/>
      <c r="O174" s="172"/>
      <c r="P174" s="172"/>
      <c r="Q174" s="172"/>
      <c r="R174" s="172"/>
      <c r="S174" s="172"/>
      <c r="T174" s="173"/>
      <c r="AT174" s="168" t="s">
        <v>159</v>
      </c>
      <c r="AU174" s="168" t="s">
        <v>80</v>
      </c>
      <c r="AV174" s="11" t="s">
        <v>80</v>
      </c>
      <c r="AW174" s="11" t="s">
        <v>33</v>
      </c>
      <c r="AX174" s="11" t="s">
        <v>78</v>
      </c>
      <c r="AY174" s="168" t="s">
        <v>150</v>
      </c>
    </row>
    <row r="175" spans="2:65" s="1" customFormat="1" ht="22.5" customHeight="1">
      <c r="B175" s="154"/>
      <c r="C175" s="155" t="s">
        <v>261</v>
      </c>
      <c r="D175" s="155" t="s">
        <v>152</v>
      </c>
      <c r="E175" s="156" t="s">
        <v>262</v>
      </c>
      <c r="F175" s="157" t="s">
        <v>263</v>
      </c>
      <c r="G175" s="158" t="s">
        <v>241</v>
      </c>
      <c r="H175" s="159">
        <v>3</v>
      </c>
      <c r="I175" s="160"/>
      <c r="J175" s="160"/>
      <c r="K175" s="157" t="s">
        <v>156</v>
      </c>
      <c r="L175" s="38"/>
      <c r="M175" s="161" t="s">
        <v>5</v>
      </c>
      <c r="N175" s="162" t="s">
        <v>41</v>
      </c>
      <c r="O175" s="163">
        <v>0.725</v>
      </c>
      <c r="P175" s="163">
        <f>O175*H175</f>
        <v>2.175</v>
      </c>
      <c r="Q175" s="163">
        <v>0.0415</v>
      </c>
      <c r="R175" s="163">
        <f>Q175*H175</f>
        <v>0.1245</v>
      </c>
      <c r="S175" s="163">
        <v>0</v>
      </c>
      <c r="T175" s="164">
        <f>S175*H175</f>
        <v>0</v>
      </c>
      <c r="AR175" s="24" t="s">
        <v>157</v>
      </c>
      <c r="AT175" s="24" t="s">
        <v>152</v>
      </c>
      <c r="AU175" s="24" t="s">
        <v>80</v>
      </c>
      <c r="AY175" s="24" t="s">
        <v>150</v>
      </c>
      <c r="BE175" s="165">
        <f>IF(N175="základní",J175,0)</f>
        <v>0</v>
      </c>
      <c r="BF175" s="165">
        <f>IF(N175="snížená",J175,0)</f>
        <v>0</v>
      </c>
      <c r="BG175" s="165">
        <f>IF(N175="zákl. přenesená",J175,0)</f>
        <v>0</v>
      </c>
      <c r="BH175" s="165">
        <f>IF(N175="sníž. přenesená",J175,0)</f>
        <v>0</v>
      </c>
      <c r="BI175" s="165">
        <f>IF(N175="nulová",J175,0)</f>
        <v>0</v>
      </c>
      <c r="BJ175" s="24" t="s">
        <v>78</v>
      </c>
      <c r="BK175" s="165">
        <f>ROUND(I175*H175,2)</f>
        <v>0</v>
      </c>
      <c r="BL175" s="24" t="s">
        <v>157</v>
      </c>
      <c r="BM175" s="24" t="s">
        <v>264</v>
      </c>
    </row>
    <row r="176" spans="2:51" s="11" customFormat="1" ht="13.5">
      <c r="B176" s="166"/>
      <c r="D176" s="167" t="s">
        <v>159</v>
      </c>
      <c r="E176" s="168" t="s">
        <v>5</v>
      </c>
      <c r="F176" s="169" t="s">
        <v>265</v>
      </c>
      <c r="H176" s="170">
        <v>2</v>
      </c>
      <c r="L176" s="166"/>
      <c r="M176" s="171"/>
      <c r="N176" s="172"/>
      <c r="O176" s="172"/>
      <c r="P176" s="172"/>
      <c r="Q176" s="172"/>
      <c r="R176" s="172"/>
      <c r="S176" s="172"/>
      <c r="T176" s="173"/>
      <c r="AT176" s="168" t="s">
        <v>159</v>
      </c>
      <c r="AU176" s="168" t="s">
        <v>80</v>
      </c>
      <c r="AV176" s="11" t="s">
        <v>80</v>
      </c>
      <c r="AW176" s="11" t="s">
        <v>33</v>
      </c>
      <c r="AX176" s="11" t="s">
        <v>70</v>
      </c>
      <c r="AY176" s="168" t="s">
        <v>150</v>
      </c>
    </row>
    <row r="177" spans="2:51" s="11" customFormat="1" ht="13.5">
      <c r="B177" s="166"/>
      <c r="D177" s="167" t="s">
        <v>159</v>
      </c>
      <c r="E177" s="168" t="s">
        <v>5</v>
      </c>
      <c r="F177" s="169" t="s">
        <v>266</v>
      </c>
      <c r="H177" s="170">
        <v>1</v>
      </c>
      <c r="L177" s="166"/>
      <c r="M177" s="171"/>
      <c r="N177" s="172"/>
      <c r="O177" s="172"/>
      <c r="P177" s="172"/>
      <c r="Q177" s="172"/>
      <c r="R177" s="172"/>
      <c r="S177" s="172"/>
      <c r="T177" s="173"/>
      <c r="AT177" s="168" t="s">
        <v>159</v>
      </c>
      <c r="AU177" s="168" t="s">
        <v>80</v>
      </c>
      <c r="AV177" s="11" t="s">
        <v>80</v>
      </c>
      <c r="AW177" s="11" t="s">
        <v>33</v>
      </c>
      <c r="AX177" s="11" t="s">
        <v>70</v>
      </c>
      <c r="AY177" s="168" t="s">
        <v>150</v>
      </c>
    </row>
    <row r="178" spans="2:51" s="12" customFormat="1" ht="13.5">
      <c r="B178" s="174"/>
      <c r="D178" s="175" t="s">
        <v>159</v>
      </c>
      <c r="E178" s="176" t="s">
        <v>5</v>
      </c>
      <c r="F178" s="177" t="s">
        <v>162</v>
      </c>
      <c r="H178" s="178">
        <v>3</v>
      </c>
      <c r="L178" s="174"/>
      <c r="M178" s="179"/>
      <c r="N178" s="180"/>
      <c r="O178" s="180"/>
      <c r="P178" s="180"/>
      <c r="Q178" s="180"/>
      <c r="R178" s="180"/>
      <c r="S178" s="180"/>
      <c r="T178" s="181"/>
      <c r="AT178" s="182" t="s">
        <v>159</v>
      </c>
      <c r="AU178" s="182" t="s">
        <v>80</v>
      </c>
      <c r="AV178" s="12" t="s">
        <v>157</v>
      </c>
      <c r="AW178" s="12" t="s">
        <v>33</v>
      </c>
      <c r="AX178" s="12" t="s">
        <v>78</v>
      </c>
      <c r="AY178" s="182" t="s">
        <v>150</v>
      </c>
    </row>
    <row r="179" spans="2:65" s="1" customFormat="1" ht="22.5" customHeight="1">
      <c r="B179" s="154"/>
      <c r="C179" s="155" t="s">
        <v>267</v>
      </c>
      <c r="D179" s="155" t="s">
        <v>152</v>
      </c>
      <c r="E179" s="156" t="s">
        <v>268</v>
      </c>
      <c r="F179" s="157" t="s">
        <v>269</v>
      </c>
      <c r="G179" s="158" t="s">
        <v>241</v>
      </c>
      <c r="H179" s="159">
        <v>2</v>
      </c>
      <c r="I179" s="160"/>
      <c r="J179" s="160"/>
      <c r="K179" s="157" t="s">
        <v>156</v>
      </c>
      <c r="L179" s="38"/>
      <c r="M179" s="161" t="s">
        <v>5</v>
      </c>
      <c r="N179" s="162" t="s">
        <v>41</v>
      </c>
      <c r="O179" s="163">
        <v>2.431</v>
      </c>
      <c r="P179" s="163">
        <f>O179*H179</f>
        <v>4.862</v>
      </c>
      <c r="Q179" s="163">
        <v>0.1575</v>
      </c>
      <c r="R179" s="163">
        <f>Q179*H179</f>
        <v>0.315</v>
      </c>
      <c r="S179" s="163">
        <v>0</v>
      </c>
      <c r="T179" s="164">
        <f>S179*H179</f>
        <v>0</v>
      </c>
      <c r="AR179" s="24" t="s">
        <v>157</v>
      </c>
      <c r="AT179" s="24" t="s">
        <v>152</v>
      </c>
      <c r="AU179" s="24" t="s">
        <v>80</v>
      </c>
      <c r="AY179" s="24" t="s">
        <v>150</v>
      </c>
      <c r="BE179" s="165">
        <f>IF(N179="základní",J179,0)</f>
        <v>0</v>
      </c>
      <c r="BF179" s="165">
        <f>IF(N179="snížená",J179,0)</f>
        <v>0</v>
      </c>
      <c r="BG179" s="165">
        <f>IF(N179="zákl. přenesená",J179,0)</f>
        <v>0</v>
      </c>
      <c r="BH179" s="165">
        <f>IF(N179="sníž. přenesená",J179,0)</f>
        <v>0</v>
      </c>
      <c r="BI179" s="165">
        <f>IF(N179="nulová",J179,0)</f>
        <v>0</v>
      </c>
      <c r="BJ179" s="24" t="s">
        <v>78</v>
      </c>
      <c r="BK179" s="165">
        <f>ROUND(I179*H179,2)</f>
        <v>0</v>
      </c>
      <c r="BL179" s="24" t="s">
        <v>157</v>
      </c>
      <c r="BM179" s="24" t="s">
        <v>270</v>
      </c>
    </row>
    <row r="180" spans="2:51" s="11" customFormat="1" ht="13.5">
      <c r="B180" s="166"/>
      <c r="D180" s="167" t="s">
        <v>159</v>
      </c>
      <c r="E180" s="168" t="s">
        <v>5</v>
      </c>
      <c r="F180" s="169" t="s">
        <v>271</v>
      </c>
      <c r="H180" s="170">
        <v>1</v>
      </c>
      <c r="L180" s="166"/>
      <c r="M180" s="171"/>
      <c r="N180" s="172"/>
      <c r="O180" s="172"/>
      <c r="P180" s="172"/>
      <c r="Q180" s="172"/>
      <c r="R180" s="172"/>
      <c r="S180" s="172"/>
      <c r="T180" s="173"/>
      <c r="AT180" s="168" t="s">
        <v>159</v>
      </c>
      <c r="AU180" s="168" t="s">
        <v>80</v>
      </c>
      <c r="AV180" s="11" t="s">
        <v>80</v>
      </c>
      <c r="AW180" s="11" t="s">
        <v>33</v>
      </c>
      <c r="AX180" s="11" t="s">
        <v>70</v>
      </c>
      <c r="AY180" s="168" t="s">
        <v>150</v>
      </c>
    </row>
    <row r="181" spans="2:51" s="11" customFormat="1" ht="13.5">
      <c r="B181" s="166"/>
      <c r="D181" s="167" t="s">
        <v>159</v>
      </c>
      <c r="E181" s="168" t="s">
        <v>5</v>
      </c>
      <c r="F181" s="169" t="s">
        <v>272</v>
      </c>
      <c r="H181" s="170">
        <v>1</v>
      </c>
      <c r="L181" s="166"/>
      <c r="M181" s="171"/>
      <c r="N181" s="172"/>
      <c r="O181" s="172"/>
      <c r="P181" s="172"/>
      <c r="Q181" s="172"/>
      <c r="R181" s="172"/>
      <c r="S181" s="172"/>
      <c r="T181" s="173"/>
      <c r="AT181" s="168" t="s">
        <v>159</v>
      </c>
      <c r="AU181" s="168" t="s">
        <v>80</v>
      </c>
      <c r="AV181" s="11" t="s">
        <v>80</v>
      </c>
      <c r="AW181" s="11" t="s">
        <v>33</v>
      </c>
      <c r="AX181" s="11" t="s">
        <v>70</v>
      </c>
      <c r="AY181" s="168" t="s">
        <v>150</v>
      </c>
    </row>
    <row r="182" spans="2:51" s="12" customFormat="1" ht="13.5">
      <c r="B182" s="174"/>
      <c r="D182" s="175" t="s">
        <v>159</v>
      </c>
      <c r="E182" s="176" t="s">
        <v>5</v>
      </c>
      <c r="F182" s="177" t="s">
        <v>162</v>
      </c>
      <c r="H182" s="178">
        <v>2</v>
      </c>
      <c r="L182" s="174"/>
      <c r="M182" s="179"/>
      <c r="N182" s="180"/>
      <c r="O182" s="180"/>
      <c r="P182" s="180"/>
      <c r="Q182" s="180"/>
      <c r="R182" s="180"/>
      <c r="S182" s="180"/>
      <c r="T182" s="181"/>
      <c r="AT182" s="182" t="s">
        <v>159</v>
      </c>
      <c r="AU182" s="182" t="s">
        <v>80</v>
      </c>
      <c r="AV182" s="12" t="s">
        <v>157</v>
      </c>
      <c r="AW182" s="12" t="s">
        <v>33</v>
      </c>
      <c r="AX182" s="12" t="s">
        <v>78</v>
      </c>
      <c r="AY182" s="182" t="s">
        <v>150</v>
      </c>
    </row>
    <row r="183" spans="2:65" s="1" customFormat="1" ht="22.5" customHeight="1">
      <c r="B183" s="154"/>
      <c r="C183" s="155" t="s">
        <v>10</v>
      </c>
      <c r="D183" s="155" t="s">
        <v>152</v>
      </c>
      <c r="E183" s="156" t="s">
        <v>273</v>
      </c>
      <c r="F183" s="157" t="s">
        <v>274</v>
      </c>
      <c r="G183" s="158" t="s">
        <v>196</v>
      </c>
      <c r="H183" s="159">
        <v>122.64</v>
      </c>
      <c r="I183" s="160"/>
      <c r="J183" s="160"/>
      <c r="K183" s="157" t="s">
        <v>156</v>
      </c>
      <c r="L183" s="38"/>
      <c r="M183" s="161" t="s">
        <v>5</v>
      </c>
      <c r="N183" s="162" t="s">
        <v>41</v>
      </c>
      <c r="O183" s="163">
        <v>1.355</v>
      </c>
      <c r="P183" s="163">
        <f>O183*H183</f>
        <v>166.1772</v>
      </c>
      <c r="Q183" s="163">
        <v>0.03358</v>
      </c>
      <c r="R183" s="163">
        <f>Q183*H183</f>
        <v>4.1182512</v>
      </c>
      <c r="S183" s="163">
        <v>0</v>
      </c>
      <c r="T183" s="164">
        <f>S183*H183</f>
        <v>0</v>
      </c>
      <c r="AR183" s="24" t="s">
        <v>157</v>
      </c>
      <c r="AT183" s="24" t="s">
        <v>152</v>
      </c>
      <c r="AU183" s="24" t="s">
        <v>80</v>
      </c>
      <c r="AY183" s="24" t="s">
        <v>150</v>
      </c>
      <c r="BE183" s="165">
        <f>IF(N183="základní",J183,0)</f>
        <v>0</v>
      </c>
      <c r="BF183" s="165">
        <f>IF(N183="snížená",J183,0)</f>
        <v>0</v>
      </c>
      <c r="BG183" s="165">
        <f>IF(N183="zákl. přenesená",J183,0)</f>
        <v>0</v>
      </c>
      <c r="BH183" s="165">
        <f>IF(N183="sníž. přenesená",J183,0)</f>
        <v>0</v>
      </c>
      <c r="BI183" s="165">
        <f>IF(N183="nulová",J183,0)</f>
        <v>0</v>
      </c>
      <c r="BJ183" s="24" t="s">
        <v>78</v>
      </c>
      <c r="BK183" s="165">
        <f>ROUND(I183*H183,2)</f>
        <v>0</v>
      </c>
      <c r="BL183" s="24" t="s">
        <v>157</v>
      </c>
      <c r="BM183" s="24" t="s">
        <v>275</v>
      </c>
    </row>
    <row r="184" spans="2:51" s="11" customFormat="1" ht="27">
      <c r="B184" s="166"/>
      <c r="D184" s="167" t="s">
        <v>159</v>
      </c>
      <c r="E184" s="168" t="s">
        <v>5</v>
      </c>
      <c r="F184" s="169" t="s">
        <v>276</v>
      </c>
      <c r="H184" s="170">
        <v>40.32</v>
      </c>
      <c r="L184" s="166"/>
      <c r="M184" s="171"/>
      <c r="N184" s="172"/>
      <c r="O184" s="172"/>
      <c r="P184" s="172"/>
      <c r="Q184" s="172"/>
      <c r="R184" s="172"/>
      <c r="S184" s="172"/>
      <c r="T184" s="173"/>
      <c r="AT184" s="168" t="s">
        <v>159</v>
      </c>
      <c r="AU184" s="168" t="s">
        <v>80</v>
      </c>
      <c r="AV184" s="11" t="s">
        <v>80</v>
      </c>
      <c r="AW184" s="11" t="s">
        <v>33</v>
      </c>
      <c r="AX184" s="11" t="s">
        <v>70</v>
      </c>
      <c r="AY184" s="168" t="s">
        <v>150</v>
      </c>
    </row>
    <row r="185" spans="2:51" s="11" customFormat="1" ht="27">
      <c r="B185" s="166"/>
      <c r="D185" s="167" t="s">
        <v>159</v>
      </c>
      <c r="E185" s="168" t="s">
        <v>5</v>
      </c>
      <c r="F185" s="169" t="s">
        <v>277</v>
      </c>
      <c r="H185" s="170">
        <v>50.4</v>
      </c>
      <c r="L185" s="166"/>
      <c r="M185" s="171"/>
      <c r="N185" s="172"/>
      <c r="O185" s="172"/>
      <c r="P185" s="172"/>
      <c r="Q185" s="172"/>
      <c r="R185" s="172"/>
      <c r="S185" s="172"/>
      <c r="T185" s="173"/>
      <c r="AT185" s="168" t="s">
        <v>159</v>
      </c>
      <c r="AU185" s="168" t="s">
        <v>80</v>
      </c>
      <c r="AV185" s="11" t="s">
        <v>80</v>
      </c>
      <c r="AW185" s="11" t="s">
        <v>33</v>
      </c>
      <c r="AX185" s="11" t="s">
        <v>70</v>
      </c>
      <c r="AY185" s="168" t="s">
        <v>150</v>
      </c>
    </row>
    <row r="186" spans="2:51" s="11" customFormat="1" ht="27">
      <c r="B186" s="166"/>
      <c r="D186" s="167" t="s">
        <v>159</v>
      </c>
      <c r="E186" s="168" t="s">
        <v>5</v>
      </c>
      <c r="F186" s="169" t="s">
        <v>278</v>
      </c>
      <c r="H186" s="170">
        <v>29.04</v>
      </c>
      <c r="L186" s="166"/>
      <c r="M186" s="171"/>
      <c r="N186" s="172"/>
      <c r="O186" s="172"/>
      <c r="P186" s="172"/>
      <c r="Q186" s="172"/>
      <c r="R186" s="172"/>
      <c r="S186" s="172"/>
      <c r="T186" s="173"/>
      <c r="AT186" s="168" t="s">
        <v>159</v>
      </c>
      <c r="AU186" s="168" t="s">
        <v>80</v>
      </c>
      <c r="AV186" s="11" t="s">
        <v>80</v>
      </c>
      <c r="AW186" s="11" t="s">
        <v>33</v>
      </c>
      <c r="AX186" s="11" t="s">
        <v>70</v>
      </c>
      <c r="AY186" s="168" t="s">
        <v>150</v>
      </c>
    </row>
    <row r="187" spans="2:51" s="11" customFormat="1" ht="27">
      <c r="B187" s="166"/>
      <c r="D187" s="167" t="s">
        <v>159</v>
      </c>
      <c r="E187" s="168" t="s">
        <v>5</v>
      </c>
      <c r="F187" s="169" t="s">
        <v>279</v>
      </c>
      <c r="H187" s="170">
        <v>2.88</v>
      </c>
      <c r="L187" s="166"/>
      <c r="M187" s="171"/>
      <c r="N187" s="172"/>
      <c r="O187" s="172"/>
      <c r="P187" s="172"/>
      <c r="Q187" s="172"/>
      <c r="R187" s="172"/>
      <c r="S187" s="172"/>
      <c r="T187" s="173"/>
      <c r="AT187" s="168" t="s">
        <v>159</v>
      </c>
      <c r="AU187" s="168" t="s">
        <v>80</v>
      </c>
      <c r="AV187" s="11" t="s">
        <v>80</v>
      </c>
      <c r="AW187" s="11" t="s">
        <v>33</v>
      </c>
      <c r="AX187" s="11" t="s">
        <v>70</v>
      </c>
      <c r="AY187" s="168" t="s">
        <v>150</v>
      </c>
    </row>
    <row r="188" spans="2:51" s="12" customFormat="1" ht="13.5">
      <c r="B188" s="174"/>
      <c r="D188" s="175" t="s">
        <v>159</v>
      </c>
      <c r="E188" s="176" t="s">
        <v>5</v>
      </c>
      <c r="F188" s="177" t="s">
        <v>162</v>
      </c>
      <c r="H188" s="178">
        <v>122.64</v>
      </c>
      <c r="L188" s="174"/>
      <c r="M188" s="179"/>
      <c r="N188" s="180"/>
      <c r="O188" s="180"/>
      <c r="P188" s="180"/>
      <c r="Q188" s="180"/>
      <c r="R188" s="180"/>
      <c r="S188" s="180"/>
      <c r="T188" s="181"/>
      <c r="AT188" s="182" t="s">
        <v>159</v>
      </c>
      <c r="AU188" s="182" t="s">
        <v>80</v>
      </c>
      <c r="AV188" s="12" t="s">
        <v>157</v>
      </c>
      <c r="AW188" s="12" t="s">
        <v>33</v>
      </c>
      <c r="AX188" s="12" t="s">
        <v>78</v>
      </c>
      <c r="AY188" s="182" t="s">
        <v>150</v>
      </c>
    </row>
    <row r="189" spans="2:65" s="1" customFormat="1" ht="22.5" customHeight="1">
      <c r="B189" s="154"/>
      <c r="C189" s="155" t="s">
        <v>280</v>
      </c>
      <c r="D189" s="155" t="s">
        <v>152</v>
      </c>
      <c r="E189" s="156" t="s">
        <v>281</v>
      </c>
      <c r="F189" s="157" t="s">
        <v>282</v>
      </c>
      <c r="G189" s="158" t="s">
        <v>196</v>
      </c>
      <c r="H189" s="159">
        <v>303.525</v>
      </c>
      <c r="I189" s="160"/>
      <c r="J189" s="160"/>
      <c r="K189" s="157" t="s">
        <v>156</v>
      </c>
      <c r="L189" s="38"/>
      <c r="M189" s="161" t="s">
        <v>5</v>
      </c>
      <c r="N189" s="162" t="s">
        <v>41</v>
      </c>
      <c r="O189" s="163">
        <v>0.08</v>
      </c>
      <c r="P189" s="163">
        <f>O189*H189</f>
        <v>24.282</v>
      </c>
      <c r="Q189" s="163">
        <v>0.00024</v>
      </c>
      <c r="R189" s="163">
        <f>Q189*H189</f>
        <v>0.072846</v>
      </c>
      <c r="S189" s="163">
        <v>0</v>
      </c>
      <c r="T189" s="164">
        <f>S189*H189</f>
        <v>0</v>
      </c>
      <c r="AR189" s="24" t="s">
        <v>157</v>
      </c>
      <c r="AT189" s="24" t="s">
        <v>152</v>
      </c>
      <c r="AU189" s="24" t="s">
        <v>80</v>
      </c>
      <c r="AY189" s="24" t="s">
        <v>150</v>
      </c>
      <c r="BE189" s="165">
        <f>IF(N189="základní",J189,0)</f>
        <v>0</v>
      </c>
      <c r="BF189" s="165">
        <f>IF(N189="snížená",J189,0)</f>
        <v>0</v>
      </c>
      <c r="BG189" s="165">
        <f>IF(N189="zákl. přenesená",J189,0)</f>
        <v>0</v>
      </c>
      <c r="BH189" s="165">
        <f>IF(N189="sníž. přenesená",J189,0)</f>
        <v>0</v>
      </c>
      <c r="BI189" s="165">
        <f>IF(N189="nulová",J189,0)</f>
        <v>0</v>
      </c>
      <c r="BJ189" s="24" t="s">
        <v>78</v>
      </c>
      <c r="BK189" s="165">
        <f>ROUND(I189*H189,2)</f>
        <v>0</v>
      </c>
      <c r="BL189" s="24" t="s">
        <v>157</v>
      </c>
      <c r="BM189" s="24" t="s">
        <v>283</v>
      </c>
    </row>
    <row r="190" spans="2:51" s="11" customFormat="1" ht="13.5">
      <c r="B190" s="166"/>
      <c r="D190" s="167" t="s">
        <v>159</v>
      </c>
      <c r="E190" s="168" t="s">
        <v>5</v>
      </c>
      <c r="F190" s="169" t="s">
        <v>284</v>
      </c>
      <c r="H190" s="170">
        <v>111.84</v>
      </c>
      <c r="L190" s="166"/>
      <c r="M190" s="171"/>
      <c r="N190" s="172"/>
      <c r="O190" s="172"/>
      <c r="P190" s="172"/>
      <c r="Q190" s="172"/>
      <c r="R190" s="172"/>
      <c r="S190" s="172"/>
      <c r="T190" s="173"/>
      <c r="AT190" s="168" t="s">
        <v>159</v>
      </c>
      <c r="AU190" s="168" t="s">
        <v>80</v>
      </c>
      <c r="AV190" s="11" t="s">
        <v>80</v>
      </c>
      <c r="AW190" s="11" t="s">
        <v>33</v>
      </c>
      <c r="AX190" s="11" t="s">
        <v>70</v>
      </c>
      <c r="AY190" s="168" t="s">
        <v>150</v>
      </c>
    </row>
    <row r="191" spans="2:51" s="11" customFormat="1" ht="13.5">
      <c r="B191" s="166"/>
      <c r="D191" s="167" t="s">
        <v>159</v>
      </c>
      <c r="E191" s="168" t="s">
        <v>5</v>
      </c>
      <c r="F191" s="169" t="s">
        <v>285</v>
      </c>
      <c r="H191" s="170">
        <v>19.44</v>
      </c>
      <c r="L191" s="166"/>
      <c r="M191" s="171"/>
      <c r="N191" s="172"/>
      <c r="O191" s="172"/>
      <c r="P191" s="172"/>
      <c r="Q191" s="172"/>
      <c r="R191" s="172"/>
      <c r="S191" s="172"/>
      <c r="T191" s="173"/>
      <c r="AT191" s="168" t="s">
        <v>159</v>
      </c>
      <c r="AU191" s="168" t="s">
        <v>80</v>
      </c>
      <c r="AV191" s="11" t="s">
        <v>80</v>
      </c>
      <c r="AW191" s="11" t="s">
        <v>33</v>
      </c>
      <c r="AX191" s="11" t="s">
        <v>70</v>
      </c>
      <c r="AY191" s="168" t="s">
        <v>150</v>
      </c>
    </row>
    <row r="192" spans="2:51" s="11" customFormat="1" ht="13.5">
      <c r="B192" s="166"/>
      <c r="D192" s="167" t="s">
        <v>159</v>
      </c>
      <c r="E192" s="168" t="s">
        <v>5</v>
      </c>
      <c r="F192" s="169" t="s">
        <v>286</v>
      </c>
      <c r="H192" s="170">
        <v>4.125</v>
      </c>
      <c r="L192" s="166"/>
      <c r="M192" s="171"/>
      <c r="N192" s="172"/>
      <c r="O192" s="172"/>
      <c r="P192" s="172"/>
      <c r="Q192" s="172"/>
      <c r="R192" s="172"/>
      <c r="S192" s="172"/>
      <c r="T192" s="173"/>
      <c r="AT192" s="168" t="s">
        <v>159</v>
      </c>
      <c r="AU192" s="168" t="s">
        <v>80</v>
      </c>
      <c r="AV192" s="11" t="s">
        <v>80</v>
      </c>
      <c r="AW192" s="11" t="s">
        <v>33</v>
      </c>
      <c r="AX192" s="11" t="s">
        <v>70</v>
      </c>
      <c r="AY192" s="168" t="s">
        <v>150</v>
      </c>
    </row>
    <row r="193" spans="2:51" s="11" customFormat="1" ht="13.5">
      <c r="B193" s="166"/>
      <c r="D193" s="167" t="s">
        <v>159</v>
      </c>
      <c r="E193" s="168" t="s">
        <v>5</v>
      </c>
      <c r="F193" s="169" t="s">
        <v>287</v>
      </c>
      <c r="H193" s="170">
        <v>90.72</v>
      </c>
      <c r="L193" s="166"/>
      <c r="M193" s="171"/>
      <c r="N193" s="172"/>
      <c r="O193" s="172"/>
      <c r="P193" s="172"/>
      <c r="Q193" s="172"/>
      <c r="R193" s="172"/>
      <c r="S193" s="172"/>
      <c r="T193" s="173"/>
      <c r="AT193" s="168" t="s">
        <v>159</v>
      </c>
      <c r="AU193" s="168" t="s">
        <v>80</v>
      </c>
      <c r="AV193" s="11" t="s">
        <v>80</v>
      </c>
      <c r="AW193" s="11" t="s">
        <v>33</v>
      </c>
      <c r="AX193" s="11" t="s">
        <v>70</v>
      </c>
      <c r="AY193" s="168" t="s">
        <v>150</v>
      </c>
    </row>
    <row r="194" spans="2:51" s="11" customFormat="1" ht="13.5">
      <c r="B194" s="166"/>
      <c r="D194" s="167" t="s">
        <v>159</v>
      </c>
      <c r="E194" s="168" t="s">
        <v>5</v>
      </c>
      <c r="F194" s="169" t="s">
        <v>288</v>
      </c>
      <c r="H194" s="170">
        <v>77.4</v>
      </c>
      <c r="L194" s="166"/>
      <c r="M194" s="171"/>
      <c r="N194" s="172"/>
      <c r="O194" s="172"/>
      <c r="P194" s="172"/>
      <c r="Q194" s="172"/>
      <c r="R194" s="172"/>
      <c r="S194" s="172"/>
      <c r="T194" s="173"/>
      <c r="AT194" s="168" t="s">
        <v>159</v>
      </c>
      <c r="AU194" s="168" t="s">
        <v>80</v>
      </c>
      <c r="AV194" s="11" t="s">
        <v>80</v>
      </c>
      <c r="AW194" s="11" t="s">
        <v>33</v>
      </c>
      <c r="AX194" s="11" t="s">
        <v>70</v>
      </c>
      <c r="AY194" s="168" t="s">
        <v>150</v>
      </c>
    </row>
    <row r="195" spans="2:51" s="12" customFormat="1" ht="13.5">
      <c r="B195" s="174"/>
      <c r="D195" s="175" t="s">
        <v>159</v>
      </c>
      <c r="E195" s="176" t="s">
        <v>5</v>
      </c>
      <c r="F195" s="177" t="s">
        <v>162</v>
      </c>
      <c r="H195" s="178">
        <v>303.525</v>
      </c>
      <c r="L195" s="174"/>
      <c r="M195" s="179"/>
      <c r="N195" s="180"/>
      <c r="O195" s="180"/>
      <c r="P195" s="180"/>
      <c r="Q195" s="180"/>
      <c r="R195" s="180"/>
      <c r="S195" s="180"/>
      <c r="T195" s="181"/>
      <c r="AT195" s="182" t="s">
        <v>159</v>
      </c>
      <c r="AU195" s="182" t="s">
        <v>80</v>
      </c>
      <c r="AV195" s="12" t="s">
        <v>157</v>
      </c>
      <c r="AW195" s="12" t="s">
        <v>33</v>
      </c>
      <c r="AX195" s="12" t="s">
        <v>78</v>
      </c>
      <c r="AY195" s="182" t="s">
        <v>150</v>
      </c>
    </row>
    <row r="196" spans="2:65" s="1" customFormat="1" ht="22.5" customHeight="1">
      <c r="B196" s="154"/>
      <c r="C196" s="155" t="s">
        <v>289</v>
      </c>
      <c r="D196" s="155" t="s">
        <v>152</v>
      </c>
      <c r="E196" s="156" t="s">
        <v>290</v>
      </c>
      <c r="F196" s="157" t="s">
        <v>291</v>
      </c>
      <c r="G196" s="158" t="s">
        <v>292</v>
      </c>
      <c r="H196" s="159">
        <v>127.45</v>
      </c>
      <c r="I196" s="160"/>
      <c r="J196" s="160"/>
      <c r="K196" s="157" t="s">
        <v>156</v>
      </c>
      <c r="L196" s="38"/>
      <c r="M196" s="161" t="s">
        <v>5</v>
      </c>
      <c r="N196" s="162" t="s">
        <v>41</v>
      </c>
      <c r="O196" s="163">
        <v>0.37</v>
      </c>
      <c r="P196" s="163">
        <f>O196*H196</f>
        <v>47.1565</v>
      </c>
      <c r="Q196" s="163">
        <v>0.0015</v>
      </c>
      <c r="R196" s="163">
        <f>Q196*H196</f>
        <v>0.191175</v>
      </c>
      <c r="S196" s="163">
        <v>0</v>
      </c>
      <c r="T196" s="164">
        <f>S196*H196</f>
        <v>0</v>
      </c>
      <c r="AR196" s="24" t="s">
        <v>157</v>
      </c>
      <c r="AT196" s="24" t="s">
        <v>152</v>
      </c>
      <c r="AU196" s="24" t="s">
        <v>80</v>
      </c>
      <c r="AY196" s="24" t="s">
        <v>150</v>
      </c>
      <c r="BE196" s="165">
        <f>IF(N196="základní",J196,0)</f>
        <v>0</v>
      </c>
      <c r="BF196" s="165">
        <f>IF(N196="snížená",J196,0)</f>
        <v>0</v>
      </c>
      <c r="BG196" s="165">
        <f>IF(N196="zákl. přenesená",J196,0)</f>
        <v>0</v>
      </c>
      <c r="BH196" s="165">
        <f>IF(N196="sníž. přenesená",J196,0)</f>
        <v>0</v>
      </c>
      <c r="BI196" s="165">
        <f>IF(N196="nulová",J196,0)</f>
        <v>0</v>
      </c>
      <c r="BJ196" s="24" t="s">
        <v>78</v>
      </c>
      <c r="BK196" s="165">
        <f>ROUND(I196*H196,2)</f>
        <v>0</v>
      </c>
      <c r="BL196" s="24" t="s">
        <v>157</v>
      </c>
      <c r="BM196" s="24" t="s">
        <v>293</v>
      </c>
    </row>
    <row r="197" spans="2:51" s="11" customFormat="1" ht="13.5">
      <c r="B197" s="166"/>
      <c r="D197" s="167" t="s">
        <v>159</v>
      </c>
      <c r="E197" s="168" t="s">
        <v>5</v>
      </c>
      <c r="F197" s="169" t="s">
        <v>294</v>
      </c>
      <c r="H197" s="170">
        <v>111.34</v>
      </c>
      <c r="L197" s="166"/>
      <c r="M197" s="171"/>
      <c r="N197" s="172"/>
      <c r="O197" s="172"/>
      <c r="P197" s="172"/>
      <c r="Q197" s="172"/>
      <c r="R197" s="172"/>
      <c r="S197" s="172"/>
      <c r="T197" s="173"/>
      <c r="AT197" s="168" t="s">
        <v>159</v>
      </c>
      <c r="AU197" s="168" t="s">
        <v>80</v>
      </c>
      <c r="AV197" s="11" t="s">
        <v>80</v>
      </c>
      <c r="AW197" s="11" t="s">
        <v>33</v>
      </c>
      <c r="AX197" s="11" t="s">
        <v>70</v>
      </c>
      <c r="AY197" s="168" t="s">
        <v>150</v>
      </c>
    </row>
    <row r="198" spans="2:51" s="11" customFormat="1" ht="13.5">
      <c r="B198" s="166"/>
      <c r="D198" s="167" t="s">
        <v>159</v>
      </c>
      <c r="E198" s="168" t="s">
        <v>5</v>
      </c>
      <c r="F198" s="169" t="s">
        <v>295</v>
      </c>
      <c r="H198" s="170">
        <v>6.91</v>
      </c>
      <c r="L198" s="166"/>
      <c r="M198" s="171"/>
      <c r="N198" s="172"/>
      <c r="O198" s="172"/>
      <c r="P198" s="172"/>
      <c r="Q198" s="172"/>
      <c r="R198" s="172"/>
      <c r="S198" s="172"/>
      <c r="T198" s="173"/>
      <c r="AT198" s="168" t="s">
        <v>159</v>
      </c>
      <c r="AU198" s="168" t="s">
        <v>80</v>
      </c>
      <c r="AV198" s="11" t="s">
        <v>80</v>
      </c>
      <c r="AW198" s="11" t="s">
        <v>33</v>
      </c>
      <c r="AX198" s="11" t="s">
        <v>70</v>
      </c>
      <c r="AY198" s="168" t="s">
        <v>150</v>
      </c>
    </row>
    <row r="199" spans="2:51" s="11" customFormat="1" ht="13.5">
      <c r="B199" s="166"/>
      <c r="D199" s="167" t="s">
        <v>159</v>
      </c>
      <c r="E199" s="168" t="s">
        <v>5</v>
      </c>
      <c r="F199" s="169" t="s">
        <v>296</v>
      </c>
      <c r="H199" s="170">
        <v>6.8</v>
      </c>
      <c r="L199" s="166"/>
      <c r="M199" s="171"/>
      <c r="N199" s="172"/>
      <c r="O199" s="172"/>
      <c r="P199" s="172"/>
      <c r="Q199" s="172"/>
      <c r="R199" s="172"/>
      <c r="S199" s="172"/>
      <c r="T199" s="173"/>
      <c r="AT199" s="168" t="s">
        <v>159</v>
      </c>
      <c r="AU199" s="168" t="s">
        <v>80</v>
      </c>
      <c r="AV199" s="11" t="s">
        <v>80</v>
      </c>
      <c r="AW199" s="11" t="s">
        <v>33</v>
      </c>
      <c r="AX199" s="11" t="s">
        <v>70</v>
      </c>
      <c r="AY199" s="168" t="s">
        <v>150</v>
      </c>
    </row>
    <row r="200" spans="2:51" s="11" customFormat="1" ht="13.5">
      <c r="B200" s="166"/>
      <c r="D200" s="167" t="s">
        <v>159</v>
      </c>
      <c r="E200" s="168" t="s">
        <v>5</v>
      </c>
      <c r="F200" s="169" t="s">
        <v>297</v>
      </c>
      <c r="H200" s="170">
        <v>2.4</v>
      </c>
      <c r="L200" s="166"/>
      <c r="M200" s="171"/>
      <c r="N200" s="172"/>
      <c r="O200" s="172"/>
      <c r="P200" s="172"/>
      <c r="Q200" s="172"/>
      <c r="R200" s="172"/>
      <c r="S200" s="172"/>
      <c r="T200" s="173"/>
      <c r="AT200" s="168" t="s">
        <v>159</v>
      </c>
      <c r="AU200" s="168" t="s">
        <v>80</v>
      </c>
      <c r="AV200" s="11" t="s">
        <v>80</v>
      </c>
      <c r="AW200" s="11" t="s">
        <v>33</v>
      </c>
      <c r="AX200" s="11" t="s">
        <v>70</v>
      </c>
      <c r="AY200" s="168" t="s">
        <v>150</v>
      </c>
    </row>
    <row r="201" spans="2:51" s="12" customFormat="1" ht="13.5">
      <c r="B201" s="174"/>
      <c r="D201" s="175" t="s">
        <v>159</v>
      </c>
      <c r="E201" s="176" t="s">
        <v>5</v>
      </c>
      <c r="F201" s="177" t="s">
        <v>162</v>
      </c>
      <c r="H201" s="178">
        <v>127.45</v>
      </c>
      <c r="L201" s="174"/>
      <c r="M201" s="179"/>
      <c r="N201" s="180"/>
      <c r="O201" s="180"/>
      <c r="P201" s="180"/>
      <c r="Q201" s="180"/>
      <c r="R201" s="180"/>
      <c r="S201" s="180"/>
      <c r="T201" s="181"/>
      <c r="AT201" s="182" t="s">
        <v>159</v>
      </c>
      <c r="AU201" s="182" t="s">
        <v>80</v>
      </c>
      <c r="AV201" s="12" t="s">
        <v>157</v>
      </c>
      <c r="AW201" s="12" t="s">
        <v>33</v>
      </c>
      <c r="AX201" s="12" t="s">
        <v>78</v>
      </c>
      <c r="AY201" s="182" t="s">
        <v>150</v>
      </c>
    </row>
    <row r="202" spans="2:65" s="1" customFormat="1" ht="22.5" customHeight="1">
      <c r="B202" s="154"/>
      <c r="C202" s="155" t="s">
        <v>298</v>
      </c>
      <c r="D202" s="155" t="s">
        <v>152</v>
      </c>
      <c r="E202" s="156" t="s">
        <v>299</v>
      </c>
      <c r="F202" s="157" t="s">
        <v>300</v>
      </c>
      <c r="G202" s="158" t="s">
        <v>196</v>
      </c>
      <c r="H202" s="159">
        <v>51.246</v>
      </c>
      <c r="I202" s="160"/>
      <c r="J202" s="160"/>
      <c r="K202" s="157" t="s">
        <v>156</v>
      </c>
      <c r="L202" s="38"/>
      <c r="M202" s="161" t="s">
        <v>5</v>
      </c>
      <c r="N202" s="162" t="s">
        <v>41</v>
      </c>
      <c r="O202" s="163">
        <v>0.095</v>
      </c>
      <c r="P202" s="163">
        <f>O202*H202</f>
        <v>4.8683700000000005</v>
      </c>
      <c r="Q202" s="163">
        <v>0.00026</v>
      </c>
      <c r="R202" s="163">
        <f>Q202*H202</f>
        <v>0.01332396</v>
      </c>
      <c r="S202" s="163">
        <v>0</v>
      </c>
      <c r="T202" s="164">
        <f>S202*H202</f>
        <v>0</v>
      </c>
      <c r="AR202" s="24" t="s">
        <v>157</v>
      </c>
      <c r="AT202" s="24" t="s">
        <v>152</v>
      </c>
      <c r="AU202" s="24" t="s">
        <v>80</v>
      </c>
      <c r="AY202" s="24" t="s">
        <v>150</v>
      </c>
      <c r="BE202" s="165">
        <f>IF(N202="základní",J202,0)</f>
        <v>0</v>
      </c>
      <c r="BF202" s="165">
        <f>IF(N202="snížená",J202,0)</f>
        <v>0</v>
      </c>
      <c r="BG202" s="165">
        <f>IF(N202="zákl. přenesená",J202,0)</f>
        <v>0</v>
      </c>
      <c r="BH202" s="165">
        <f>IF(N202="sníž. přenesená",J202,0)</f>
        <v>0</v>
      </c>
      <c r="BI202" s="165">
        <f>IF(N202="nulová",J202,0)</f>
        <v>0</v>
      </c>
      <c r="BJ202" s="24" t="s">
        <v>78</v>
      </c>
      <c r="BK202" s="165">
        <f>ROUND(I202*H202,2)</f>
        <v>0</v>
      </c>
      <c r="BL202" s="24" t="s">
        <v>157</v>
      </c>
      <c r="BM202" s="24" t="s">
        <v>301</v>
      </c>
    </row>
    <row r="203" spans="2:51" s="11" customFormat="1" ht="27">
      <c r="B203" s="166"/>
      <c r="D203" s="167" t="s">
        <v>159</v>
      </c>
      <c r="E203" s="168" t="s">
        <v>5</v>
      </c>
      <c r="F203" s="169" t="s">
        <v>302</v>
      </c>
      <c r="H203" s="170">
        <v>12.96</v>
      </c>
      <c r="L203" s="166"/>
      <c r="M203" s="171"/>
      <c r="N203" s="172"/>
      <c r="O203" s="172"/>
      <c r="P203" s="172"/>
      <c r="Q203" s="172"/>
      <c r="R203" s="172"/>
      <c r="S203" s="172"/>
      <c r="T203" s="173"/>
      <c r="AT203" s="168" t="s">
        <v>159</v>
      </c>
      <c r="AU203" s="168" t="s">
        <v>80</v>
      </c>
      <c r="AV203" s="11" t="s">
        <v>80</v>
      </c>
      <c r="AW203" s="11" t="s">
        <v>33</v>
      </c>
      <c r="AX203" s="11" t="s">
        <v>70</v>
      </c>
      <c r="AY203" s="168" t="s">
        <v>150</v>
      </c>
    </row>
    <row r="204" spans="2:51" s="11" customFormat="1" ht="27">
      <c r="B204" s="166"/>
      <c r="D204" s="167" t="s">
        <v>159</v>
      </c>
      <c r="E204" s="168" t="s">
        <v>5</v>
      </c>
      <c r="F204" s="169" t="s">
        <v>303</v>
      </c>
      <c r="H204" s="170">
        <v>12.96</v>
      </c>
      <c r="L204" s="166"/>
      <c r="M204" s="171"/>
      <c r="N204" s="172"/>
      <c r="O204" s="172"/>
      <c r="P204" s="172"/>
      <c r="Q204" s="172"/>
      <c r="R204" s="172"/>
      <c r="S204" s="172"/>
      <c r="T204" s="173"/>
      <c r="AT204" s="168" t="s">
        <v>159</v>
      </c>
      <c r="AU204" s="168" t="s">
        <v>80</v>
      </c>
      <c r="AV204" s="11" t="s">
        <v>80</v>
      </c>
      <c r="AW204" s="11" t="s">
        <v>33</v>
      </c>
      <c r="AX204" s="11" t="s">
        <v>70</v>
      </c>
      <c r="AY204" s="168" t="s">
        <v>150</v>
      </c>
    </row>
    <row r="205" spans="2:51" s="11" customFormat="1" ht="13.5">
      <c r="B205" s="166"/>
      <c r="D205" s="167" t="s">
        <v>159</v>
      </c>
      <c r="E205" s="168" t="s">
        <v>5</v>
      </c>
      <c r="F205" s="169" t="s">
        <v>304</v>
      </c>
      <c r="H205" s="170">
        <v>3.456</v>
      </c>
      <c r="L205" s="166"/>
      <c r="M205" s="171"/>
      <c r="N205" s="172"/>
      <c r="O205" s="172"/>
      <c r="P205" s="172"/>
      <c r="Q205" s="172"/>
      <c r="R205" s="172"/>
      <c r="S205" s="172"/>
      <c r="T205" s="173"/>
      <c r="AT205" s="168" t="s">
        <v>159</v>
      </c>
      <c r="AU205" s="168" t="s">
        <v>80</v>
      </c>
      <c r="AV205" s="11" t="s">
        <v>80</v>
      </c>
      <c r="AW205" s="11" t="s">
        <v>33</v>
      </c>
      <c r="AX205" s="11" t="s">
        <v>70</v>
      </c>
      <c r="AY205" s="168" t="s">
        <v>150</v>
      </c>
    </row>
    <row r="206" spans="2:51" s="11" customFormat="1" ht="27">
      <c r="B206" s="166"/>
      <c r="D206" s="167" t="s">
        <v>159</v>
      </c>
      <c r="E206" s="168" t="s">
        <v>5</v>
      </c>
      <c r="F206" s="169" t="s">
        <v>305</v>
      </c>
      <c r="H206" s="170">
        <v>19.72</v>
      </c>
      <c r="L206" s="166"/>
      <c r="M206" s="171"/>
      <c r="N206" s="172"/>
      <c r="O206" s="172"/>
      <c r="P206" s="172"/>
      <c r="Q206" s="172"/>
      <c r="R206" s="172"/>
      <c r="S206" s="172"/>
      <c r="T206" s="173"/>
      <c r="AT206" s="168" t="s">
        <v>159</v>
      </c>
      <c r="AU206" s="168" t="s">
        <v>80</v>
      </c>
      <c r="AV206" s="11" t="s">
        <v>80</v>
      </c>
      <c r="AW206" s="11" t="s">
        <v>33</v>
      </c>
      <c r="AX206" s="11" t="s">
        <v>70</v>
      </c>
      <c r="AY206" s="168" t="s">
        <v>150</v>
      </c>
    </row>
    <row r="207" spans="2:51" s="11" customFormat="1" ht="13.5">
      <c r="B207" s="166"/>
      <c r="D207" s="167" t="s">
        <v>159</v>
      </c>
      <c r="E207" s="168" t="s">
        <v>5</v>
      </c>
      <c r="F207" s="169" t="s">
        <v>306</v>
      </c>
      <c r="H207" s="170">
        <v>1.25</v>
      </c>
      <c r="L207" s="166"/>
      <c r="M207" s="171"/>
      <c r="N207" s="172"/>
      <c r="O207" s="172"/>
      <c r="P207" s="172"/>
      <c r="Q207" s="172"/>
      <c r="R207" s="172"/>
      <c r="S207" s="172"/>
      <c r="T207" s="173"/>
      <c r="AT207" s="168" t="s">
        <v>159</v>
      </c>
      <c r="AU207" s="168" t="s">
        <v>80</v>
      </c>
      <c r="AV207" s="11" t="s">
        <v>80</v>
      </c>
      <c r="AW207" s="11" t="s">
        <v>33</v>
      </c>
      <c r="AX207" s="11" t="s">
        <v>70</v>
      </c>
      <c r="AY207" s="168" t="s">
        <v>150</v>
      </c>
    </row>
    <row r="208" spans="2:51" s="11" customFormat="1" ht="13.5">
      <c r="B208" s="166"/>
      <c r="D208" s="167" t="s">
        <v>159</v>
      </c>
      <c r="E208" s="168" t="s">
        <v>5</v>
      </c>
      <c r="F208" s="169" t="s">
        <v>307</v>
      </c>
      <c r="H208" s="170">
        <v>0.9</v>
      </c>
      <c r="L208" s="166"/>
      <c r="M208" s="171"/>
      <c r="N208" s="172"/>
      <c r="O208" s="172"/>
      <c r="P208" s="172"/>
      <c r="Q208" s="172"/>
      <c r="R208" s="172"/>
      <c r="S208" s="172"/>
      <c r="T208" s="173"/>
      <c r="AT208" s="168" t="s">
        <v>159</v>
      </c>
      <c r="AU208" s="168" t="s">
        <v>80</v>
      </c>
      <c r="AV208" s="11" t="s">
        <v>80</v>
      </c>
      <c r="AW208" s="11" t="s">
        <v>33</v>
      </c>
      <c r="AX208" s="11" t="s">
        <v>70</v>
      </c>
      <c r="AY208" s="168" t="s">
        <v>150</v>
      </c>
    </row>
    <row r="209" spans="2:51" s="12" customFormat="1" ht="13.5">
      <c r="B209" s="174"/>
      <c r="D209" s="175" t="s">
        <v>159</v>
      </c>
      <c r="E209" s="176" t="s">
        <v>5</v>
      </c>
      <c r="F209" s="177" t="s">
        <v>162</v>
      </c>
      <c r="H209" s="178">
        <v>51.246</v>
      </c>
      <c r="L209" s="174"/>
      <c r="M209" s="179"/>
      <c r="N209" s="180"/>
      <c r="O209" s="180"/>
      <c r="P209" s="180"/>
      <c r="Q209" s="180"/>
      <c r="R209" s="180"/>
      <c r="S209" s="180"/>
      <c r="T209" s="181"/>
      <c r="AT209" s="182" t="s">
        <v>159</v>
      </c>
      <c r="AU209" s="182" t="s">
        <v>80</v>
      </c>
      <c r="AV209" s="12" t="s">
        <v>157</v>
      </c>
      <c r="AW209" s="12" t="s">
        <v>33</v>
      </c>
      <c r="AX209" s="12" t="s">
        <v>78</v>
      </c>
      <c r="AY209" s="182" t="s">
        <v>150</v>
      </c>
    </row>
    <row r="210" spans="2:65" s="1" customFormat="1" ht="22.5" customHeight="1">
      <c r="B210" s="154"/>
      <c r="C210" s="155" t="s">
        <v>308</v>
      </c>
      <c r="D210" s="155" t="s">
        <v>152</v>
      </c>
      <c r="E210" s="156" t="s">
        <v>309</v>
      </c>
      <c r="F210" s="157" t="s">
        <v>310</v>
      </c>
      <c r="G210" s="158" t="s">
        <v>196</v>
      </c>
      <c r="H210" s="159">
        <v>0.9</v>
      </c>
      <c r="I210" s="160"/>
      <c r="J210" s="160"/>
      <c r="K210" s="157" t="s">
        <v>156</v>
      </c>
      <c r="L210" s="38"/>
      <c r="M210" s="161" t="s">
        <v>5</v>
      </c>
      <c r="N210" s="162" t="s">
        <v>41</v>
      </c>
      <c r="O210" s="163">
        <v>1.36</v>
      </c>
      <c r="P210" s="163">
        <f>O210*H210</f>
        <v>1.2240000000000002</v>
      </c>
      <c r="Q210" s="163">
        <v>0.00838</v>
      </c>
      <c r="R210" s="163">
        <f>Q210*H210</f>
        <v>0.007542</v>
      </c>
      <c r="S210" s="163">
        <v>0</v>
      </c>
      <c r="T210" s="164">
        <f>S210*H210</f>
        <v>0</v>
      </c>
      <c r="AR210" s="24" t="s">
        <v>157</v>
      </c>
      <c r="AT210" s="24" t="s">
        <v>152</v>
      </c>
      <c r="AU210" s="24" t="s">
        <v>80</v>
      </c>
      <c r="AY210" s="24" t="s">
        <v>150</v>
      </c>
      <c r="BE210" s="165">
        <f>IF(N210="základní",J210,0)</f>
        <v>0</v>
      </c>
      <c r="BF210" s="165">
        <f>IF(N210="snížená",J210,0)</f>
        <v>0</v>
      </c>
      <c r="BG210" s="165">
        <f>IF(N210="zákl. přenesená",J210,0)</f>
        <v>0</v>
      </c>
      <c r="BH210" s="165">
        <f>IF(N210="sníž. přenesená",J210,0)</f>
        <v>0</v>
      </c>
      <c r="BI210" s="165">
        <f>IF(N210="nulová",J210,0)</f>
        <v>0</v>
      </c>
      <c r="BJ210" s="24" t="s">
        <v>78</v>
      </c>
      <c r="BK210" s="165">
        <f>ROUND(I210*H210,2)</f>
        <v>0</v>
      </c>
      <c r="BL210" s="24" t="s">
        <v>157</v>
      </c>
      <c r="BM210" s="24" t="s">
        <v>311</v>
      </c>
    </row>
    <row r="211" spans="2:51" s="11" customFormat="1" ht="13.5">
      <c r="B211" s="166"/>
      <c r="D211" s="175" t="s">
        <v>159</v>
      </c>
      <c r="E211" s="183" t="s">
        <v>5</v>
      </c>
      <c r="F211" s="184" t="s">
        <v>312</v>
      </c>
      <c r="H211" s="185">
        <v>0.9</v>
      </c>
      <c r="L211" s="166"/>
      <c r="M211" s="171"/>
      <c r="N211" s="172"/>
      <c r="O211" s="172"/>
      <c r="P211" s="172"/>
      <c r="Q211" s="172"/>
      <c r="R211" s="172"/>
      <c r="S211" s="172"/>
      <c r="T211" s="173"/>
      <c r="AT211" s="168" t="s">
        <v>159</v>
      </c>
      <c r="AU211" s="168" t="s">
        <v>80</v>
      </c>
      <c r="AV211" s="11" t="s">
        <v>80</v>
      </c>
      <c r="AW211" s="11" t="s">
        <v>33</v>
      </c>
      <c r="AX211" s="11" t="s">
        <v>78</v>
      </c>
      <c r="AY211" s="168" t="s">
        <v>150</v>
      </c>
    </row>
    <row r="212" spans="2:65" s="1" customFormat="1" ht="22.5" customHeight="1">
      <c r="B212" s="154"/>
      <c r="C212" s="186" t="s">
        <v>313</v>
      </c>
      <c r="D212" s="186" t="s">
        <v>205</v>
      </c>
      <c r="E212" s="187" t="s">
        <v>314</v>
      </c>
      <c r="F212" s="188" t="s">
        <v>315</v>
      </c>
      <c r="G212" s="189" t="s">
        <v>196</v>
      </c>
      <c r="H212" s="190">
        <v>0.918</v>
      </c>
      <c r="I212" s="191"/>
      <c r="J212" s="191"/>
      <c r="K212" s="188" t="s">
        <v>156</v>
      </c>
      <c r="L212" s="192"/>
      <c r="M212" s="193" t="s">
        <v>5</v>
      </c>
      <c r="N212" s="194" t="s">
        <v>41</v>
      </c>
      <c r="O212" s="163">
        <v>0</v>
      </c>
      <c r="P212" s="163">
        <f>O212*H212</f>
        <v>0</v>
      </c>
      <c r="Q212" s="163">
        <v>0.004</v>
      </c>
      <c r="R212" s="163">
        <f>Q212*H212</f>
        <v>0.0036720000000000004</v>
      </c>
      <c r="S212" s="163">
        <v>0</v>
      </c>
      <c r="T212" s="164">
        <f>S212*H212</f>
        <v>0</v>
      </c>
      <c r="AR212" s="24" t="s">
        <v>193</v>
      </c>
      <c r="AT212" s="24" t="s">
        <v>205</v>
      </c>
      <c r="AU212" s="24" t="s">
        <v>80</v>
      </c>
      <c r="AY212" s="24" t="s">
        <v>150</v>
      </c>
      <c r="BE212" s="165">
        <f>IF(N212="základní",J212,0)</f>
        <v>0</v>
      </c>
      <c r="BF212" s="165">
        <f>IF(N212="snížená",J212,0)</f>
        <v>0</v>
      </c>
      <c r="BG212" s="165">
        <f>IF(N212="zákl. přenesená",J212,0)</f>
        <v>0</v>
      </c>
      <c r="BH212" s="165">
        <f>IF(N212="sníž. přenesená",J212,0)</f>
        <v>0</v>
      </c>
      <c r="BI212" s="165">
        <f>IF(N212="nulová",J212,0)</f>
        <v>0</v>
      </c>
      <c r="BJ212" s="24" t="s">
        <v>78</v>
      </c>
      <c r="BK212" s="165">
        <f>ROUND(I212*H212,2)</f>
        <v>0</v>
      </c>
      <c r="BL212" s="24" t="s">
        <v>157</v>
      </c>
      <c r="BM212" s="24" t="s">
        <v>316</v>
      </c>
    </row>
    <row r="213" spans="2:51" s="11" customFormat="1" ht="13.5">
      <c r="B213" s="166"/>
      <c r="D213" s="175" t="s">
        <v>159</v>
      </c>
      <c r="E213" s="183" t="s">
        <v>5</v>
      </c>
      <c r="F213" s="184" t="s">
        <v>317</v>
      </c>
      <c r="H213" s="185">
        <v>0.918</v>
      </c>
      <c r="L213" s="166"/>
      <c r="M213" s="171"/>
      <c r="N213" s="172"/>
      <c r="O213" s="172"/>
      <c r="P213" s="172"/>
      <c r="Q213" s="172"/>
      <c r="R213" s="172"/>
      <c r="S213" s="172"/>
      <c r="T213" s="173"/>
      <c r="AT213" s="168" t="s">
        <v>159</v>
      </c>
      <c r="AU213" s="168" t="s">
        <v>80</v>
      </c>
      <c r="AV213" s="11" t="s">
        <v>80</v>
      </c>
      <c r="AW213" s="11" t="s">
        <v>33</v>
      </c>
      <c r="AX213" s="11" t="s">
        <v>78</v>
      </c>
      <c r="AY213" s="168" t="s">
        <v>150</v>
      </c>
    </row>
    <row r="214" spans="2:65" s="1" customFormat="1" ht="22.5" customHeight="1">
      <c r="B214" s="154"/>
      <c r="C214" s="155" t="s">
        <v>318</v>
      </c>
      <c r="D214" s="155" t="s">
        <v>152</v>
      </c>
      <c r="E214" s="156" t="s">
        <v>319</v>
      </c>
      <c r="F214" s="157" t="s">
        <v>320</v>
      </c>
      <c r="G214" s="158" t="s">
        <v>196</v>
      </c>
      <c r="H214" s="159">
        <v>51.246</v>
      </c>
      <c r="I214" s="160"/>
      <c r="J214" s="160"/>
      <c r="K214" s="157" t="s">
        <v>156</v>
      </c>
      <c r="L214" s="38"/>
      <c r="M214" s="161" t="s">
        <v>5</v>
      </c>
      <c r="N214" s="162" t="s">
        <v>41</v>
      </c>
      <c r="O214" s="163">
        <v>0.093</v>
      </c>
      <c r="P214" s="163">
        <f>O214*H214</f>
        <v>4.765878</v>
      </c>
      <c r="Q214" s="163">
        <v>0.00382</v>
      </c>
      <c r="R214" s="163">
        <f>Q214*H214</f>
        <v>0.19575972</v>
      </c>
      <c r="S214" s="163">
        <v>0</v>
      </c>
      <c r="T214" s="164">
        <f>S214*H214</f>
        <v>0</v>
      </c>
      <c r="AR214" s="24" t="s">
        <v>157</v>
      </c>
      <c r="AT214" s="24" t="s">
        <v>152</v>
      </c>
      <c r="AU214" s="24" t="s">
        <v>80</v>
      </c>
      <c r="AY214" s="24" t="s">
        <v>150</v>
      </c>
      <c r="BE214" s="165">
        <f>IF(N214="základní",J214,0)</f>
        <v>0</v>
      </c>
      <c r="BF214" s="165">
        <f>IF(N214="snížená",J214,0)</f>
        <v>0</v>
      </c>
      <c r="BG214" s="165">
        <f>IF(N214="zákl. přenesená",J214,0)</f>
        <v>0</v>
      </c>
      <c r="BH214" s="165">
        <f>IF(N214="sníž. přenesená",J214,0)</f>
        <v>0</v>
      </c>
      <c r="BI214" s="165">
        <f>IF(N214="nulová",J214,0)</f>
        <v>0</v>
      </c>
      <c r="BJ214" s="24" t="s">
        <v>78</v>
      </c>
      <c r="BK214" s="165">
        <f>ROUND(I214*H214,2)</f>
        <v>0</v>
      </c>
      <c r="BL214" s="24" t="s">
        <v>157</v>
      </c>
      <c r="BM214" s="24" t="s">
        <v>321</v>
      </c>
    </row>
    <row r="215" spans="2:51" s="11" customFormat="1" ht="13.5">
      <c r="B215" s="166"/>
      <c r="D215" s="175" t="s">
        <v>159</v>
      </c>
      <c r="E215" s="183" t="s">
        <v>5</v>
      </c>
      <c r="F215" s="184" t="s">
        <v>322</v>
      </c>
      <c r="H215" s="185">
        <v>51.246</v>
      </c>
      <c r="L215" s="166"/>
      <c r="M215" s="171"/>
      <c r="N215" s="172"/>
      <c r="O215" s="172"/>
      <c r="P215" s="172"/>
      <c r="Q215" s="172"/>
      <c r="R215" s="172"/>
      <c r="S215" s="172"/>
      <c r="T215" s="173"/>
      <c r="AT215" s="168" t="s">
        <v>159</v>
      </c>
      <c r="AU215" s="168" t="s">
        <v>80</v>
      </c>
      <c r="AV215" s="11" t="s">
        <v>80</v>
      </c>
      <c r="AW215" s="11" t="s">
        <v>33</v>
      </c>
      <c r="AX215" s="11" t="s">
        <v>78</v>
      </c>
      <c r="AY215" s="168" t="s">
        <v>150</v>
      </c>
    </row>
    <row r="216" spans="2:65" s="1" customFormat="1" ht="22.5" customHeight="1">
      <c r="B216" s="154"/>
      <c r="C216" s="155" t="s">
        <v>323</v>
      </c>
      <c r="D216" s="155" t="s">
        <v>152</v>
      </c>
      <c r="E216" s="156" t="s">
        <v>324</v>
      </c>
      <c r="F216" s="157" t="s">
        <v>325</v>
      </c>
      <c r="G216" s="158" t="s">
        <v>196</v>
      </c>
      <c r="H216" s="159">
        <v>1.25</v>
      </c>
      <c r="I216" s="160"/>
      <c r="J216" s="160"/>
      <c r="K216" s="157" t="s">
        <v>156</v>
      </c>
      <c r="L216" s="38"/>
      <c r="M216" s="161" t="s">
        <v>5</v>
      </c>
      <c r="N216" s="162" t="s">
        <v>41</v>
      </c>
      <c r="O216" s="163">
        <v>0.434</v>
      </c>
      <c r="P216" s="163">
        <f>O216*H216</f>
        <v>0.5425</v>
      </c>
      <c r="Q216" s="163">
        <v>0.02109</v>
      </c>
      <c r="R216" s="163">
        <f>Q216*H216</f>
        <v>0.0263625</v>
      </c>
      <c r="S216" s="163">
        <v>0</v>
      </c>
      <c r="T216" s="164">
        <f>S216*H216</f>
        <v>0</v>
      </c>
      <c r="AR216" s="24" t="s">
        <v>157</v>
      </c>
      <c r="AT216" s="24" t="s">
        <v>152</v>
      </c>
      <c r="AU216" s="24" t="s">
        <v>80</v>
      </c>
      <c r="AY216" s="24" t="s">
        <v>150</v>
      </c>
      <c r="BE216" s="165">
        <f>IF(N216="základní",J216,0)</f>
        <v>0</v>
      </c>
      <c r="BF216" s="165">
        <f>IF(N216="snížená",J216,0)</f>
        <v>0</v>
      </c>
      <c r="BG216" s="165">
        <f>IF(N216="zákl. přenesená",J216,0)</f>
        <v>0</v>
      </c>
      <c r="BH216" s="165">
        <f>IF(N216="sníž. přenesená",J216,0)</f>
        <v>0</v>
      </c>
      <c r="BI216" s="165">
        <f>IF(N216="nulová",J216,0)</f>
        <v>0</v>
      </c>
      <c r="BJ216" s="24" t="s">
        <v>78</v>
      </c>
      <c r="BK216" s="165">
        <f>ROUND(I216*H216,2)</f>
        <v>0</v>
      </c>
      <c r="BL216" s="24" t="s">
        <v>157</v>
      </c>
      <c r="BM216" s="24" t="s">
        <v>326</v>
      </c>
    </row>
    <row r="217" spans="2:51" s="11" customFormat="1" ht="13.5">
      <c r="B217" s="166"/>
      <c r="D217" s="175" t="s">
        <v>159</v>
      </c>
      <c r="E217" s="183" t="s">
        <v>5</v>
      </c>
      <c r="F217" s="184" t="s">
        <v>327</v>
      </c>
      <c r="H217" s="185">
        <v>1.25</v>
      </c>
      <c r="L217" s="166"/>
      <c r="M217" s="171"/>
      <c r="N217" s="172"/>
      <c r="O217" s="172"/>
      <c r="P217" s="172"/>
      <c r="Q217" s="172"/>
      <c r="R217" s="172"/>
      <c r="S217" s="172"/>
      <c r="T217" s="173"/>
      <c r="AT217" s="168" t="s">
        <v>159</v>
      </c>
      <c r="AU217" s="168" t="s">
        <v>80</v>
      </c>
      <c r="AV217" s="11" t="s">
        <v>80</v>
      </c>
      <c r="AW217" s="11" t="s">
        <v>33</v>
      </c>
      <c r="AX217" s="11" t="s">
        <v>78</v>
      </c>
      <c r="AY217" s="168" t="s">
        <v>150</v>
      </c>
    </row>
    <row r="218" spans="2:65" s="1" customFormat="1" ht="22.5" customHeight="1">
      <c r="B218" s="154"/>
      <c r="C218" s="155" t="s">
        <v>328</v>
      </c>
      <c r="D218" s="155" t="s">
        <v>152</v>
      </c>
      <c r="E218" s="156" t="s">
        <v>329</v>
      </c>
      <c r="F218" s="157" t="s">
        <v>330</v>
      </c>
      <c r="G218" s="158" t="s">
        <v>196</v>
      </c>
      <c r="H218" s="159">
        <v>50.346</v>
      </c>
      <c r="I218" s="160"/>
      <c r="J218" s="160"/>
      <c r="K218" s="157" t="s">
        <v>156</v>
      </c>
      <c r="L218" s="38"/>
      <c r="M218" s="161" t="s">
        <v>5</v>
      </c>
      <c r="N218" s="162" t="s">
        <v>41</v>
      </c>
      <c r="O218" s="163">
        <v>0.285</v>
      </c>
      <c r="P218" s="163">
        <f>O218*H218</f>
        <v>14.348609999999997</v>
      </c>
      <c r="Q218" s="163">
        <v>0.00268</v>
      </c>
      <c r="R218" s="163">
        <f>Q218*H218</f>
        <v>0.13492727999999998</v>
      </c>
      <c r="S218" s="163">
        <v>0</v>
      </c>
      <c r="T218" s="164">
        <f>S218*H218</f>
        <v>0</v>
      </c>
      <c r="AR218" s="24" t="s">
        <v>157</v>
      </c>
      <c r="AT218" s="24" t="s">
        <v>152</v>
      </c>
      <c r="AU218" s="24" t="s">
        <v>80</v>
      </c>
      <c r="AY218" s="24" t="s">
        <v>150</v>
      </c>
      <c r="BE218" s="165">
        <f>IF(N218="základní",J218,0)</f>
        <v>0</v>
      </c>
      <c r="BF218" s="165">
        <f>IF(N218="snížená",J218,0)</f>
        <v>0</v>
      </c>
      <c r="BG218" s="165">
        <f>IF(N218="zákl. přenesená",J218,0)</f>
        <v>0</v>
      </c>
      <c r="BH218" s="165">
        <f>IF(N218="sníž. přenesená",J218,0)</f>
        <v>0</v>
      </c>
      <c r="BI218" s="165">
        <f>IF(N218="nulová",J218,0)</f>
        <v>0</v>
      </c>
      <c r="BJ218" s="24" t="s">
        <v>78</v>
      </c>
      <c r="BK218" s="165">
        <f>ROUND(I218*H218,2)</f>
        <v>0</v>
      </c>
      <c r="BL218" s="24" t="s">
        <v>157</v>
      </c>
      <c r="BM218" s="24" t="s">
        <v>331</v>
      </c>
    </row>
    <row r="219" spans="2:51" s="11" customFormat="1" ht="27">
      <c r="B219" s="166"/>
      <c r="D219" s="167" t="s">
        <v>159</v>
      </c>
      <c r="E219" s="168" t="s">
        <v>5</v>
      </c>
      <c r="F219" s="169" t="s">
        <v>302</v>
      </c>
      <c r="H219" s="170">
        <v>12.96</v>
      </c>
      <c r="L219" s="166"/>
      <c r="M219" s="171"/>
      <c r="N219" s="172"/>
      <c r="O219" s="172"/>
      <c r="P219" s="172"/>
      <c r="Q219" s="172"/>
      <c r="R219" s="172"/>
      <c r="S219" s="172"/>
      <c r="T219" s="173"/>
      <c r="AT219" s="168" t="s">
        <v>159</v>
      </c>
      <c r="AU219" s="168" t="s">
        <v>80</v>
      </c>
      <c r="AV219" s="11" t="s">
        <v>80</v>
      </c>
      <c r="AW219" s="11" t="s">
        <v>33</v>
      </c>
      <c r="AX219" s="11" t="s">
        <v>70</v>
      </c>
      <c r="AY219" s="168" t="s">
        <v>150</v>
      </c>
    </row>
    <row r="220" spans="2:51" s="11" customFormat="1" ht="27">
      <c r="B220" s="166"/>
      <c r="D220" s="167" t="s">
        <v>159</v>
      </c>
      <c r="E220" s="168" t="s">
        <v>5</v>
      </c>
      <c r="F220" s="169" t="s">
        <v>303</v>
      </c>
      <c r="H220" s="170">
        <v>12.96</v>
      </c>
      <c r="L220" s="166"/>
      <c r="M220" s="171"/>
      <c r="N220" s="172"/>
      <c r="O220" s="172"/>
      <c r="P220" s="172"/>
      <c r="Q220" s="172"/>
      <c r="R220" s="172"/>
      <c r="S220" s="172"/>
      <c r="T220" s="173"/>
      <c r="AT220" s="168" t="s">
        <v>159</v>
      </c>
      <c r="AU220" s="168" t="s">
        <v>80</v>
      </c>
      <c r="AV220" s="11" t="s">
        <v>80</v>
      </c>
      <c r="AW220" s="11" t="s">
        <v>33</v>
      </c>
      <c r="AX220" s="11" t="s">
        <v>70</v>
      </c>
      <c r="AY220" s="168" t="s">
        <v>150</v>
      </c>
    </row>
    <row r="221" spans="2:51" s="11" customFormat="1" ht="13.5">
      <c r="B221" s="166"/>
      <c r="D221" s="167" t="s">
        <v>159</v>
      </c>
      <c r="E221" s="168" t="s">
        <v>5</v>
      </c>
      <c r="F221" s="169" t="s">
        <v>304</v>
      </c>
      <c r="H221" s="170">
        <v>3.456</v>
      </c>
      <c r="L221" s="166"/>
      <c r="M221" s="171"/>
      <c r="N221" s="172"/>
      <c r="O221" s="172"/>
      <c r="P221" s="172"/>
      <c r="Q221" s="172"/>
      <c r="R221" s="172"/>
      <c r="S221" s="172"/>
      <c r="T221" s="173"/>
      <c r="AT221" s="168" t="s">
        <v>159</v>
      </c>
      <c r="AU221" s="168" t="s">
        <v>80</v>
      </c>
      <c r="AV221" s="11" t="s">
        <v>80</v>
      </c>
      <c r="AW221" s="11" t="s">
        <v>33</v>
      </c>
      <c r="AX221" s="11" t="s">
        <v>70</v>
      </c>
      <c r="AY221" s="168" t="s">
        <v>150</v>
      </c>
    </row>
    <row r="222" spans="2:51" s="11" customFormat="1" ht="27">
      <c r="B222" s="166"/>
      <c r="D222" s="167" t="s">
        <v>159</v>
      </c>
      <c r="E222" s="168" t="s">
        <v>5</v>
      </c>
      <c r="F222" s="169" t="s">
        <v>305</v>
      </c>
      <c r="H222" s="170">
        <v>19.72</v>
      </c>
      <c r="L222" s="166"/>
      <c r="M222" s="171"/>
      <c r="N222" s="172"/>
      <c r="O222" s="172"/>
      <c r="P222" s="172"/>
      <c r="Q222" s="172"/>
      <c r="R222" s="172"/>
      <c r="S222" s="172"/>
      <c r="T222" s="173"/>
      <c r="AT222" s="168" t="s">
        <v>159</v>
      </c>
      <c r="AU222" s="168" t="s">
        <v>80</v>
      </c>
      <c r="AV222" s="11" t="s">
        <v>80</v>
      </c>
      <c r="AW222" s="11" t="s">
        <v>33</v>
      </c>
      <c r="AX222" s="11" t="s">
        <v>70</v>
      </c>
      <c r="AY222" s="168" t="s">
        <v>150</v>
      </c>
    </row>
    <row r="223" spans="2:51" s="11" customFormat="1" ht="13.5">
      <c r="B223" s="166"/>
      <c r="D223" s="167" t="s">
        <v>159</v>
      </c>
      <c r="E223" s="168" t="s">
        <v>5</v>
      </c>
      <c r="F223" s="169" t="s">
        <v>332</v>
      </c>
      <c r="H223" s="170">
        <v>1.25</v>
      </c>
      <c r="L223" s="166"/>
      <c r="M223" s="171"/>
      <c r="N223" s="172"/>
      <c r="O223" s="172"/>
      <c r="P223" s="172"/>
      <c r="Q223" s="172"/>
      <c r="R223" s="172"/>
      <c r="S223" s="172"/>
      <c r="T223" s="173"/>
      <c r="AT223" s="168" t="s">
        <v>159</v>
      </c>
      <c r="AU223" s="168" t="s">
        <v>80</v>
      </c>
      <c r="AV223" s="11" t="s">
        <v>80</v>
      </c>
      <c r="AW223" s="11" t="s">
        <v>33</v>
      </c>
      <c r="AX223" s="11" t="s">
        <v>70</v>
      </c>
      <c r="AY223" s="168" t="s">
        <v>150</v>
      </c>
    </row>
    <row r="224" spans="2:51" s="12" customFormat="1" ht="13.5">
      <c r="B224" s="174"/>
      <c r="D224" s="175" t="s">
        <v>159</v>
      </c>
      <c r="E224" s="176" t="s">
        <v>5</v>
      </c>
      <c r="F224" s="177" t="s">
        <v>162</v>
      </c>
      <c r="H224" s="178">
        <v>50.346</v>
      </c>
      <c r="L224" s="174"/>
      <c r="M224" s="179"/>
      <c r="N224" s="180"/>
      <c r="O224" s="180"/>
      <c r="P224" s="180"/>
      <c r="Q224" s="180"/>
      <c r="R224" s="180"/>
      <c r="S224" s="180"/>
      <c r="T224" s="181"/>
      <c r="AT224" s="182" t="s">
        <v>159</v>
      </c>
      <c r="AU224" s="182" t="s">
        <v>80</v>
      </c>
      <c r="AV224" s="12" t="s">
        <v>157</v>
      </c>
      <c r="AW224" s="12" t="s">
        <v>33</v>
      </c>
      <c r="AX224" s="12" t="s">
        <v>78</v>
      </c>
      <c r="AY224" s="182" t="s">
        <v>150</v>
      </c>
    </row>
    <row r="225" spans="2:65" s="1" customFormat="1" ht="22.5" customHeight="1">
      <c r="B225" s="154"/>
      <c r="C225" s="155" t="s">
        <v>333</v>
      </c>
      <c r="D225" s="155" t="s">
        <v>152</v>
      </c>
      <c r="E225" s="156" t="s">
        <v>334</v>
      </c>
      <c r="F225" s="157" t="s">
        <v>335</v>
      </c>
      <c r="G225" s="158" t="s">
        <v>196</v>
      </c>
      <c r="H225" s="159">
        <v>999.296</v>
      </c>
      <c r="I225" s="160"/>
      <c r="J225" s="160"/>
      <c r="K225" s="157" t="s">
        <v>156</v>
      </c>
      <c r="L225" s="38"/>
      <c r="M225" s="161" t="s">
        <v>5</v>
      </c>
      <c r="N225" s="162" t="s">
        <v>41</v>
      </c>
      <c r="O225" s="163">
        <v>0.074</v>
      </c>
      <c r="P225" s="163">
        <f>O225*H225</f>
        <v>73.947904</v>
      </c>
      <c r="Q225" s="163">
        <v>0.00026</v>
      </c>
      <c r="R225" s="163">
        <f>Q225*H225</f>
        <v>0.25981696</v>
      </c>
      <c r="S225" s="163">
        <v>0</v>
      </c>
      <c r="T225" s="164">
        <f>S225*H225</f>
        <v>0</v>
      </c>
      <c r="AR225" s="24" t="s">
        <v>157</v>
      </c>
      <c r="AT225" s="24" t="s">
        <v>152</v>
      </c>
      <c r="AU225" s="24" t="s">
        <v>80</v>
      </c>
      <c r="AY225" s="24" t="s">
        <v>150</v>
      </c>
      <c r="BE225" s="165">
        <f>IF(N225="základní",J225,0)</f>
        <v>0</v>
      </c>
      <c r="BF225" s="165">
        <f>IF(N225="snížená",J225,0)</f>
        <v>0</v>
      </c>
      <c r="BG225" s="165">
        <f>IF(N225="zákl. přenesená",J225,0)</f>
        <v>0</v>
      </c>
      <c r="BH225" s="165">
        <f>IF(N225="sníž. přenesená",J225,0)</f>
        <v>0</v>
      </c>
      <c r="BI225" s="165">
        <f>IF(N225="nulová",J225,0)</f>
        <v>0</v>
      </c>
      <c r="BJ225" s="24" t="s">
        <v>78</v>
      </c>
      <c r="BK225" s="165">
        <f>ROUND(I225*H225,2)</f>
        <v>0</v>
      </c>
      <c r="BL225" s="24" t="s">
        <v>157</v>
      </c>
      <c r="BM225" s="24" t="s">
        <v>336</v>
      </c>
    </row>
    <row r="226" spans="2:51" s="11" customFormat="1" ht="13.5">
      <c r="B226" s="166"/>
      <c r="D226" s="167" t="s">
        <v>159</v>
      </c>
      <c r="E226" s="168" t="s">
        <v>5</v>
      </c>
      <c r="F226" s="169" t="s">
        <v>337</v>
      </c>
      <c r="H226" s="170">
        <v>12.741</v>
      </c>
      <c r="L226" s="166"/>
      <c r="M226" s="171"/>
      <c r="N226" s="172"/>
      <c r="O226" s="172"/>
      <c r="P226" s="172"/>
      <c r="Q226" s="172"/>
      <c r="R226" s="172"/>
      <c r="S226" s="172"/>
      <c r="T226" s="173"/>
      <c r="AT226" s="168" t="s">
        <v>159</v>
      </c>
      <c r="AU226" s="168" t="s">
        <v>80</v>
      </c>
      <c r="AV226" s="11" t="s">
        <v>80</v>
      </c>
      <c r="AW226" s="11" t="s">
        <v>33</v>
      </c>
      <c r="AX226" s="11" t="s">
        <v>70</v>
      </c>
      <c r="AY226" s="168" t="s">
        <v>150</v>
      </c>
    </row>
    <row r="227" spans="2:51" s="11" customFormat="1" ht="13.5">
      <c r="B227" s="166"/>
      <c r="D227" s="167" t="s">
        <v>159</v>
      </c>
      <c r="E227" s="168" t="s">
        <v>5</v>
      </c>
      <c r="F227" s="169" t="s">
        <v>338</v>
      </c>
      <c r="H227" s="170">
        <v>1.392</v>
      </c>
      <c r="L227" s="166"/>
      <c r="M227" s="171"/>
      <c r="N227" s="172"/>
      <c r="O227" s="172"/>
      <c r="P227" s="172"/>
      <c r="Q227" s="172"/>
      <c r="R227" s="172"/>
      <c r="S227" s="172"/>
      <c r="T227" s="173"/>
      <c r="AT227" s="168" t="s">
        <v>159</v>
      </c>
      <c r="AU227" s="168" t="s">
        <v>80</v>
      </c>
      <c r="AV227" s="11" t="s">
        <v>80</v>
      </c>
      <c r="AW227" s="11" t="s">
        <v>33</v>
      </c>
      <c r="AX227" s="11" t="s">
        <v>70</v>
      </c>
      <c r="AY227" s="168" t="s">
        <v>150</v>
      </c>
    </row>
    <row r="228" spans="2:51" s="11" customFormat="1" ht="13.5">
      <c r="B228" s="166"/>
      <c r="D228" s="167" t="s">
        <v>159</v>
      </c>
      <c r="E228" s="168" t="s">
        <v>5</v>
      </c>
      <c r="F228" s="169" t="s">
        <v>339</v>
      </c>
      <c r="H228" s="170">
        <v>12.741</v>
      </c>
      <c r="L228" s="166"/>
      <c r="M228" s="171"/>
      <c r="N228" s="172"/>
      <c r="O228" s="172"/>
      <c r="P228" s="172"/>
      <c r="Q228" s="172"/>
      <c r="R228" s="172"/>
      <c r="S228" s="172"/>
      <c r="T228" s="173"/>
      <c r="AT228" s="168" t="s">
        <v>159</v>
      </c>
      <c r="AU228" s="168" t="s">
        <v>80</v>
      </c>
      <c r="AV228" s="11" t="s">
        <v>80</v>
      </c>
      <c r="AW228" s="11" t="s">
        <v>33</v>
      </c>
      <c r="AX228" s="11" t="s">
        <v>70</v>
      </c>
      <c r="AY228" s="168" t="s">
        <v>150</v>
      </c>
    </row>
    <row r="229" spans="2:51" s="11" customFormat="1" ht="13.5">
      <c r="B229" s="166"/>
      <c r="D229" s="167" t="s">
        <v>159</v>
      </c>
      <c r="E229" s="168" t="s">
        <v>5</v>
      </c>
      <c r="F229" s="169" t="s">
        <v>340</v>
      </c>
      <c r="H229" s="170">
        <v>2.042</v>
      </c>
      <c r="L229" s="166"/>
      <c r="M229" s="171"/>
      <c r="N229" s="172"/>
      <c r="O229" s="172"/>
      <c r="P229" s="172"/>
      <c r="Q229" s="172"/>
      <c r="R229" s="172"/>
      <c r="S229" s="172"/>
      <c r="T229" s="173"/>
      <c r="AT229" s="168" t="s">
        <v>159</v>
      </c>
      <c r="AU229" s="168" t="s">
        <v>80</v>
      </c>
      <c r="AV229" s="11" t="s">
        <v>80</v>
      </c>
      <c r="AW229" s="11" t="s">
        <v>33</v>
      </c>
      <c r="AX229" s="11" t="s">
        <v>70</v>
      </c>
      <c r="AY229" s="168" t="s">
        <v>150</v>
      </c>
    </row>
    <row r="230" spans="2:51" s="11" customFormat="1" ht="27">
      <c r="B230" s="166"/>
      <c r="D230" s="167" t="s">
        <v>159</v>
      </c>
      <c r="E230" s="168" t="s">
        <v>5</v>
      </c>
      <c r="F230" s="169" t="s">
        <v>341</v>
      </c>
      <c r="H230" s="170">
        <v>24.223</v>
      </c>
      <c r="L230" s="166"/>
      <c r="M230" s="171"/>
      <c r="N230" s="172"/>
      <c r="O230" s="172"/>
      <c r="P230" s="172"/>
      <c r="Q230" s="172"/>
      <c r="R230" s="172"/>
      <c r="S230" s="172"/>
      <c r="T230" s="173"/>
      <c r="AT230" s="168" t="s">
        <v>159</v>
      </c>
      <c r="AU230" s="168" t="s">
        <v>80</v>
      </c>
      <c r="AV230" s="11" t="s">
        <v>80</v>
      </c>
      <c r="AW230" s="11" t="s">
        <v>33</v>
      </c>
      <c r="AX230" s="11" t="s">
        <v>70</v>
      </c>
      <c r="AY230" s="168" t="s">
        <v>150</v>
      </c>
    </row>
    <row r="231" spans="2:51" s="11" customFormat="1" ht="13.5">
      <c r="B231" s="166"/>
      <c r="D231" s="167" t="s">
        <v>159</v>
      </c>
      <c r="E231" s="168" t="s">
        <v>5</v>
      </c>
      <c r="F231" s="169" t="s">
        <v>342</v>
      </c>
      <c r="H231" s="170">
        <v>0.96</v>
      </c>
      <c r="L231" s="166"/>
      <c r="M231" s="171"/>
      <c r="N231" s="172"/>
      <c r="O231" s="172"/>
      <c r="P231" s="172"/>
      <c r="Q231" s="172"/>
      <c r="R231" s="172"/>
      <c r="S231" s="172"/>
      <c r="T231" s="173"/>
      <c r="AT231" s="168" t="s">
        <v>159</v>
      </c>
      <c r="AU231" s="168" t="s">
        <v>80</v>
      </c>
      <c r="AV231" s="11" t="s">
        <v>80</v>
      </c>
      <c r="AW231" s="11" t="s">
        <v>33</v>
      </c>
      <c r="AX231" s="11" t="s">
        <v>70</v>
      </c>
      <c r="AY231" s="168" t="s">
        <v>150</v>
      </c>
    </row>
    <row r="232" spans="2:51" s="11" customFormat="1" ht="40.5">
      <c r="B232" s="166"/>
      <c r="D232" s="167" t="s">
        <v>159</v>
      </c>
      <c r="E232" s="168" t="s">
        <v>5</v>
      </c>
      <c r="F232" s="169" t="s">
        <v>343</v>
      </c>
      <c r="H232" s="170">
        <v>481.317</v>
      </c>
      <c r="L232" s="166"/>
      <c r="M232" s="171"/>
      <c r="N232" s="172"/>
      <c r="O232" s="172"/>
      <c r="P232" s="172"/>
      <c r="Q232" s="172"/>
      <c r="R232" s="172"/>
      <c r="S232" s="172"/>
      <c r="T232" s="173"/>
      <c r="AT232" s="168" t="s">
        <v>159</v>
      </c>
      <c r="AU232" s="168" t="s">
        <v>80</v>
      </c>
      <c r="AV232" s="11" t="s">
        <v>80</v>
      </c>
      <c r="AW232" s="11" t="s">
        <v>33</v>
      </c>
      <c r="AX232" s="11" t="s">
        <v>70</v>
      </c>
      <c r="AY232" s="168" t="s">
        <v>150</v>
      </c>
    </row>
    <row r="233" spans="2:51" s="11" customFormat="1" ht="13.5">
      <c r="B233" s="166"/>
      <c r="D233" s="167" t="s">
        <v>159</v>
      </c>
      <c r="E233" s="168" t="s">
        <v>5</v>
      </c>
      <c r="F233" s="169" t="s">
        <v>344</v>
      </c>
      <c r="H233" s="170">
        <v>-77.76</v>
      </c>
      <c r="L233" s="166"/>
      <c r="M233" s="171"/>
      <c r="N233" s="172"/>
      <c r="O233" s="172"/>
      <c r="P233" s="172"/>
      <c r="Q233" s="172"/>
      <c r="R233" s="172"/>
      <c r="S233" s="172"/>
      <c r="T233" s="173"/>
      <c r="AT233" s="168" t="s">
        <v>159</v>
      </c>
      <c r="AU233" s="168" t="s">
        <v>80</v>
      </c>
      <c r="AV233" s="11" t="s">
        <v>80</v>
      </c>
      <c r="AW233" s="11" t="s">
        <v>33</v>
      </c>
      <c r="AX233" s="11" t="s">
        <v>70</v>
      </c>
      <c r="AY233" s="168" t="s">
        <v>150</v>
      </c>
    </row>
    <row r="234" spans="2:51" s="11" customFormat="1" ht="13.5">
      <c r="B234" s="166"/>
      <c r="D234" s="167" t="s">
        <v>159</v>
      </c>
      <c r="E234" s="168" t="s">
        <v>5</v>
      </c>
      <c r="F234" s="169" t="s">
        <v>345</v>
      </c>
      <c r="H234" s="170">
        <v>-64.44</v>
      </c>
      <c r="L234" s="166"/>
      <c r="M234" s="171"/>
      <c r="N234" s="172"/>
      <c r="O234" s="172"/>
      <c r="P234" s="172"/>
      <c r="Q234" s="172"/>
      <c r="R234" s="172"/>
      <c r="S234" s="172"/>
      <c r="T234" s="173"/>
      <c r="AT234" s="168" t="s">
        <v>159</v>
      </c>
      <c r="AU234" s="168" t="s">
        <v>80</v>
      </c>
      <c r="AV234" s="11" t="s">
        <v>80</v>
      </c>
      <c r="AW234" s="11" t="s">
        <v>33</v>
      </c>
      <c r="AX234" s="11" t="s">
        <v>70</v>
      </c>
      <c r="AY234" s="168" t="s">
        <v>150</v>
      </c>
    </row>
    <row r="235" spans="2:51" s="11" customFormat="1" ht="27">
      <c r="B235" s="166"/>
      <c r="D235" s="167" t="s">
        <v>159</v>
      </c>
      <c r="E235" s="168" t="s">
        <v>5</v>
      </c>
      <c r="F235" s="169" t="s">
        <v>346</v>
      </c>
      <c r="H235" s="170">
        <v>26.88</v>
      </c>
      <c r="L235" s="166"/>
      <c r="M235" s="171"/>
      <c r="N235" s="172"/>
      <c r="O235" s="172"/>
      <c r="P235" s="172"/>
      <c r="Q235" s="172"/>
      <c r="R235" s="172"/>
      <c r="S235" s="172"/>
      <c r="T235" s="173"/>
      <c r="AT235" s="168" t="s">
        <v>159</v>
      </c>
      <c r="AU235" s="168" t="s">
        <v>80</v>
      </c>
      <c r="AV235" s="11" t="s">
        <v>80</v>
      </c>
      <c r="AW235" s="11" t="s">
        <v>33</v>
      </c>
      <c r="AX235" s="11" t="s">
        <v>70</v>
      </c>
      <c r="AY235" s="168" t="s">
        <v>150</v>
      </c>
    </row>
    <row r="236" spans="2:51" s="11" customFormat="1" ht="27">
      <c r="B236" s="166"/>
      <c r="D236" s="167" t="s">
        <v>159</v>
      </c>
      <c r="E236" s="168" t="s">
        <v>5</v>
      </c>
      <c r="F236" s="169" t="s">
        <v>347</v>
      </c>
      <c r="H236" s="170">
        <v>23.28</v>
      </c>
      <c r="L236" s="166"/>
      <c r="M236" s="171"/>
      <c r="N236" s="172"/>
      <c r="O236" s="172"/>
      <c r="P236" s="172"/>
      <c r="Q236" s="172"/>
      <c r="R236" s="172"/>
      <c r="S236" s="172"/>
      <c r="T236" s="173"/>
      <c r="AT236" s="168" t="s">
        <v>159</v>
      </c>
      <c r="AU236" s="168" t="s">
        <v>80</v>
      </c>
      <c r="AV236" s="11" t="s">
        <v>80</v>
      </c>
      <c r="AW236" s="11" t="s">
        <v>33</v>
      </c>
      <c r="AX236" s="11" t="s">
        <v>70</v>
      </c>
      <c r="AY236" s="168" t="s">
        <v>150</v>
      </c>
    </row>
    <row r="237" spans="2:51" s="11" customFormat="1" ht="27">
      <c r="B237" s="166"/>
      <c r="D237" s="167" t="s">
        <v>159</v>
      </c>
      <c r="E237" s="168" t="s">
        <v>5</v>
      </c>
      <c r="F237" s="169" t="s">
        <v>348</v>
      </c>
      <c r="H237" s="170">
        <v>325.575</v>
      </c>
      <c r="L237" s="166"/>
      <c r="M237" s="171"/>
      <c r="N237" s="172"/>
      <c r="O237" s="172"/>
      <c r="P237" s="172"/>
      <c r="Q237" s="172"/>
      <c r="R237" s="172"/>
      <c r="S237" s="172"/>
      <c r="T237" s="173"/>
      <c r="AT237" s="168" t="s">
        <v>159</v>
      </c>
      <c r="AU237" s="168" t="s">
        <v>80</v>
      </c>
      <c r="AV237" s="11" t="s">
        <v>80</v>
      </c>
      <c r="AW237" s="11" t="s">
        <v>33</v>
      </c>
      <c r="AX237" s="11" t="s">
        <v>70</v>
      </c>
      <c r="AY237" s="168" t="s">
        <v>150</v>
      </c>
    </row>
    <row r="238" spans="2:51" s="11" customFormat="1" ht="27">
      <c r="B238" s="166"/>
      <c r="D238" s="167" t="s">
        <v>159</v>
      </c>
      <c r="E238" s="168" t="s">
        <v>5</v>
      </c>
      <c r="F238" s="169" t="s">
        <v>349</v>
      </c>
      <c r="H238" s="170">
        <v>-98.605</v>
      </c>
      <c r="L238" s="166"/>
      <c r="M238" s="171"/>
      <c r="N238" s="172"/>
      <c r="O238" s="172"/>
      <c r="P238" s="172"/>
      <c r="Q238" s="172"/>
      <c r="R238" s="172"/>
      <c r="S238" s="172"/>
      <c r="T238" s="173"/>
      <c r="AT238" s="168" t="s">
        <v>159</v>
      </c>
      <c r="AU238" s="168" t="s">
        <v>80</v>
      </c>
      <c r="AV238" s="11" t="s">
        <v>80</v>
      </c>
      <c r="AW238" s="11" t="s">
        <v>33</v>
      </c>
      <c r="AX238" s="11" t="s">
        <v>70</v>
      </c>
      <c r="AY238" s="168" t="s">
        <v>150</v>
      </c>
    </row>
    <row r="239" spans="2:51" s="11" customFormat="1" ht="27">
      <c r="B239" s="166"/>
      <c r="D239" s="167" t="s">
        <v>159</v>
      </c>
      <c r="E239" s="168" t="s">
        <v>5</v>
      </c>
      <c r="F239" s="169" t="s">
        <v>350</v>
      </c>
      <c r="H239" s="170">
        <v>32.1</v>
      </c>
      <c r="L239" s="166"/>
      <c r="M239" s="171"/>
      <c r="N239" s="172"/>
      <c r="O239" s="172"/>
      <c r="P239" s="172"/>
      <c r="Q239" s="172"/>
      <c r="R239" s="172"/>
      <c r="S239" s="172"/>
      <c r="T239" s="173"/>
      <c r="AT239" s="168" t="s">
        <v>159</v>
      </c>
      <c r="AU239" s="168" t="s">
        <v>80</v>
      </c>
      <c r="AV239" s="11" t="s">
        <v>80</v>
      </c>
      <c r="AW239" s="11" t="s">
        <v>33</v>
      </c>
      <c r="AX239" s="11" t="s">
        <v>70</v>
      </c>
      <c r="AY239" s="168" t="s">
        <v>150</v>
      </c>
    </row>
    <row r="240" spans="2:51" s="11" customFormat="1" ht="13.5">
      <c r="B240" s="166"/>
      <c r="D240" s="167" t="s">
        <v>159</v>
      </c>
      <c r="E240" s="168" t="s">
        <v>5</v>
      </c>
      <c r="F240" s="169" t="s">
        <v>351</v>
      </c>
      <c r="H240" s="170">
        <v>1.98</v>
      </c>
      <c r="L240" s="166"/>
      <c r="M240" s="171"/>
      <c r="N240" s="172"/>
      <c r="O240" s="172"/>
      <c r="P240" s="172"/>
      <c r="Q240" s="172"/>
      <c r="R240" s="172"/>
      <c r="S240" s="172"/>
      <c r="T240" s="173"/>
      <c r="AT240" s="168" t="s">
        <v>159</v>
      </c>
      <c r="AU240" s="168" t="s">
        <v>80</v>
      </c>
      <c r="AV240" s="11" t="s">
        <v>80</v>
      </c>
      <c r="AW240" s="11" t="s">
        <v>33</v>
      </c>
      <c r="AX240" s="11" t="s">
        <v>70</v>
      </c>
      <c r="AY240" s="168" t="s">
        <v>150</v>
      </c>
    </row>
    <row r="241" spans="2:51" s="11" customFormat="1" ht="13.5">
      <c r="B241" s="166"/>
      <c r="D241" s="167" t="s">
        <v>159</v>
      </c>
      <c r="E241" s="168" t="s">
        <v>5</v>
      </c>
      <c r="F241" s="169" t="s">
        <v>352</v>
      </c>
      <c r="H241" s="170">
        <v>36.354</v>
      </c>
      <c r="L241" s="166"/>
      <c r="M241" s="171"/>
      <c r="N241" s="172"/>
      <c r="O241" s="172"/>
      <c r="P241" s="172"/>
      <c r="Q241" s="172"/>
      <c r="R241" s="172"/>
      <c r="S241" s="172"/>
      <c r="T241" s="173"/>
      <c r="AT241" s="168" t="s">
        <v>159</v>
      </c>
      <c r="AU241" s="168" t="s">
        <v>80</v>
      </c>
      <c r="AV241" s="11" t="s">
        <v>80</v>
      </c>
      <c r="AW241" s="11" t="s">
        <v>33</v>
      </c>
      <c r="AX241" s="11" t="s">
        <v>70</v>
      </c>
      <c r="AY241" s="168" t="s">
        <v>150</v>
      </c>
    </row>
    <row r="242" spans="2:51" s="11" customFormat="1" ht="27">
      <c r="B242" s="166"/>
      <c r="D242" s="167" t="s">
        <v>159</v>
      </c>
      <c r="E242" s="168" t="s">
        <v>5</v>
      </c>
      <c r="F242" s="169" t="s">
        <v>353</v>
      </c>
      <c r="H242" s="170">
        <v>55.078</v>
      </c>
      <c r="L242" s="166"/>
      <c r="M242" s="171"/>
      <c r="N242" s="172"/>
      <c r="O242" s="172"/>
      <c r="P242" s="172"/>
      <c r="Q242" s="172"/>
      <c r="R242" s="172"/>
      <c r="S242" s="172"/>
      <c r="T242" s="173"/>
      <c r="AT242" s="168" t="s">
        <v>159</v>
      </c>
      <c r="AU242" s="168" t="s">
        <v>80</v>
      </c>
      <c r="AV242" s="11" t="s">
        <v>80</v>
      </c>
      <c r="AW242" s="11" t="s">
        <v>33</v>
      </c>
      <c r="AX242" s="11" t="s">
        <v>70</v>
      </c>
      <c r="AY242" s="168" t="s">
        <v>150</v>
      </c>
    </row>
    <row r="243" spans="2:51" s="11" customFormat="1" ht="27">
      <c r="B243" s="166"/>
      <c r="D243" s="167" t="s">
        <v>159</v>
      </c>
      <c r="E243" s="168" t="s">
        <v>5</v>
      </c>
      <c r="F243" s="169" t="s">
        <v>354</v>
      </c>
      <c r="H243" s="170">
        <v>214.238</v>
      </c>
      <c r="L243" s="166"/>
      <c r="M243" s="171"/>
      <c r="N243" s="172"/>
      <c r="O243" s="172"/>
      <c r="P243" s="172"/>
      <c r="Q243" s="172"/>
      <c r="R243" s="172"/>
      <c r="S243" s="172"/>
      <c r="T243" s="173"/>
      <c r="AT243" s="168" t="s">
        <v>159</v>
      </c>
      <c r="AU243" s="168" t="s">
        <v>80</v>
      </c>
      <c r="AV243" s="11" t="s">
        <v>80</v>
      </c>
      <c r="AW243" s="11" t="s">
        <v>33</v>
      </c>
      <c r="AX243" s="11" t="s">
        <v>70</v>
      </c>
      <c r="AY243" s="168" t="s">
        <v>150</v>
      </c>
    </row>
    <row r="244" spans="2:51" s="11" customFormat="1" ht="27">
      <c r="B244" s="166"/>
      <c r="D244" s="167" t="s">
        <v>159</v>
      </c>
      <c r="E244" s="168" t="s">
        <v>5</v>
      </c>
      <c r="F244" s="169" t="s">
        <v>355</v>
      </c>
      <c r="H244" s="170">
        <v>-19.44</v>
      </c>
      <c r="L244" s="166"/>
      <c r="M244" s="171"/>
      <c r="N244" s="172"/>
      <c r="O244" s="172"/>
      <c r="P244" s="172"/>
      <c r="Q244" s="172"/>
      <c r="R244" s="172"/>
      <c r="S244" s="172"/>
      <c r="T244" s="173"/>
      <c r="AT244" s="168" t="s">
        <v>159</v>
      </c>
      <c r="AU244" s="168" t="s">
        <v>80</v>
      </c>
      <c r="AV244" s="11" t="s">
        <v>80</v>
      </c>
      <c r="AW244" s="11" t="s">
        <v>33</v>
      </c>
      <c r="AX244" s="11" t="s">
        <v>70</v>
      </c>
      <c r="AY244" s="168" t="s">
        <v>150</v>
      </c>
    </row>
    <row r="245" spans="2:51" s="11" customFormat="1" ht="27">
      <c r="B245" s="166"/>
      <c r="D245" s="167" t="s">
        <v>159</v>
      </c>
      <c r="E245" s="168" t="s">
        <v>5</v>
      </c>
      <c r="F245" s="169" t="s">
        <v>356</v>
      </c>
      <c r="H245" s="170">
        <v>8.64</v>
      </c>
      <c r="L245" s="166"/>
      <c r="M245" s="171"/>
      <c r="N245" s="172"/>
      <c r="O245" s="172"/>
      <c r="P245" s="172"/>
      <c r="Q245" s="172"/>
      <c r="R245" s="172"/>
      <c r="S245" s="172"/>
      <c r="T245" s="173"/>
      <c r="AT245" s="168" t="s">
        <v>159</v>
      </c>
      <c r="AU245" s="168" t="s">
        <v>80</v>
      </c>
      <c r="AV245" s="11" t="s">
        <v>80</v>
      </c>
      <c r="AW245" s="11" t="s">
        <v>33</v>
      </c>
      <c r="AX245" s="11" t="s">
        <v>70</v>
      </c>
      <c r="AY245" s="168" t="s">
        <v>150</v>
      </c>
    </row>
    <row r="246" spans="2:51" s="12" customFormat="1" ht="13.5">
      <c r="B246" s="174"/>
      <c r="D246" s="175" t="s">
        <v>159</v>
      </c>
      <c r="E246" s="176" t="s">
        <v>5</v>
      </c>
      <c r="F246" s="177" t="s">
        <v>162</v>
      </c>
      <c r="H246" s="178">
        <v>999.296</v>
      </c>
      <c r="L246" s="174"/>
      <c r="M246" s="179"/>
      <c r="N246" s="180"/>
      <c r="O246" s="180"/>
      <c r="P246" s="180"/>
      <c r="Q246" s="180"/>
      <c r="R246" s="180"/>
      <c r="S246" s="180"/>
      <c r="T246" s="181"/>
      <c r="AT246" s="182" t="s">
        <v>159</v>
      </c>
      <c r="AU246" s="182" t="s">
        <v>80</v>
      </c>
      <c r="AV246" s="12" t="s">
        <v>157</v>
      </c>
      <c r="AW246" s="12" t="s">
        <v>33</v>
      </c>
      <c r="AX246" s="12" t="s">
        <v>78</v>
      </c>
      <c r="AY246" s="182" t="s">
        <v>150</v>
      </c>
    </row>
    <row r="247" spans="2:65" s="1" customFormat="1" ht="22.5" customHeight="1">
      <c r="B247" s="154"/>
      <c r="C247" s="155" t="s">
        <v>357</v>
      </c>
      <c r="D247" s="155" t="s">
        <v>152</v>
      </c>
      <c r="E247" s="156" t="s">
        <v>358</v>
      </c>
      <c r="F247" s="157" t="s">
        <v>359</v>
      </c>
      <c r="G247" s="158" t="s">
        <v>196</v>
      </c>
      <c r="H247" s="159">
        <v>5.4</v>
      </c>
      <c r="I247" s="160"/>
      <c r="J247" s="160"/>
      <c r="K247" s="157" t="s">
        <v>156</v>
      </c>
      <c r="L247" s="38"/>
      <c r="M247" s="161" t="s">
        <v>5</v>
      </c>
      <c r="N247" s="162" t="s">
        <v>41</v>
      </c>
      <c r="O247" s="163">
        <v>1</v>
      </c>
      <c r="P247" s="163">
        <f>O247*H247</f>
        <v>5.4</v>
      </c>
      <c r="Q247" s="163">
        <v>0.00825</v>
      </c>
      <c r="R247" s="163">
        <f>Q247*H247</f>
        <v>0.044550000000000006</v>
      </c>
      <c r="S247" s="163">
        <v>0</v>
      </c>
      <c r="T247" s="164">
        <f>S247*H247</f>
        <v>0</v>
      </c>
      <c r="AR247" s="24" t="s">
        <v>157</v>
      </c>
      <c r="AT247" s="24" t="s">
        <v>152</v>
      </c>
      <c r="AU247" s="24" t="s">
        <v>80</v>
      </c>
      <c r="AY247" s="24" t="s">
        <v>150</v>
      </c>
      <c r="BE247" s="165">
        <f>IF(N247="základní",J247,0)</f>
        <v>0</v>
      </c>
      <c r="BF247" s="165">
        <f>IF(N247="snížená",J247,0)</f>
        <v>0</v>
      </c>
      <c r="BG247" s="165">
        <f>IF(N247="zákl. přenesená",J247,0)</f>
        <v>0</v>
      </c>
      <c r="BH247" s="165">
        <f>IF(N247="sníž. přenesená",J247,0)</f>
        <v>0</v>
      </c>
      <c r="BI247" s="165">
        <f>IF(N247="nulová",J247,0)</f>
        <v>0</v>
      </c>
      <c r="BJ247" s="24" t="s">
        <v>78</v>
      </c>
      <c r="BK247" s="165">
        <f>ROUND(I247*H247,2)</f>
        <v>0</v>
      </c>
      <c r="BL247" s="24" t="s">
        <v>157</v>
      </c>
      <c r="BM247" s="24" t="s">
        <v>360</v>
      </c>
    </row>
    <row r="248" spans="2:51" s="13" customFormat="1" ht="27">
      <c r="B248" s="195"/>
      <c r="D248" s="167" t="s">
        <v>159</v>
      </c>
      <c r="E248" s="196" t="s">
        <v>5</v>
      </c>
      <c r="F248" s="197" t="s">
        <v>361</v>
      </c>
      <c r="H248" s="198" t="s">
        <v>5</v>
      </c>
      <c r="L248" s="195"/>
      <c r="M248" s="199"/>
      <c r="N248" s="200"/>
      <c r="O248" s="200"/>
      <c r="P248" s="200"/>
      <c r="Q248" s="200"/>
      <c r="R248" s="200"/>
      <c r="S248" s="200"/>
      <c r="T248" s="201"/>
      <c r="AT248" s="198" t="s">
        <v>159</v>
      </c>
      <c r="AU248" s="198" t="s">
        <v>80</v>
      </c>
      <c r="AV248" s="13" t="s">
        <v>78</v>
      </c>
      <c r="AW248" s="13" t="s">
        <v>33</v>
      </c>
      <c r="AX248" s="13" t="s">
        <v>70</v>
      </c>
      <c r="AY248" s="198" t="s">
        <v>150</v>
      </c>
    </row>
    <row r="249" spans="2:51" s="11" customFormat="1" ht="13.5">
      <c r="B249" s="166"/>
      <c r="D249" s="167" t="s">
        <v>159</v>
      </c>
      <c r="E249" s="168" t="s">
        <v>5</v>
      </c>
      <c r="F249" s="169" t="s">
        <v>362</v>
      </c>
      <c r="H249" s="170">
        <v>14.4</v>
      </c>
      <c r="L249" s="166"/>
      <c r="M249" s="171"/>
      <c r="N249" s="172"/>
      <c r="O249" s="172"/>
      <c r="P249" s="172"/>
      <c r="Q249" s="172"/>
      <c r="R249" s="172"/>
      <c r="S249" s="172"/>
      <c r="T249" s="173"/>
      <c r="AT249" s="168" t="s">
        <v>159</v>
      </c>
      <c r="AU249" s="168" t="s">
        <v>80</v>
      </c>
      <c r="AV249" s="11" t="s">
        <v>80</v>
      </c>
      <c r="AW249" s="11" t="s">
        <v>33</v>
      </c>
      <c r="AX249" s="11" t="s">
        <v>70</v>
      </c>
      <c r="AY249" s="168" t="s">
        <v>150</v>
      </c>
    </row>
    <row r="250" spans="2:51" s="11" customFormat="1" ht="13.5">
      <c r="B250" s="166"/>
      <c r="D250" s="167" t="s">
        <v>159</v>
      </c>
      <c r="E250" s="168" t="s">
        <v>5</v>
      </c>
      <c r="F250" s="169" t="s">
        <v>363</v>
      </c>
      <c r="H250" s="170">
        <v>-9</v>
      </c>
      <c r="L250" s="166"/>
      <c r="M250" s="171"/>
      <c r="N250" s="172"/>
      <c r="O250" s="172"/>
      <c r="P250" s="172"/>
      <c r="Q250" s="172"/>
      <c r="R250" s="172"/>
      <c r="S250" s="172"/>
      <c r="T250" s="173"/>
      <c r="AT250" s="168" t="s">
        <v>159</v>
      </c>
      <c r="AU250" s="168" t="s">
        <v>80</v>
      </c>
      <c r="AV250" s="11" t="s">
        <v>80</v>
      </c>
      <c r="AW250" s="11" t="s">
        <v>33</v>
      </c>
      <c r="AX250" s="11" t="s">
        <v>70</v>
      </c>
      <c r="AY250" s="168" t="s">
        <v>150</v>
      </c>
    </row>
    <row r="251" spans="2:51" s="12" customFormat="1" ht="13.5">
      <c r="B251" s="174"/>
      <c r="D251" s="175" t="s">
        <v>159</v>
      </c>
      <c r="E251" s="176" t="s">
        <v>5</v>
      </c>
      <c r="F251" s="177" t="s">
        <v>162</v>
      </c>
      <c r="H251" s="178">
        <v>5.4</v>
      </c>
      <c r="L251" s="174"/>
      <c r="M251" s="179"/>
      <c r="N251" s="180"/>
      <c r="O251" s="180"/>
      <c r="P251" s="180"/>
      <c r="Q251" s="180"/>
      <c r="R251" s="180"/>
      <c r="S251" s="180"/>
      <c r="T251" s="181"/>
      <c r="AT251" s="182" t="s">
        <v>159</v>
      </c>
      <c r="AU251" s="182" t="s">
        <v>80</v>
      </c>
      <c r="AV251" s="12" t="s">
        <v>157</v>
      </c>
      <c r="AW251" s="12" t="s">
        <v>33</v>
      </c>
      <c r="AX251" s="12" t="s">
        <v>78</v>
      </c>
      <c r="AY251" s="182" t="s">
        <v>150</v>
      </c>
    </row>
    <row r="252" spans="2:65" s="1" customFormat="1" ht="22.5" customHeight="1">
      <c r="B252" s="154"/>
      <c r="C252" s="186" t="s">
        <v>364</v>
      </c>
      <c r="D252" s="186" t="s">
        <v>205</v>
      </c>
      <c r="E252" s="187" t="s">
        <v>365</v>
      </c>
      <c r="F252" s="188" t="s">
        <v>366</v>
      </c>
      <c r="G252" s="189" t="s">
        <v>196</v>
      </c>
      <c r="H252" s="190">
        <v>5.508</v>
      </c>
      <c r="I252" s="191"/>
      <c r="J252" s="191"/>
      <c r="K252" s="188" t="s">
        <v>156</v>
      </c>
      <c r="L252" s="192"/>
      <c r="M252" s="193" t="s">
        <v>5</v>
      </c>
      <c r="N252" s="194" t="s">
        <v>41</v>
      </c>
      <c r="O252" s="163">
        <v>0</v>
      </c>
      <c r="P252" s="163">
        <f>O252*H252</f>
        <v>0</v>
      </c>
      <c r="Q252" s="163">
        <v>0.00034</v>
      </c>
      <c r="R252" s="163">
        <f>Q252*H252</f>
        <v>0.0018727200000000002</v>
      </c>
      <c r="S252" s="163">
        <v>0</v>
      </c>
      <c r="T252" s="164">
        <f>S252*H252</f>
        <v>0</v>
      </c>
      <c r="AR252" s="24" t="s">
        <v>193</v>
      </c>
      <c r="AT252" s="24" t="s">
        <v>205</v>
      </c>
      <c r="AU252" s="24" t="s">
        <v>80</v>
      </c>
      <c r="AY252" s="24" t="s">
        <v>150</v>
      </c>
      <c r="BE252" s="165">
        <f>IF(N252="základní",J252,0)</f>
        <v>0</v>
      </c>
      <c r="BF252" s="165">
        <f>IF(N252="snížená",J252,0)</f>
        <v>0</v>
      </c>
      <c r="BG252" s="165">
        <f>IF(N252="zákl. přenesená",J252,0)</f>
        <v>0</v>
      </c>
      <c r="BH252" s="165">
        <f>IF(N252="sníž. přenesená",J252,0)</f>
        <v>0</v>
      </c>
      <c r="BI252" s="165">
        <f>IF(N252="nulová",J252,0)</f>
        <v>0</v>
      </c>
      <c r="BJ252" s="24" t="s">
        <v>78</v>
      </c>
      <c r="BK252" s="165">
        <f>ROUND(I252*H252,2)</f>
        <v>0</v>
      </c>
      <c r="BL252" s="24" t="s">
        <v>157</v>
      </c>
      <c r="BM252" s="24" t="s">
        <v>367</v>
      </c>
    </row>
    <row r="253" spans="2:51" s="11" customFormat="1" ht="13.5">
      <c r="B253" s="166"/>
      <c r="D253" s="175" t="s">
        <v>159</v>
      </c>
      <c r="E253" s="183" t="s">
        <v>5</v>
      </c>
      <c r="F253" s="184" t="s">
        <v>368</v>
      </c>
      <c r="H253" s="185">
        <v>5.508</v>
      </c>
      <c r="L253" s="166"/>
      <c r="M253" s="171"/>
      <c r="N253" s="172"/>
      <c r="O253" s="172"/>
      <c r="P253" s="172"/>
      <c r="Q253" s="172"/>
      <c r="R253" s="172"/>
      <c r="S253" s="172"/>
      <c r="T253" s="173"/>
      <c r="AT253" s="168" t="s">
        <v>159</v>
      </c>
      <c r="AU253" s="168" t="s">
        <v>80</v>
      </c>
      <c r="AV253" s="11" t="s">
        <v>80</v>
      </c>
      <c r="AW253" s="11" t="s">
        <v>33</v>
      </c>
      <c r="AX253" s="11" t="s">
        <v>78</v>
      </c>
      <c r="AY253" s="168" t="s">
        <v>150</v>
      </c>
    </row>
    <row r="254" spans="2:65" s="1" customFormat="1" ht="22.5" customHeight="1">
      <c r="B254" s="154"/>
      <c r="C254" s="155" t="s">
        <v>369</v>
      </c>
      <c r="D254" s="155" t="s">
        <v>152</v>
      </c>
      <c r="E254" s="156" t="s">
        <v>370</v>
      </c>
      <c r="F254" s="157" t="s">
        <v>371</v>
      </c>
      <c r="G254" s="158" t="s">
        <v>196</v>
      </c>
      <c r="H254" s="159">
        <v>119.054</v>
      </c>
      <c r="I254" s="160"/>
      <c r="J254" s="160"/>
      <c r="K254" s="157" t="s">
        <v>156</v>
      </c>
      <c r="L254" s="38"/>
      <c r="M254" s="161" t="s">
        <v>5</v>
      </c>
      <c r="N254" s="162" t="s">
        <v>41</v>
      </c>
      <c r="O254" s="163">
        <v>1.04</v>
      </c>
      <c r="P254" s="163">
        <f>O254*H254</f>
        <v>123.81616000000001</v>
      </c>
      <c r="Q254" s="163">
        <v>0.00832</v>
      </c>
      <c r="R254" s="163">
        <f>Q254*H254</f>
        <v>0.99052928</v>
      </c>
      <c r="S254" s="163">
        <v>0</v>
      </c>
      <c r="T254" s="164">
        <f>S254*H254</f>
        <v>0</v>
      </c>
      <c r="AR254" s="24" t="s">
        <v>157</v>
      </c>
      <c r="AT254" s="24" t="s">
        <v>152</v>
      </c>
      <c r="AU254" s="24" t="s">
        <v>80</v>
      </c>
      <c r="AY254" s="24" t="s">
        <v>150</v>
      </c>
      <c r="BE254" s="165">
        <f>IF(N254="základní",J254,0)</f>
        <v>0</v>
      </c>
      <c r="BF254" s="165">
        <f>IF(N254="snížená",J254,0)</f>
        <v>0</v>
      </c>
      <c r="BG254" s="165">
        <f>IF(N254="zákl. přenesená",J254,0)</f>
        <v>0</v>
      </c>
      <c r="BH254" s="165">
        <f>IF(N254="sníž. přenesená",J254,0)</f>
        <v>0</v>
      </c>
      <c r="BI254" s="165">
        <f>IF(N254="nulová",J254,0)</f>
        <v>0</v>
      </c>
      <c r="BJ254" s="24" t="s">
        <v>78</v>
      </c>
      <c r="BK254" s="165">
        <f>ROUND(I254*H254,2)</f>
        <v>0</v>
      </c>
      <c r="BL254" s="24" t="s">
        <v>157</v>
      </c>
      <c r="BM254" s="24" t="s">
        <v>372</v>
      </c>
    </row>
    <row r="255" spans="2:51" s="11" customFormat="1" ht="27">
      <c r="B255" s="166"/>
      <c r="D255" s="167" t="s">
        <v>159</v>
      </c>
      <c r="E255" s="168" t="s">
        <v>5</v>
      </c>
      <c r="F255" s="169" t="s">
        <v>373</v>
      </c>
      <c r="H255" s="170">
        <v>12.741</v>
      </c>
      <c r="L255" s="166"/>
      <c r="M255" s="171"/>
      <c r="N255" s="172"/>
      <c r="O255" s="172"/>
      <c r="P255" s="172"/>
      <c r="Q255" s="172"/>
      <c r="R255" s="172"/>
      <c r="S255" s="172"/>
      <c r="T255" s="173"/>
      <c r="AT255" s="168" t="s">
        <v>159</v>
      </c>
      <c r="AU255" s="168" t="s">
        <v>80</v>
      </c>
      <c r="AV255" s="11" t="s">
        <v>80</v>
      </c>
      <c r="AW255" s="11" t="s">
        <v>33</v>
      </c>
      <c r="AX255" s="11" t="s">
        <v>70</v>
      </c>
      <c r="AY255" s="168" t="s">
        <v>150</v>
      </c>
    </row>
    <row r="256" spans="2:51" s="11" customFormat="1" ht="13.5">
      <c r="B256" s="166"/>
      <c r="D256" s="167" t="s">
        <v>159</v>
      </c>
      <c r="E256" s="168" t="s">
        <v>5</v>
      </c>
      <c r="F256" s="169" t="s">
        <v>374</v>
      </c>
      <c r="H256" s="170">
        <v>1.392</v>
      </c>
      <c r="L256" s="166"/>
      <c r="M256" s="171"/>
      <c r="N256" s="172"/>
      <c r="O256" s="172"/>
      <c r="P256" s="172"/>
      <c r="Q256" s="172"/>
      <c r="R256" s="172"/>
      <c r="S256" s="172"/>
      <c r="T256" s="173"/>
      <c r="AT256" s="168" t="s">
        <v>159</v>
      </c>
      <c r="AU256" s="168" t="s">
        <v>80</v>
      </c>
      <c r="AV256" s="11" t="s">
        <v>80</v>
      </c>
      <c r="AW256" s="11" t="s">
        <v>33</v>
      </c>
      <c r="AX256" s="11" t="s">
        <v>70</v>
      </c>
      <c r="AY256" s="168" t="s">
        <v>150</v>
      </c>
    </row>
    <row r="257" spans="2:51" s="11" customFormat="1" ht="27">
      <c r="B257" s="166"/>
      <c r="D257" s="167" t="s">
        <v>159</v>
      </c>
      <c r="E257" s="168" t="s">
        <v>5</v>
      </c>
      <c r="F257" s="169" t="s">
        <v>375</v>
      </c>
      <c r="H257" s="170">
        <v>12.741</v>
      </c>
      <c r="L257" s="166"/>
      <c r="M257" s="171"/>
      <c r="N257" s="172"/>
      <c r="O257" s="172"/>
      <c r="P257" s="172"/>
      <c r="Q257" s="172"/>
      <c r="R257" s="172"/>
      <c r="S257" s="172"/>
      <c r="T257" s="173"/>
      <c r="AT257" s="168" t="s">
        <v>159</v>
      </c>
      <c r="AU257" s="168" t="s">
        <v>80</v>
      </c>
      <c r="AV257" s="11" t="s">
        <v>80</v>
      </c>
      <c r="AW257" s="11" t="s">
        <v>33</v>
      </c>
      <c r="AX257" s="11" t="s">
        <v>70</v>
      </c>
      <c r="AY257" s="168" t="s">
        <v>150</v>
      </c>
    </row>
    <row r="258" spans="2:51" s="11" customFormat="1" ht="13.5">
      <c r="B258" s="166"/>
      <c r="D258" s="167" t="s">
        <v>159</v>
      </c>
      <c r="E258" s="168" t="s">
        <v>5</v>
      </c>
      <c r="F258" s="169" t="s">
        <v>376</v>
      </c>
      <c r="H258" s="170">
        <v>2.042</v>
      </c>
      <c r="L258" s="166"/>
      <c r="M258" s="171"/>
      <c r="N258" s="172"/>
      <c r="O258" s="172"/>
      <c r="P258" s="172"/>
      <c r="Q258" s="172"/>
      <c r="R258" s="172"/>
      <c r="S258" s="172"/>
      <c r="T258" s="173"/>
      <c r="AT258" s="168" t="s">
        <v>159</v>
      </c>
      <c r="AU258" s="168" t="s">
        <v>80</v>
      </c>
      <c r="AV258" s="11" t="s">
        <v>80</v>
      </c>
      <c r="AW258" s="11" t="s">
        <v>33</v>
      </c>
      <c r="AX258" s="11" t="s">
        <v>70</v>
      </c>
      <c r="AY258" s="168" t="s">
        <v>150</v>
      </c>
    </row>
    <row r="259" spans="2:51" s="11" customFormat="1" ht="27">
      <c r="B259" s="166"/>
      <c r="D259" s="167" t="s">
        <v>159</v>
      </c>
      <c r="E259" s="168" t="s">
        <v>5</v>
      </c>
      <c r="F259" s="169" t="s">
        <v>377</v>
      </c>
      <c r="H259" s="170">
        <v>23.435</v>
      </c>
      <c r="L259" s="166"/>
      <c r="M259" s="171"/>
      <c r="N259" s="172"/>
      <c r="O259" s="172"/>
      <c r="P259" s="172"/>
      <c r="Q259" s="172"/>
      <c r="R259" s="172"/>
      <c r="S259" s="172"/>
      <c r="T259" s="173"/>
      <c r="AT259" s="168" t="s">
        <v>159</v>
      </c>
      <c r="AU259" s="168" t="s">
        <v>80</v>
      </c>
      <c r="AV259" s="11" t="s">
        <v>80</v>
      </c>
      <c r="AW259" s="11" t="s">
        <v>33</v>
      </c>
      <c r="AX259" s="11" t="s">
        <v>70</v>
      </c>
      <c r="AY259" s="168" t="s">
        <v>150</v>
      </c>
    </row>
    <row r="260" spans="2:51" s="11" customFormat="1" ht="27">
      <c r="B260" s="166"/>
      <c r="D260" s="167" t="s">
        <v>159</v>
      </c>
      <c r="E260" s="168" t="s">
        <v>5</v>
      </c>
      <c r="F260" s="169" t="s">
        <v>378</v>
      </c>
      <c r="H260" s="170">
        <v>66.703</v>
      </c>
      <c r="L260" s="166"/>
      <c r="M260" s="171"/>
      <c r="N260" s="172"/>
      <c r="O260" s="172"/>
      <c r="P260" s="172"/>
      <c r="Q260" s="172"/>
      <c r="R260" s="172"/>
      <c r="S260" s="172"/>
      <c r="T260" s="173"/>
      <c r="AT260" s="168" t="s">
        <v>159</v>
      </c>
      <c r="AU260" s="168" t="s">
        <v>80</v>
      </c>
      <c r="AV260" s="11" t="s">
        <v>80</v>
      </c>
      <c r="AW260" s="11" t="s">
        <v>33</v>
      </c>
      <c r="AX260" s="11" t="s">
        <v>70</v>
      </c>
      <c r="AY260" s="168" t="s">
        <v>150</v>
      </c>
    </row>
    <row r="261" spans="2:51" s="12" customFormat="1" ht="13.5">
      <c r="B261" s="174"/>
      <c r="D261" s="175" t="s">
        <v>159</v>
      </c>
      <c r="E261" s="176" t="s">
        <v>5</v>
      </c>
      <c r="F261" s="177" t="s">
        <v>162</v>
      </c>
      <c r="H261" s="178">
        <v>119.054</v>
      </c>
      <c r="L261" s="174"/>
      <c r="M261" s="179"/>
      <c r="N261" s="180"/>
      <c r="O261" s="180"/>
      <c r="P261" s="180"/>
      <c r="Q261" s="180"/>
      <c r="R261" s="180"/>
      <c r="S261" s="180"/>
      <c r="T261" s="181"/>
      <c r="AT261" s="182" t="s">
        <v>159</v>
      </c>
      <c r="AU261" s="182" t="s">
        <v>80</v>
      </c>
      <c r="AV261" s="12" t="s">
        <v>157</v>
      </c>
      <c r="AW261" s="12" t="s">
        <v>33</v>
      </c>
      <c r="AX261" s="12" t="s">
        <v>78</v>
      </c>
      <c r="AY261" s="182" t="s">
        <v>150</v>
      </c>
    </row>
    <row r="262" spans="2:65" s="1" customFormat="1" ht="22.5" customHeight="1">
      <c r="B262" s="154"/>
      <c r="C262" s="186" t="s">
        <v>379</v>
      </c>
      <c r="D262" s="186" t="s">
        <v>205</v>
      </c>
      <c r="E262" s="187" t="s">
        <v>380</v>
      </c>
      <c r="F262" s="188" t="s">
        <v>381</v>
      </c>
      <c r="G262" s="189" t="s">
        <v>196</v>
      </c>
      <c r="H262" s="190">
        <v>14.416</v>
      </c>
      <c r="I262" s="191"/>
      <c r="J262" s="191"/>
      <c r="K262" s="188" t="s">
        <v>156</v>
      </c>
      <c r="L262" s="192"/>
      <c r="M262" s="193" t="s">
        <v>5</v>
      </c>
      <c r="N262" s="194" t="s">
        <v>41</v>
      </c>
      <c r="O262" s="163">
        <v>0</v>
      </c>
      <c r="P262" s="163">
        <f>O262*H262</f>
        <v>0</v>
      </c>
      <c r="Q262" s="163">
        <v>0.0042</v>
      </c>
      <c r="R262" s="163">
        <f>Q262*H262</f>
        <v>0.060547199999999995</v>
      </c>
      <c r="S262" s="163">
        <v>0</v>
      </c>
      <c r="T262" s="164">
        <f>S262*H262</f>
        <v>0</v>
      </c>
      <c r="AR262" s="24" t="s">
        <v>193</v>
      </c>
      <c r="AT262" s="24" t="s">
        <v>205</v>
      </c>
      <c r="AU262" s="24" t="s">
        <v>80</v>
      </c>
      <c r="AY262" s="24" t="s">
        <v>150</v>
      </c>
      <c r="BE262" s="165">
        <f>IF(N262="základní",J262,0)</f>
        <v>0</v>
      </c>
      <c r="BF262" s="165">
        <f>IF(N262="snížená",J262,0)</f>
        <v>0</v>
      </c>
      <c r="BG262" s="165">
        <f>IF(N262="zákl. přenesená",J262,0)</f>
        <v>0</v>
      </c>
      <c r="BH262" s="165">
        <f>IF(N262="sníž. přenesená",J262,0)</f>
        <v>0</v>
      </c>
      <c r="BI262" s="165">
        <f>IF(N262="nulová",J262,0)</f>
        <v>0</v>
      </c>
      <c r="BJ262" s="24" t="s">
        <v>78</v>
      </c>
      <c r="BK262" s="165">
        <f>ROUND(I262*H262,2)</f>
        <v>0</v>
      </c>
      <c r="BL262" s="24" t="s">
        <v>157</v>
      </c>
      <c r="BM262" s="24" t="s">
        <v>382</v>
      </c>
    </row>
    <row r="263" spans="2:51" s="11" customFormat="1" ht="27">
      <c r="B263" s="166"/>
      <c r="D263" s="167" t="s">
        <v>159</v>
      </c>
      <c r="E263" s="168" t="s">
        <v>5</v>
      </c>
      <c r="F263" s="169" t="s">
        <v>383</v>
      </c>
      <c r="H263" s="170">
        <v>12.996</v>
      </c>
      <c r="L263" s="166"/>
      <c r="M263" s="171"/>
      <c r="N263" s="172"/>
      <c r="O263" s="172"/>
      <c r="P263" s="172"/>
      <c r="Q263" s="172"/>
      <c r="R263" s="172"/>
      <c r="S263" s="172"/>
      <c r="T263" s="173"/>
      <c r="AT263" s="168" t="s">
        <v>159</v>
      </c>
      <c r="AU263" s="168" t="s">
        <v>80</v>
      </c>
      <c r="AV263" s="11" t="s">
        <v>80</v>
      </c>
      <c r="AW263" s="11" t="s">
        <v>33</v>
      </c>
      <c r="AX263" s="11" t="s">
        <v>70</v>
      </c>
      <c r="AY263" s="168" t="s">
        <v>150</v>
      </c>
    </row>
    <row r="264" spans="2:51" s="11" customFormat="1" ht="13.5">
      <c r="B264" s="166"/>
      <c r="D264" s="167" t="s">
        <v>159</v>
      </c>
      <c r="E264" s="168" t="s">
        <v>5</v>
      </c>
      <c r="F264" s="169" t="s">
        <v>384</v>
      </c>
      <c r="H264" s="170">
        <v>1.42</v>
      </c>
      <c r="L264" s="166"/>
      <c r="M264" s="171"/>
      <c r="N264" s="172"/>
      <c r="O264" s="172"/>
      <c r="P264" s="172"/>
      <c r="Q264" s="172"/>
      <c r="R264" s="172"/>
      <c r="S264" s="172"/>
      <c r="T264" s="173"/>
      <c r="AT264" s="168" t="s">
        <v>159</v>
      </c>
      <c r="AU264" s="168" t="s">
        <v>80</v>
      </c>
      <c r="AV264" s="11" t="s">
        <v>80</v>
      </c>
      <c r="AW264" s="11" t="s">
        <v>33</v>
      </c>
      <c r="AX264" s="11" t="s">
        <v>70</v>
      </c>
      <c r="AY264" s="168" t="s">
        <v>150</v>
      </c>
    </row>
    <row r="265" spans="2:51" s="12" customFormat="1" ht="13.5">
      <c r="B265" s="174"/>
      <c r="D265" s="175" t="s">
        <v>159</v>
      </c>
      <c r="E265" s="176" t="s">
        <v>5</v>
      </c>
      <c r="F265" s="177" t="s">
        <v>162</v>
      </c>
      <c r="H265" s="178">
        <v>14.416</v>
      </c>
      <c r="L265" s="174"/>
      <c r="M265" s="179"/>
      <c r="N265" s="180"/>
      <c r="O265" s="180"/>
      <c r="P265" s="180"/>
      <c r="Q265" s="180"/>
      <c r="R265" s="180"/>
      <c r="S265" s="180"/>
      <c r="T265" s="181"/>
      <c r="AT265" s="182" t="s">
        <v>159</v>
      </c>
      <c r="AU265" s="182" t="s">
        <v>80</v>
      </c>
      <c r="AV265" s="12" t="s">
        <v>157</v>
      </c>
      <c r="AW265" s="12" t="s">
        <v>33</v>
      </c>
      <c r="AX265" s="12" t="s">
        <v>78</v>
      </c>
      <c r="AY265" s="182" t="s">
        <v>150</v>
      </c>
    </row>
    <row r="266" spans="2:65" s="1" customFormat="1" ht="22.5" customHeight="1">
      <c r="B266" s="154"/>
      <c r="C266" s="186" t="s">
        <v>385</v>
      </c>
      <c r="D266" s="186" t="s">
        <v>205</v>
      </c>
      <c r="E266" s="187" t="s">
        <v>386</v>
      </c>
      <c r="F266" s="188" t="s">
        <v>387</v>
      </c>
      <c r="G266" s="189" t="s">
        <v>155</v>
      </c>
      <c r="H266" s="190">
        <v>1.809</v>
      </c>
      <c r="I266" s="191"/>
      <c r="J266" s="191"/>
      <c r="K266" s="188" t="s">
        <v>156</v>
      </c>
      <c r="L266" s="192"/>
      <c r="M266" s="193" t="s">
        <v>5</v>
      </c>
      <c r="N266" s="194" t="s">
        <v>41</v>
      </c>
      <c r="O266" s="163">
        <v>0</v>
      </c>
      <c r="P266" s="163">
        <f>O266*H266</f>
        <v>0</v>
      </c>
      <c r="Q266" s="163">
        <v>0.03</v>
      </c>
      <c r="R266" s="163">
        <f>Q266*H266</f>
        <v>0.05427</v>
      </c>
      <c r="S266" s="163">
        <v>0</v>
      </c>
      <c r="T266" s="164">
        <f>S266*H266</f>
        <v>0</v>
      </c>
      <c r="AR266" s="24" t="s">
        <v>193</v>
      </c>
      <c r="AT266" s="24" t="s">
        <v>205</v>
      </c>
      <c r="AU266" s="24" t="s">
        <v>80</v>
      </c>
      <c r="AY266" s="24" t="s">
        <v>150</v>
      </c>
      <c r="BE266" s="165">
        <f>IF(N266="základní",J266,0)</f>
        <v>0</v>
      </c>
      <c r="BF266" s="165">
        <f>IF(N266="snížená",J266,0)</f>
        <v>0</v>
      </c>
      <c r="BG266" s="165">
        <f>IF(N266="zákl. přenesená",J266,0)</f>
        <v>0</v>
      </c>
      <c r="BH266" s="165">
        <f>IF(N266="sníž. přenesená",J266,0)</f>
        <v>0</v>
      </c>
      <c r="BI266" s="165">
        <f>IF(N266="nulová",J266,0)</f>
        <v>0</v>
      </c>
      <c r="BJ266" s="24" t="s">
        <v>78</v>
      </c>
      <c r="BK266" s="165">
        <f>ROUND(I266*H266,2)</f>
        <v>0</v>
      </c>
      <c r="BL266" s="24" t="s">
        <v>157</v>
      </c>
      <c r="BM266" s="24" t="s">
        <v>388</v>
      </c>
    </row>
    <row r="267" spans="2:51" s="11" customFormat="1" ht="27">
      <c r="B267" s="166"/>
      <c r="D267" s="167" t="s">
        <v>159</v>
      </c>
      <c r="E267" s="168" t="s">
        <v>5</v>
      </c>
      <c r="F267" s="169" t="s">
        <v>389</v>
      </c>
      <c r="H267" s="170">
        <v>1.559</v>
      </c>
      <c r="L267" s="166"/>
      <c r="M267" s="171"/>
      <c r="N267" s="172"/>
      <c r="O267" s="172"/>
      <c r="P267" s="172"/>
      <c r="Q267" s="172"/>
      <c r="R267" s="172"/>
      <c r="S267" s="172"/>
      <c r="T267" s="173"/>
      <c r="AT267" s="168" t="s">
        <v>159</v>
      </c>
      <c r="AU267" s="168" t="s">
        <v>80</v>
      </c>
      <c r="AV267" s="11" t="s">
        <v>80</v>
      </c>
      <c r="AW267" s="11" t="s">
        <v>33</v>
      </c>
      <c r="AX267" s="11" t="s">
        <v>70</v>
      </c>
      <c r="AY267" s="168" t="s">
        <v>150</v>
      </c>
    </row>
    <row r="268" spans="2:51" s="11" customFormat="1" ht="13.5">
      <c r="B268" s="166"/>
      <c r="D268" s="167" t="s">
        <v>159</v>
      </c>
      <c r="E268" s="168" t="s">
        <v>5</v>
      </c>
      <c r="F268" s="169" t="s">
        <v>390</v>
      </c>
      <c r="H268" s="170">
        <v>0.25</v>
      </c>
      <c r="L268" s="166"/>
      <c r="M268" s="171"/>
      <c r="N268" s="172"/>
      <c r="O268" s="172"/>
      <c r="P268" s="172"/>
      <c r="Q268" s="172"/>
      <c r="R268" s="172"/>
      <c r="S268" s="172"/>
      <c r="T268" s="173"/>
      <c r="AT268" s="168" t="s">
        <v>159</v>
      </c>
      <c r="AU268" s="168" t="s">
        <v>80</v>
      </c>
      <c r="AV268" s="11" t="s">
        <v>80</v>
      </c>
      <c r="AW268" s="11" t="s">
        <v>33</v>
      </c>
      <c r="AX268" s="11" t="s">
        <v>70</v>
      </c>
      <c r="AY268" s="168" t="s">
        <v>150</v>
      </c>
    </row>
    <row r="269" spans="2:51" s="12" customFormat="1" ht="13.5">
      <c r="B269" s="174"/>
      <c r="D269" s="175" t="s">
        <v>159</v>
      </c>
      <c r="E269" s="176" t="s">
        <v>5</v>
      </c>
      <c r="F269" s="177" t="s">
        <v>162</v>
      </c>
      <c r="H269" s="178">
        <v>1.809</v>
      </c>
      <c r="L269" s="174"/>
      <c r="M269" s="179"/>
      <c r="N269" s="180"/>
      <c r="O269" s="180"/>
      <c r="P269" s="180"/>
      <c r="Q269" s="180"/>
      <c r="R269" s="180"/>
      <c r="S269" s="180"/>
      <c r="T269" s="181"/>
      <c r="AT269" s="182" t="s">
        <v>159</v>
      </c>
      <c r="AU269" s="182" t="s">
        <v>80</v>
      </c>
      <c r="AV269" s="12" t="s">
        <v>157</v>
      </c>
      <c r="AW269" s="12" t="s">
        <v>33</v>
      </c>
      <c r="AX269" s="12" t="s">
        <v>78</v>
      </c>
      <c r="AY269" s="182" t="s">
        <v>150</v>
      </c>
    </row>
    <row r="270" spans="2:65" s="1" customFormat="1" ht="22.5" customHeight="1">
      <c r="B270" s="154"/>
      <c r="C270" s="186" t="s">
        <v>391</v>
      </c>
      <c r="D270" s="186" t="s">
        <v>205</v>
      </c>
      <c r="E270" s="187" t="s">
        <v>392</v>
      </c>
      <c r="F270" s="188" t="s">
        <v>393</v>
      </c>
      <c r="G270" s="189" t="s">
        <v>196</v>
      </c>
      <c r="H270" s="190">
        <v>23.904</v>
      </c>
      <c r="I270" s="191"/>
      <c r="J270" s="191"/>
      <c r="K270" s="188" t="s">
        <v>156</v>
      </c>
      <c r="L270" s="192"/>
      <c r="M270" s="193" t="s">
        <v>5</v>
      </c>
      <c r="N270" s="194" t="s">
        <v>41</v>
      </c>
      <c r="O270" s="163">
        <v>0</v>
      </c>
      <c r="P270" s="163">
        <f>O270*H270</f>
        <v>0</v>
      </c>
      <c r="Q270" s="163">
        <v>0.0018</v>
      </c>
      <c r="R270" s="163">
        <f>Q270*H270</f>
        <v>0.0430272</v>
      </c>
      <c r="S270" s="163">
        <v>0</v>
      </c>
      <c r="T270" s="164">
        <f>S270*H270</f>
        <v>0</v>
      </c>
      <c r="AR270" s="24" t="s">
        <v>193</v>
      </c>
      <c r="AT270" s="24" t="s">
        <v>205</v>
      </c>
      <c r="AU270" s="24" t="s">
        <v>80</v>
      </c>
      <c r="AY270" s="24" t="s">
        <v>150</v>
      </c>
      <c r="BE270" s="165">
        <f>IF(N270="základní",J270,0)</f>
        <v>0</v>
      </c>
      <c r="BF270" s="165">
        <f>IF(N270="snížená",J270,0)</f>
        <v>0</v>
      </c>
      <c r="BG270" s="165">
        <f>IF(N270="zákl. přenesená",J270,0)</f>
        <v>0</v>
      </c>
      <c r="BH270" s="165">
        <f>IF(N270="sníž. přenesená",J270,0)</f>
        <v>0</v>
      </c>
      <c r="BI270" s="165">
        <f>IF(N270="nulová",J270,0)</f>
        <v>0</v>
      </c>
      <c r="BJ270" s="24" t="s">
        <v>78</v>
      </c>
      <c r="BK270" s="165">
        <f>ROUND(I270*H270,2)</f>
        <v>0</v>
      </c>
      <c r="BL270" s="24" t="s">
        <v>157</v>
      </c>
      <c r="BM270" s="24" t="s">
        <v>394</v>
      </c>
    </row>
    <row r="271" spans="2:51" s="11" customFormat="1" ht="27">
      <c r="B271" s="166"/>
      <c r="D271" s="175" t="s">
        <v>159</v>
      </c>
      <c r="E271" s="183" t="s">
        <v>5</v>
      </c>
      <c r="F271" s="184" t="s">
        <v>395</v>
      </c>
      <c r="H271" s="185">
        <v>23.904</v>
      </c>
      <c r="L271" s="166"/>
      <c r="M271" s="171"/>
      <c r="N271" s="172"/>
      <c r="O271" s="172"/>
      <c r="P271" s="172"/>
      <c r="Q271" s="172"/>
      <c r="R271" s="172"/>
      <c r="S271" s="172"/>
      <c r="T271" s="173"/>
      <c r="AT271" s="168" t="s">
        <v>159</v>
      </c>
      <c r="AU271" s="168" t="s">
        <v>80</v>
      </c>
      <c r="AV271" s="11" t="s">
        <v>80</v>
      </c>
      <c r="AW271" s="11" t="s">
        <v>33</v>
      </c>
      <c r="AX271" s="11" t="s">
        <v>78</v>
      </c>
      <c r="AY271" s="168" t="s">
        <v>150</v>
      </c>
    </row>
    <row r="272" spans="2:65" s="1" customFormat="1" ht="22.5" customHeight="1">
      <c r="B272" s="154"/>
      <c r="C272" s="186" t="s">
        <v>396</v>
      </c>
      <c r="D272" s="186" t="s">
        <v>205</v>
      </c>
      <c r="E272" s="187" t="s">
        <v>397</v>
      </c>
      <c r="F272" s="188" t="s">
        <v>398</v>
      </c>
      <c r="G272" s="189" t="s">
        <v>196</v>
      </c>
      <c r="H272" s="190">
        <v>68.037</v>
      </c>
      <c r="I272" s="191"/>
      <c r="J272" s="191"/>
      <c r="K272" s="188" t="s">
        <v>156</v>
      </c>
      <c r="L272" s="192"/>
      <c r="M272" s="193" t="s">
        <v>5</v>
      </c>
      <c r="N272" s="194" t="s">
        <v>41</v>
      </c>
      <c r="O272" s="163">
        <v>0</v>
      </c>
      <c r="P272" s="163">
        <f>O272*H272</f>
        <v>0</v>
      </c>
      <c r="Q272" s="163">
        <v>0.00204</v>
      </c>
      <c r="R272" s="163">
        <f>Q272*H272</f>
        <v>0.13879548000000003</v>
      </c>
      <c r="S272" s="163">
        <v>0</v>
      </c>
      <c r="T272" s="164">
        <f>S272*H272</f>
        <v>0</v>
      </c>
      <c r="AR272" s="24" t="s">
        <v>193</v>
      </c>
      <c r="AT272" s="24" t="s">
        <v>205</v>
      </c>
      <c r="AU272" s="24" t="s">
        <v>80</v>
      </c>
      <c r="AY272" s="24" t="s">
        <v>150</v>
      </c>
      <c r="BE272" s="165">
        <f>IF(N272="základní",J272,0)</f>
        <v>0</v>
      </c>
      <c r="BF272" s="165">
        <f>IF(N272="snížená",J272,0)</f>
        <v>0</v>
      </c>
      <c r="BG272" s="165">
        <f>IF(N272="zákl. přenesená",J272,0)</f>
        <v>0</v>
      </c>
      <c r="BH272" s="165">
        <f>IF(N272="sníž. přenesená",J272,0)</f>
        <v>0</v>
      </c>
      <c r="BI272" s="165">
        <f>IF(N272="nulová",J272,0)</f>
        <v>0</v>
      </c>
      <c r="BJ272" s="24" t="s">
        <v>78</v>
      </c>
      <c r="BK272" s="165">
        <f>ROUND(I272*H272,2)</f>
        <v>0</v>
      </c>
      <c r="BL272" s="24" t="s">
        <v>157</v>
      </c>
      <c r="BM272" s="24" t="s">
        <v>399</v>
      </c>
    </row>
    <row r="273" spans="2:51" s="11" customFormat="1" ht="13.5">
      <c r="B273" s="166"/>
      <c r="D273" s="175" t="s">
        <v>159</v>
      </c>
      <c r="E273" s="183" t="s">
        <v>5</v>
      </c>
      <c r="F273" s="184" t="s">
        <v>400</v>
      </c>
      <c r="H273" s="185">
        <v>68.037</v>
      </c>
      <c r="L273" s="166"/>
      <c r="M273" s="171"/>
      <c r="N273" s="172"/>
      <c r="O273" s="172"/>
      <c r="P273" s="172"/>
      <c r="Q273" s="172"/>
      <c r="R273" s="172"/>
      <c r="S273" s="172"/>
      <c r="T273" s="173"/>
      <c r="AT273" s="168" t="s">
        <v>159</v>
      </c>
      <c r="AU273" s="168" t="s">
        <v>80</v>
      </c>
      <c r="AV273" s="11" t="s">
        <v>80</v>
      </c>
      <c r="AW273" s="11" t="s">
        <v>33</v>
      </c>
      <c r="AX273" s="11" t="s">
        <v>78</v>
      </c>
      <c r="AY273" s="168" t="s">
        <v>150</v>
      </c>
    </row>
    <row r="274" spans="2:65" s="1" customFormat="1" ht="22.5" customHeight="1">
      <c r="B274" s="154"/>
      <c r="C274" s="155" t="s">
        <v>401</v>
      </c>
      <c r="D274" s="155" t="s">
        <v>152</v>
      </c>
      <c r="E274" s="156" t="s">
        <v>402</v>
      </c>
      <c r="F274" s="157" t="s">
        <v>403</v>
      </c>
      <c r="G274" s="158" t="s">
        <v>196</v>
      </c>
      <c r="H274" s="159">
        <v>657.519</v>
      </c>
      <c r="I274" s="160"/>
      <c r="J274" s="160"/>
      <c r="K274" s="157" t="s">
        <v>156</v>
      </c>
      <c r="L274" s="38"/>
      <c r="M274" s="161" t="s">
        <v>5</v>
      </c>
      <c r="N274" s="162" t="s">
        <v>41</v>
      </c>
      <c r="O274" s="163">
        <v>1.06</v>
      </c>
      <c r="P274" s="163">
        <f>O274*H274</f>
        <v>696.97014</v>
      </c>
      <c r="Q274" s="163">
        <v>0.0085</v>
      </c>
      <c r="R274" s="163">
        <f>Q274*H274</f>
        <v>5.5889115</v>
      </c>
      <c r="S274" s="163">
        <v>0</v>
      </c>
      <c r="T274" s="164">
        <f>S274*H274</f>
        <v>0</v>
      </c>
      <c r="AR274" s="24" t="s">
        <v>157</v>
      </c>
      <c r="AT274" s="24" t="s">
        <v>152</v>
      </c>
      <c r="AU274" s="24" t="s">
        <v>80</v>
      </c>
      <c r="AY274" s="24" t="s">
        <v>150</v>
      </c>
      <c r="BE274" s="165">
        <f>IF(N274="základní",J274,0)</f>
        <v>0</v>
      </c>
      <c r="BF274" s="165">
        <f>IF(N274="snížená",J274,0)</f>
        <v>0</v>
      </c>
      <c r="BG274" s="165">
        <f>IF(N274="zákl. přenesená",J274,0)</f>
        <v>0</v>
      </c>
      <c r="BH274" s="165">
        <f>IF(N274="sníž. přenesená",J274,0)</f>
        <v>0</v>
      </c>
      <c r="BI274" s="165">
        <f>IF(N274="nulová",J274,0)</f>
        <v>0</v>
      </c>
      <c r="BJ274" s="24" t="s">
        <v>78</v>
      </c>
      <c r="BK274" s="165">
        <f>ROUND(I274*H274,2)</f>
        <v>0</v>
      </c>
      <c r="BL274" s="24" t="s">
        <v>157</v>
      </c>
      <c r="BM274" s="24" t="s">
        <v>404</v>
      </c>
    </row>
    <row r="275" spans="2:51" s="11" customFormat="1" ht="40.5">
      <c r="B275" s="166"/>
      <c r="D275" s="167" t="s">
        <v>159</v>
      </c>
      <c r="E275" s="168" t="s">
        <v>5</v>
      </c>
      <c r="F275" s="169" t="s">
        <v>405</v>
      </c>
      <c r="H275" s="170">
        <v>481.317</v>
      </c>
      <c r="L275" s="166"/>
      <c r="M275" s="171"/>
      <c r="N275" s="172"/>
      <c r="O275" s="172"/>
      <c r="P275" s="172"/>
      <c r="Q275" s="172"/>
      <c r="R275" s="172"/>
      <c r="S275" s="172"/>
      <c r="T275" s="173"/>
      <c r="AT275" s="168" t="s">
        <v>159</v>
      </c>
      <c r="AU275" s="168" t="s">
        <v>80</v>
      </c>
      <c r="AV275" s="11" t="s">
        <v>80</v>
      </c>
      <c r="AW275" s="11" t="s">
        <v>33</v>
      </c>
      <c r="AX275" s="11" t="s">
        <v>70</v>
      </c>
      <c r="AY275" s="168" t="s">
        <v>150</v>
      </c>
    </row>
    <row r="276" spans="2:51" s="11" customFormat="1" ht="13.5">
      <c r="B276" s="166"/>
      <c r="D276" s="167" t="s">
        <v>159</v>
      </c>
      <c r="E276" s="168" t="s">
        <v>5</v>
      </c>
      <c r="F276" s="169" t="s">
        <v>406</v>
      </c>
      <c r="H276" s="170">
        <v>-77.76</v>
      </c>
      <c r="L276" s="166"/>
      <c r="M276" s="171"/>
      <c r="N276" s="172"/>
      <c r="O276" s="172"/>
      <c r="P276" s="172"/>
      <c r="Q276" s="172"/>
      <c r="R276" s="172"/>
      <c r="S276" s="172"/>
      <c r="T276" s="173"/>
      <c r="AT276" s="168" t="s">
        <v>159</v>
      </c>
      <c r="AU276" s="168" t="s">
        <v>80</v>
      </c>
      <c r="AV276" s="11" t="s">
        <v>80</v>
      </c>
      <c r="AW276" s="11" t="s">
        <v>33</v>
      </c>
      <c r="AX276" s="11" t="s">
        <v>70</v>
      </c>
      <c r="AY276" s="168" t="s">
        <v>150</v>
      </c>
    </row>
    <row r="277" spans="2:51" s="11" customFormat="1" ht="13.5">
      <c r="B277" s="166"/>
      <c r="D277" s="167" t="s">
        <v>159</v>
      </c>
      <c r="E277" s="168" t="s">
        <v>5</v>
      </c>
      <c r="F277" s="169" t="s">
        <v>407</v>
      </c>
      <c r="H277" s="170">
        <v>-64.44</v>
      </c>
      <c r="L277" s="166"/>
      <c r="M277" s="171"/>
      <c r="N277" s="172"/>
      <c r="O277" s="172"/>
      <c r="P277" s="172"/>
      <c r="Q277" s="172"/>
      <c r="R277" s="172"/>
      <c r="S277" s="172"/>
      <c r="T277" s="173"/>
      <c r="AT277" s="168" t="s">
        <v>159</v>
      </c>
      <c r="AU277" s="168" t="s">
        <v>80</v>
      </c>
      <c r="AV277" s="11" t="s">
        <v>80</v>
      </c>
      <c r="AW277" s="11" t="s">
        <v>33</v>
      </c>
      <c r="AX277" s="11" t="s">
        <v>70</v>
      </c>
      <c r="AY277" s="168" t="s">
        <v>150</v>
      </c>
    </row>
    <row r="278" spans="2:51" s="11" customFormat="1" ht="27">
      <c r="B278" s="166"/>
      <c r="D278" s="167" t="s">
        <v>159</v>
      </c>
      <c r="E278" s="168" t="s">
        <v>5</v>
      </c>
      <c r="F278" s="169" t="s">
        <v>408</v>
      </c>
      <c r="H278" s="170">
        <v>325.575</v>
      </c>
      <c r="L278" s="166"/>
      <c r="M278" s="171"/>
      <c r="N278" s="172"/>
      <c r="O278" s="172"/>
      <c r="P278" s="172"/>
      <c r="Q278" s="172"/>
      <c r="R278" s="172"/>
      <c r="S278" s="172"/>
      <c r="T278" s="173"/>
      <c r="AT278" s="168" t="s">
        <v>159</v>
      </c>
      <c r="AU278" s="168" t="s">
        <v>80</v>
      </c>
      <c r="AV278" s="11" t="s">
        <v>80</v>
      </c>
      <c r="AW278" s="11" t="s">
        <v>33</v>
      </c>
      <c r="AX278" s="11" t="s">
        <v>70</v>
      </c>
      <c r="AY278" s="168" t="s">
        <v>150</v>
      </c>
    </row>
    <row r="279" spans="2:51" s="11" customFormat="1" ht="27">
      <c r="B279" s="166"/>
      <c r="D279" s="167" t="s">
        <v>159</v>
      </c>
      <c r="E279" s="168" t="s">
        <v>5</v>
      </c>
      <c r="F279" s="169" t="s">
        <v>409</v>
      </c>
      <c r="H279" s="170">
        <v>-98.605</v>
      </c>
      <c r="L279" s="166"/>
      <c r="M279" s="171"/>
      <c r="N279" s="172"/>
      <c r="O279" s="172"/>
      <c r="P279" s="172"/>
      <c r="Q279" s="172"/>
      <c r="R279" s="172"/>
      <c r="S279" s="172"/>
      <c r="T279" s="173"/>
      <c r="AT279" s="168" t="s">
        <v>159</v>
      </c>
      <c r="AU279" s="168" t="s">
        <v>80</v>
      </c>
      <c r="AV279" s="11" t="s">
        <v>80</v>
      </c>
      <c r="AW279" s="11" t="s">
        <v>33</v>
      </c>
      <c r="AX279" s="11" t="s">
        <v>70</v>
      </c>
      <c r="AY279" s="168" t="s">
        <v>150</v>
      </c>
    </row>
    <row r="280" spans="2:51" s="11" customFormat="1" ht="13.5">
      <c r="B280" s="166"/>
      <c r="D280" s="167" t="s">
        <v>159</v>
      </c>
      <c r="E280" s="168" t="s">
        <v>5</v>
      </c>
      <c r="F280" s="169" t="s">
        <v>410</v>
      </c>
      <c r="H280" s="170">
        <v>36.354</v>
      </c>
      <c r="L280" s="166"/>
      <c r="M280" s="171"/>
      <c r="N280" s="172"/>
      <c r="O280" s="172"/>
      <c r="P280" s="172"/>
      <c r="Q280" s="172"/>
      <c r="R280" s="172"/>
      <c r="S280" s="172"/>
      <c r="T280" s="173"/>
      <c r="AT280" s="168" t="s">
        <v>159</v>
      </c>
      <c r="AU280" s="168" t="s">
        <v>80</v>
      </c>
      <c r="AV280" s="11" t="s">
        <v>80</v>
      </c>
      <c r="AW280" s="11" t="s">
        <v>33</v>
      </c>
      <c r="AX280" s="11" t="s">
        <v>70</v>
      </c>
      <c r="AY280" s="168" t="s">
        <v>150</v>
      </c>
    </row>
    <row r="281" spans="2:51" s="11" customFormat="1" ht="27">
      <c r="B281" s="166"/>
      <c r="D281" s="167" t="s">
        <v>159</v>
      </c>
      <c r="E281" s="168" t="s">
        <v>5</v>
      </c>
      <c r="F281" s="169" t="s">
        <v>411</v>
      </c>
      <c r="H281" s="170">
        <v>55.078</v>
      </c>
      <c r="L281" s="166"/>
      <c r="M281" s="171"/>
      <c r="N281" s="172"/>
      <c r="O281" s="172"/>
      <c r="P281" s="172"/>
      <c r="Q281" s="172"/>
      <c r="R281" s="172"/>
      <c r="S281" s="172"/>
      <c r="T281" s="173"/>
      <c r="AT281" s="168" t="s">
        <v>159</v>
      </c>
      <c r="AU281" s="168" t="s">
        <v>80</v>
      </c>
      <c r="AV281" s="11" t="s">
        <v>80</v>
      </c>
      <c r="AW281" s="11" t="s">
        <v>33</v>
      </c>
      <c r="AX281" s="11" t="s">
        <v>70</v>
      </c>
      <c r="AY281" s="168" t="s">
        <v>150</v>
      </c>
    </row>
    <row r="282" spans="2:51" s="12" customFormat="1" ht="13.5">
      <c r="B282" s="174"/>
      <c r="D282" s="175" t="s">
        <v>159</v>
      </c>
      <c r="E282" s="176" t="s">
        <v>5</v>
      </c>
      <c r="F282" s="177" t="s">
        <v>162</v>
      </c>
      <c r="H282" s="178">
        <v>657.519</v>
      </c>
      <c r="L282" s="174"/>
      <c r="M282" s="179"/>
      <c r="N282" s="180"/>
      <c r="O282" s="180"/>
      <c r="P282" s="180"/>
      <c r="Q282" s="180"/>
      <c r="R282" s="180"/>
      <c r="S282" s="180"/>
      <c r="T282" s="181"/>
      <c r="AT282" s="182" t="s">
        <v>159</v>
      </c>
      <c r="AU282" s="182" t="s">
        <v>80</v>
      </c>
      <c r="AV282" s="12" t="s">
        <v>157</v>
      </c>
      <c r="AW282" s="12" t="s">
        <v>33</v>
      </c>
      <c r="AX282" s="12" t="s">
        <v>78</v>
      </c>
      <c r="AY282" s="182" t="s">
        <v>150</v>
      </c>
    </row>
    <row r="283" spans="2:65" s="1" customFormat="1" ht="22.5" customHeight="1">
      <c r="B283" s="154"/>
      <c r="C283" s="186" t="s">
        <v>412</v>
      </c>
      <c r="D283" s="186" t="s">
        <v>205</v>
      </c>
      <c r="E283" s="187" t="s">
        <v>413</v>
      </c>
      <c r="F283" s="188" t="s">
        <v>414</v>
      </c>
      <c r="G283" s="189" t="s">
        <v>196</v>
      </c>
      <c r="H283" s="190">
        <v>670.67</v>
      </c>
      <c r="I283" s="191"/>
      <c r="J283" s="191"/>
      <c r="K283" s="188" t="s">
        <v>156</v>
      </c>
      <c r="L283" s="192"/>
      <c r="M283" s="193" t="s">
        <v>5</v>
      </c>
      <c r="N283" s="194" t="s">
        <v>41</v>
      </c>
      <c r="O283" s="163">
        <v>0</v>
      </c>
      <c r="P283" s="163">
        <f>O283*H283</f>
        <v>0</v>
      </c>
      <c r="Q283" s="163">
        <v>0.00238</v>
      </c>
      <c r="R283" s="163">
        <f>Q283*H283</f>
        <v>1.5961946</v>
      </c>
      <c r="S283" s="163">
        <v>0</v>
      </c>
      <c r="T283" s="164">
        <f>S283*H283</f>
        <v>0</v>
      </c>
      <c r="AR283" s="24" t="s">
        <v>193</v>
      </c>
      <c r="AT283" s="24" t="s">
        <v>205</v>
      </c>
      <c r="AU283" s="24" t="s">
        <v>80</v>
      </c>
      <c r="AY283" s="24" t="s">
        <v>150</v>
      </c>
      <c r="BE283" s="165">
        <f>IF(N283="základní",J283,0)</f>
        <v>0</v>
      </c>
      <c r="BF283" s="165">
        <f>IF(N283="snížená",J283,0)</f>
        <v>0</v>
      </c>
      <c r="BG283" s="165">
        <f>IF(N283="zákl. přenesená",J283,0)</f>
        <v>0</v>
      </c>
      <c r="BH283" s="165">
        <f>IF(N283="sníž. přenesená",J283,0)</f>
        <v>0</v>
      </c>
      <c r="BI283" s="165">
        <f>IF(N283="nulová",J283,0)</f>
        <v>0</v>
      </c>
      <c r="BJ283" s="24" t="s">
        <v>78</v>
      </c>
      <c r="BK283" s="165">
        <f>ROUND(I283*H283,2)</f>
        <v>0</v>
      </c>
      <c r="BL283" s="24" t="s">
        <v>157</v>
      </c>
      <c r="BM283" s="24" t="s">
        <v>415</v>
      </c>
    </row>
    <row r="284" spans="2:51" s="11" customFormat="1" ht="40.5">
      <c r="B284" s="166"/>
      <c r="D284" s="167" t="s">
        <v>159</v>
      </c>
      <c r="E284" s="168" t="s">
        <v>5</v>
      </c>
      <c r="F284" s="169" t="s">
        <v>416</v>
      </c>
      <c r="H284" s="170">
        <v>490.943</v>
      </c>
      <c r="L284" s="166"/>
      <c r="M284" s="171"/>
      <c r="N284" s="172"/>
      <c r="O284" s="172"/>
      <c r="P284" s="172"/>
      <c r="Q284" s="172"/>
      <c r="R284" s="172"/>
      <c r="S284" s="172"/>
      <c r="T284" s="173"/>
      <c r="AT284" s="168" t="s">
        <v>159</v>
      </c>
      <c r="AU284" s="168" t="s">
        <v>80</v>
      </c>
      <c r="AV284" s="11" t="s">
        <v>80</v>
      </c>
      <c r="AW284" s="11" t="s">
        <v>33</v>
      </c>
      <c r="AX284" s="11" t="s">
        <v>70</v>
      </c>
      <c r="AY284" s="168" t="s">
        <v>150</v>
      </c>
    </row>
    <row r="285" spans="2:51" s="11" customFormat="1" ht="13.5">
      <c r="B285" s="166"/>
      <c r="D285" s="167" t="s">
        <v>159</v>
      </c>
      <c r="E285" s="168" t="s">
        <v>5</v>
      </c>
      <c r="F285" s="169" t="s">
        <v>417</v>
      </c>
      <c r="H285" s="170">
        <v>-79.315</v>
      </c>
      <c r="L285" s="166"/>
      <c r="M285" s="171"/>
      <c r="N285" s="172"/>
      <c r="O285" s="172"/>
      <c r="P285" s="172"/>
      <c r="Q285" s="172"/>
      <c r="R285" s="172"/>
      <c r="S285" s="172"/>
      <c r="T285" s="173"/>
      <c r="AT285" s="168" t="s">
        <v>159</v>
      </c>
      <c r="AU285" s="168" t="s">
        <v>80</v>
      </c>
      <c r="AV285" s="11" t="s">
        <v>80</v>
      </c>
      <c r="AW285" s="11" t="s">
        <v>33</v>
      </c>
      <c r="AX285" s="11" t="s">
        <v>70</v>
      </c>
      <c r="AY285" s="168" t="s">
        <v>150</v>
      </c>
    </row>
    <row r="286" spans="2:51" s="11" customFormat="1" ht="13.5">
      <c r="B286" s="166"/>
      <c r="D286" s="167" t="s">
        <v>159</v>
      </c>
      <c r="E286" s="168" t="s">
        <v>5</v>
      </c>
      <c r="F286" s="169" t="s">
        <v>418</v>
      </c>
      <c r="H286" s="170">
        <v>-65.729</v>
      </c>
      <c r="L286" s="166"/>
      <c r="M286" s="171"/>
      <c r="N286" s="172"/>
      <c r="O286" s="172"/>
      <c r="P286" s="172"/>
      <c r="Q286" s="172"/>
      <c r="R286" s="172"/>
      <c r="S286" s="172"/>
      <c r="T286" s="173"/>
      <c r="AT286" s="168" t="s">
        <v>159</v>
      </c>
      <c r="AU286" s="168" t="s">
        <v>80</v>
      </c>
      <c r="AV286" s="11" t="s">
        <v>80</v>
      </c>
      <c r="AW286" s="11" t="s">
        <v>33</v>
      </c>
      <c r="AX286" s="11" t="s">
        <v>70</v>
      </c>
      <c r="AY286" s="168" t="s">
        <v>150</v>
      </c>
    </row>
    <row r="287" spans="2:51" s="11" customFormat="1" ht="40.5">
      <c r="B287" s="166"/>
      <c r="D287" s="167" t="s">
        <v>159</v>
      </c>
      <c r="E287" s="168" t="s">
        <v>5</v>
      </c>
      <c r="F287" s="169" t="s">
        <v>419</v>
      </c>
      <c r="H287" s="170">
        <v>332.087</v>
      </c>
      <c r="L287" s="166"/>
      <c r="M287" s="171"/>
      <c r="N287" s="172"/>
      <c r="O287" s="172"/>
      <c r="P287" s="172"/>
      <c r="Q287" s="172"/>
      <c r="R287" s="172"/>
      <c r="S287" s="172"/>
      <c r="T287" s="173"/>
      <c r="AT287" s="168" t="s">
        <v>159</v>
      </c>
      <c r="AU287" s="168" t="s">
        <v>80</v>
      </c>
      <c r="AV287" s="11" t="s">
        <v>80</v>
      </c>
      <c r="AW287" s="11" t="s">
        <v>33</v>
      </c>
      <c r="AX287" s="11" t="s">
        <v>70</v>
      </c>
      <c r="AY287" s="168" t="s">
        <v>150</v>
      </c>
    </row>
    <row r="288" spans="2:51" s="11" customFormat="1" ht="27">
      <c r="B288" s="166"/>
      <c r="D288" s="167" t="s">
        <v>159</v>
      </c>
      <c r="E288" s="168" t="s">
        <v>5</v>
      </c>
      <c r="F288" s="169" t="s">
        <v>420</v>
      </c>
      <c r="H288" s="170">
        <v>-100.577</v>
      </c>
      <c r="L288" s="166"/>
      <c r="M288" s="171"/>
      <c r="N288" s="172"/>
      <c r="O288" s="172"/>
      <c r="P288" s="172"/>
      <c r="Q288" s="172"/>
      <c r="R288" s="172"/>
      <c r="S288" s="172"/>
      <c r="T288" s="173"/>
      <c r="AT288" s="168" t="s">
        <v>159</v>
      </c>
      <c r="AU288" s="168" t="s">
        <v>80</v>
      </c>
      <c r="AV288" s="11" t="s">
        <v>80</v>
      </c>
      <c r="AW288" s="11" t="s">
        <v>33</v>
      </c>
      <c r="AX288" s="11" t="s">
        <v>70</v>
      </c>
      <c r="AY288" s="168" t="s">
        <v>150</v>
      </c>
    </row>
    <row r="289" spans="2:51" s="11" customFormat="1" ht="13.5">
      <c r="B289" s="166"/>
      <c r="D289" s="167" t="s">
        <v>159</v>
      </c>
      <c r="E289" s="168" t="s">
        <v>5</v>
      </c>
      <c r="F289" s="169" t="s">
        <v>421</v>
      </c>
      <c r="H289" s="170">
        <v>37.081</v>
      </c>
      <c r="L289" s="166"/>
      <c r="M289" s="171"/>
      <c r="N289" s="172"/>
      <c r="O289" s="172"/>
      <c r="P289" s="172"/>
      <c r="Q289" s="172"/>
      <c r="R289" s="172"/>
      <c r="S289" s="172"/>
      <c r="T289" s="173"/>
      <c r="AT289" s="168" t="s">
        <v>159</v>
      </c>
      <c r="AU289" s="168" t="s">
        <v>80</v>
      </c>
      <c r="AV289" s="11" t="s">
        <v>80</v>
      </c>
      <c r="AW289" s="11" t="s">
        <v>33</v>
      </c>
      <c r="AX289" s="11" t="s">
        <v>70</v>
      </c>
      <c r="AY289" s="168" t="s">
        <v>150</v>
      </c>
    </row>
    <row r="290" spans="2:51" s="11" customFormat="1" ht="27">
      <c r="B290" s="166"/>
      <c r="D290" s="167" t="s">
        <v>159</v>
      </c>
      <c r="E290" s="168" t="s">
        <v>5</v>
      </c>
      <c r="F290" s="169" t="s">
        <v>422</v>
      </c>
      <c r="H290" s="170">
        <v>56.18</v>
      </c>
      <c r="L290" s="166"/>
      <c r="M290" s="171"/>
      <c r="N290" s="172"/>
      <c r="O290" s="172"/>
      <c r="P290" s="172"/>
      <c r="Q290" s="172"/>
      <c r="R290" s="172"/>
      <c r="S290" s="172"/>
      <c r="T290" s="173"/>
      <c r="AT290" s="168" t="s">
        <v>159</v>
      </c>
      <c r="AU290" s="168" t="s">
        <v>80</v>
      </c>
      <c r="AV290" s="11" t="s">
        <v>80</v>
      </c>
      <c r="AW290" s="11" t="s">
        <v>33</v>
      </c>
      <c r="AX290" s="11" t="s">
        <v>70</v>
      </c>
      <c r="AY290" s="168" t="s">
        <v>150</v>
      </c>
    </row>
    <row r="291" spans="2:51" s="12" customFormat="1" ht="13.5">
      <c r="B291" s="174"/>
      <c r="D291" s="175" t="s">
        <v>159</v>
      </c>
      <c r="E291" s="176" t="s">
        <v>5</v>
      </c>
      <c r="F291" s="177" t="s">
        <v>162</v>
      </c>
      <c r="H291" s="178">
        <v>670.67</v>
      </c>
      <c r="L291" s="174"/>
      <c r="M291" s="179"/>
      <c r="N291" s="180"/>
      <c r="O291" s="180"/>
      <c r="P291" s="180"/>
      <c r="Q291" s="180"/>
      <c r="R291" s="180"/>
      <c r="S291" s="180"/>
      <c r="T291" s="181"/>
      <c r="AT291" s="182" t="s">
        <v>159</v>
      </c>
      <c r="AU291" s="182" t="s">
        <v>80</v>
      </c>
      <c r="AV291" s="12" t="s">
        <v>157</v>
      </c>
      <c r="AW291" s="12" t="s">
        <v>33</v>
      </c>
      <c r="AX291" s="12" t="s">
        <v>78</v>
      </c>
      <c r="AY291" s="182" t="s">
        <v>150</v>
      </c>
    </row>
    <row r="292" spans="2:65" s="1" customFormat="1" ht="31.5" customHeight="1">
      <c r="B292" s="154"/>
      <c r="C292" s="155" t="s">
        <v>423</v>
      </c>
      <c r="D292" s="155" t="s">
        <v>152</v>
      </c>
      <c r="E292" s="156" t="s">
        <v>424</v>
      </c>
      <c r="F292" s="157" t="s">
        <v>425</v>
      </c>
      <c r="G292" s="158" t="s">
        <v>292</v>
      </c>
      <c r="H292" s="159">
        <v>340.5</v>
      </c>
      <c r="I292" s="160"/>
      <c r="J292" s="160"/>
      <c r="K292" s="157" t="s">
        <v>156</v>
      </c>
      <c r="L292" s="38"/>
      <c r="M292" s="161" t="s">
        <v>5</v>
      </c>
      <c r="N292" s="162" t="s">
        <v>41</v>
      </c>
      <c r="O292" s="163">
        <v>0.39</v>
      </c>
      <c r="P292" s="163">
        <f>O292*H292</f>
        <v>132.79500000000002</v>
      </c>
      <c r="Q292" s="163">
        <v>0.00331</v>
      </c>
      <c r="R292" s="163">
        <f>Q292*H292</f>
        <v>1.127055</v>
      </c>
      <c r="S292" s="163">
        <v>0</v>
      </c>
      <c r="T292" s="164">
        <f>S292*H292</f>
        <v>0</v>
      </c>
      <c r="AR292" s="24" t="s">
        <v>157</v>
      </c>
      <c r="AT292" s="24" t="s">
        <v>152</v>
      </c>
      <c r="AU292" s="24" t="s">
        <v>80</v>
      </c>
      <c r="AY292" s="24" t="s">
        <v>150</v>
      </c>
      <c r="BE292" s="165">
        <f>IF(N292="základní",J292,0)</f>
        <v>0</v>
      </c>
      <c r="BF292" s="165">
        <f>IF(N292="snížená",J292,0)</f>
        <v>0</v>
      </c>
      <c r="BG292" s="165">
        <f>IF(N292="zákl. přenesená",J292,0)</f>
        <v>0</v>
      </c>
      <c r="BH292" s="165">
        <f>IF(N292="sníž. přenesená",J292,0)</f>
        <v>0</v>
      </c>
      <c r="BI292" s="165">
        <f>IF(N292="nulová",J292,0)</f>
        <v>0</v>
      </c>
      <c r="BJ292" s="24" t="s">
        <v>78</v>
      </c>
      <c r="BK292" s="165">
        <f>ROUND(I292*H292,2)</f>
        <v>0</v>
      </c>
      <c r="BL292" s="24" t="s">
        <v>157</v>
      </c>
      <c r="BM292" s="24" t="s">
        <v>426</v>
      </c>
    </row>
    <row r="293" spans="2:51" s="11" customFormat="1" ht="13.5">
      <c r="B293" s="166"/>
      <c r="D293" s="167" t="s">
        <v>159</v>
      </c>
      <c r="E293" s="168" t="s">
        <v>5</v>
      </c>
      <c r="F293" s="169" t="s">
        <v>427</v>
      </c>
      <c r="H293" s="170">
        <v>32.4</v>
      </c>
      <c r="L293" s="166"/>
      <c r="M293" s="171"/>
      <c r="N293" s="172"/>
      <c r="O293" s="172"/>
      <c r="P293" s="172"/>
      <c r="Q293" s="172"/>
      <c r="R293" s="172"/>
      <c r="S293" s="172"/>
      <c r="T293" s="173"/>
      <c r="AT293" s="168" t="s">
        <v>159</v>
      </c>
      <c r="AU293" s="168" t="s">
        <v>80</v>
      </c>
      <c r="AV293" s="11" t="s">
        <v>80</v>
      </c>
      <c r="AW293" s="11" t="s">
        <v>33</v>
      </c>
      <c r="AX293" s="11" t="s">
        <v>70</v>
      </c>
      <c r="AY293" s="168" t="s">
        <v>150</v>
      </c>
    </row>
    <row r="294" spans="2:51" s="11" customFormat="1" ht="13.5">
      <c r="B294" s="166"/>
      <c r="D294" s="167" t="s">
        <v>159</v>
      </c>
      <c r="E294" s="168" t="s">
        <v>5</v>
      </c>
      <c r="F294" s="169" t="s">
        <v>428</v>
      </c>
      <c r="H294" s="170">
        <v>32.4</v>
      </c>
      <c r="L294" s="166"/>
      <c r="M294" s="171"/>
      <c r="N294" s="172"/>
      <c r="O294" s="172"/>
      <c r="P294" s="172"/>
      <c r="Q294" s="172"/>
      <c r="R294" s="172"/>
      <c r="S294" s="172"/>
      <c r="T294" s="173"/>
      <c r="AT294" s="168" t="s">
        <v>159</v>
      </c>
      <c r="AU294" s="168" t="s">
        <v>80</v>
      </c>
      <c r="AV294" s="11" t="s">
        <v>80</v>
      </c>
      <c r="AW294" s="11" t="s">
        <v>33</v>
      </c>
      <c r="AX294" s="11" t="s">
        <v>70</v>
      </c>
      <c r="AY294" s="168" t="s">
        <v>150</v>
      </c>
    </row>
    <row r="295" spans="2:51" s="11" customFormat="1" ht="27">
      <c r="B295" s="166"/>
      <c r="D295" s="167" t="s">
        <v>159</v>
      </c>
      <c r="E295" s="168" t="s">
        <v>5</v>
      </c>
      <c r="F295" s="169" t="s">
        <v>429</v>
      </c>
      <c r="H295" s="170">
        <v>49.3</v>
      </c>
      <c r="L295" s="166"/>
      <c r="M295" s="171"/>
      <c r="N295" s="172"/>
      <c r="O295" s="172"/>
      <c r="P295" s="172"/>
      <c r="Q295" s="172"/>
      <c r="R295" s="172"/>
      <c r="S295" s="172"/>
      <c r="T295" s="173"/>
      <c r="AT295" s="168" t="s">
        <v>159</v>
      </c>
      <c r="AU295" s="168" t="s">
        <v>80</v>
      </c>
      <c r="AV295" s="11" t="s">
        <v>80</v>
      </c>
      <c r="AW295" s="11" t="s">
        <v>33</v>
      </c>
      <c r="AX295" s="11" t="s">
        <v>70</v>
      </c>
      <c r="AY295" s="168" t="s">
        <v>150</v>
      </c>
    </row>
    <row r="296" spans="2:51" s="11" customFormat="1" ht="13.5">
      <c r="B296" s="166"/>
      <c r="D296" s="167" t="s">
        <v>159</v>
      </c>
      <c r="E296" s="168" t="s">
        <v>5</v>
      </c>
      <c r="F296" s="169" t="s">
        <v>430</v>
      </c>
      <c r="H296" s="170">
        <v>67.2</v>
      </c>
      <c r="L296" s="166"/>
      <c r="M296" s="171"/>
      <c r="N296" s="172"/>
      <c r="O296" s="172"/>
      <c r="P296" s="172"/>
      <c r="Q296" s="172"/>
      <c r="R296" s="172"/>
      <c r="S296" s="172"/>
      <c r="T296" s="173"/>
      <c r="AT296" s="168" t="s">
        <v>159</v>
      </c>
      <c r="AU296" s="168" t="s">
        <v>80</v>
      </c>
      <c r="AV296" s="11" t="s">
        <v>80</v>
      </c>
      <c r="AW296" s="11" t="s">
        <v>33</v>
      </c>
      <c r="AX296" s="11" t="s">
        <v>70</v>
      </c>
      <c r="AY296" s="168" t="s">
        <v>150</v>
      </c>
    </row>
    <row r="297" spans="2:51" s="11" customFormat="1" ht="13.5">
      <c r="B297" s="166"/>
      <c r="D297" s="167" t="s">
        <v>159</v>
      </c>
      <c r="E297" s="168" t="s">
        <v>5</v>
      </c>
      <c r="F297" s="169" t="s">
        <v>431</v>
      </c>
      <c r="H297" s="170">
        <v>58.2</v>
      </c>
      <c r="L297" s="166"/>
      <c r="M297" s="171"/>
      <c r="N297" s="172"/>
      <c r="O297" s="172"/>
      <c r="P297" s="172"/>
      <c r="Q297" s="172"/>
      <c r="R297" s="172"/>
      <c r="S297" s="172"/>
      <c r="T297" s="173"/>
      <c r="AT297" s="168" t="s">
        <v>159</v>
      </c>
      <c r="AU297" s="168" t="s">
        <v>80</v>
      </c>
      <c r="AV297" s="11" t="s">
        <v>80</v>
      </c>
      <c r="AW297" s="11" t="s">
        <v>33</v>
      </c>
      <c r="AX297" s="11" t="s">
        <v>70</v>
      </c>
      <c r="AY297" s="168" t="s">
        <v>150</v>
      </c>
    </row>
    <row r="298" spans="2:51" s="11" customFormat="1" ht="27">
      <c r="B298" s="166"/>
      <c r="D298" s="167" t="s">
        <v>159</v>
      </c>
      <c r="E298" s="168" t="s">
        <v>5</v>
      </c>
      <c r="F298" s="169" t="s">
        <v>432</v>
      </c>
      <c r="H298" s="170">
        <v>84</v>
      </c>
      <c r="L298" s="166"/>
      <c r="M298" s="171"/>
      <c r="N298" s="172"/>
      <c r="O298" s="172"/>
      <c r="P298" s="172"/>
      <c r="Q298" s="172"/>
      <c r="R298" s="172"/>
      <c r="S298" s="172"/>
      <c r="T298" s="173"/>
      <c r="AT298" s="168" t="s">
        <v>159</v>
      </c>
      <c r="AU298" s="168" t="s">
        <v>80</v>
      </c>
      <c r="AV298" s="11" t="s">
        <v>80</v>
      </c>
      <c r="AW298" s="11" t="s">
        <v>33</v>
      </c>
      <c r="AX298" s="11" t="s">
        <v>70</v>
      </c>
      <c r="AY298" s="168" t="s">
        <v>150</v>
      </c>
    </row>
    <row r="299" spans="2:51" s="11" customFormat="1" ht="13.5">
      <c r="B299" s="166"/>
      <c r="D299" s="167" t="s">
        <v>159</v>
      </c>
      <c r="E299" s="168" t="s">
        <v>5</v>
      </c>
      <c r="F299" s="169" t="s">
        <v>433</v>
      </c>
      <c r="H299" s="170">
        <v>6.2</v>
      </c>
      <c r="L299" s="166"/>
      <c r="M299" s="171"/>
      <c r="N299" s="172"/>
      <c r="O299" s="172"/>
      <c r="P299" s="172"/>
      <c r="Q299" s="172"/>
      <c r="R299" s="172"/>
      <c r="S299" s="172"/>
      <c r="T299" s="173"/>
      <c r="AT299" s="168" t="s">
        <v>159</v>
      </c>
      <c r="AU299" s="168" t="s">
        <v>80</v>
      </c>
      <c r="AV299" s="11" t="s">
        <v>80</v>
      </c>
      <c r="AW299" s="11" t="s">
        <v>33</v>
      </c>
      <c r="AX299" s="11" t="s">
        <v>70</v>
      </c>
      <c r="AY299" s="168" t="s">
        <v>150</v>
      </c>
    </row>
    <row r="300" spans="2:51" s="11" customFormat="1" ht="13.5">
      <c r="B300" s="166"/>
      <c r="D300" s="167" t="s">
        <v>159</v>
      </c>
      <c r="E300" s="168" t="s">
        <v>5</v>
      </c>
      <c r="F300" s="169" t="s">
        <v>434</v>
      </c>
      <c r="H300" s="170">
        <v>10.8</v>
      </c>
      <c r="L300" s="166"/>
      <c r="M300" s="171"/>
      <c r="N300" s="172"/>
      <c r="O300" s="172"/>
      <c r="P300" s="172"/>
      <c r="Q300" s="172"/>
      <c r="R300" s="172"/>
      <c r="S300" s="172"/>
      <c r="T300" s="173"/>
      <c r="AT300" s="168" t="s">
        <v>159</v>
      </c>
      <c r="AU300" s="168" t="s">
        <v>80</v>
      </c>
      <c r="AV300" s="11" t="s">
        <v>80</v>
      </c>
      <c r="AW300" s="11" t="s">
        <v>33</v>
      </c>
      <c r="AX300" s="11" t="s">
        <v>70</v>
      </c>
      <c r="AY300" s="168" t="s">
        <v>150</v>
      </c>
    </row>
    <row r="301" spans="2:51" s="12" customFormat="1" ht="13.5">
      <c r="B301" s="174"/>
      <c r="D301" s="175" t="s">
        <v>159</v>
      </c>
      <c r="E301" s="176" t="s">
        <v>5</v>
      </c>
      <c r="F301" s="177" t="s">
        <v>162</v>
      </c>
      <c r="H301" s="178">
        <v>340.5</v>
      </c>
      <c r="L301" s="174"/>
      <c r="M301" s="179"/>
      <c r="N301" s="180"/>
      <c r="O301" s="180"/>
      <c r="P301" s="180"/>
      <c r="Q301" s="180"/>
      <c r="R301" s="180"/>
      <c r="S301" s="180"/>
      <c r="T301" s="181"/>
      <c r="AT301" s="182" t="s">
        <v>159</v>
      </c>
      <c r="AU301" s="182" t="s">
        <v>80</v>
      </c>
      <c r="AV301" s="12" t="s">
        <v>157</v>
      </c>
      <c r="AW301" s="12" t="s">
        <v>33</v>
      </c>
      <c r="AX301" s="12" t="s">
        <v>78</v>
      </c>
      <c r="AY301" s="182" t="s">
        <v>150</v>
      </c>
    </row>
    <row r="302" spans="2:65" s="1" customFormat="1" ht="22.5" customHeight="1">
      <c r="B302" s="154"/>
      <c r="C302" s="186" t="s">
        <v>435</v>
      </c>
      <c r="D302" s="186" t="s">
        <v>205</v>
      </c>
      <c r="E302" s="187" t="s">
        <v>436</v>
      </c>
      <c r="F302" s="188" t="s">
        <v>437</v>
      </c>
      <c r="G302" s="189" t="s">
        <v>196</v>
      </c>
      <c r="H302" s="190">
        <v>139.806</v>
      </c>
      <c r="I302" s="191"/>
      <c r="J302" s="191"/>
      <c r="K302" s="188" t="s">
        <v>156</v>
      </c>
      <c r="L302" s="192"/>
      <c r="M302" s="193" t="s">
        <v>5</v>
      </c>
      <c r="N302" s="194" t="s">
        <v>41</v>
      </c>
      <c r="O302" s="163">
        <v>0</v>
      </c>
      <c r="P302" s="163">
        <f>O302*H302</f>
        <v>0</v>
      </c>
      <c r="Q302" s="163">
        <v>0.00051</v>
      </c>
      <c r="R302" s="163">
        <f>Q302*H302</f>
        <v>0.07130106000000001</v>
      </c>
      <c r="S302" s="163">
        <v>0</v>
      </c>
      <c r="T302" s="164">
        <f>S302*H302</f>
        <v>0</v>
      </c>
      <c r="AR302" s="24" t="s">
        <v>193</v>
      </c>
      <c r="AT302" s="24" t="s">
        <v>205</v>
      </c>
      <c r="AU302" s="24" t="s">
        <v>80</v>
      </c>
      <c r="AY302" s="24" t="s">
        <v>150</v>
      </c>
      <c r="BE302" s="165">
        <f>IF(N302="základní",J302,0)</f>
        <v>0</v>
      </c>
      <c r="BF302" s="165">
        <f>IF(N302="snížená",J302,0)</f>
        <v>0</v>
      </c>
      <c r="BG302" s="165">
        <f>IF(N302="zákl. přenesená",J302,0)</f>
        <v>0</v>
      </c>
      <c r="BH302" s="165">
        <f>IF(N302="sníž. přenesená",J302,0)</f>
        <v>0</v>
      </c>
      <c r="BI302" s="165">
        <f>IF(N302="nulová",J302,0)</f>
        <v>0</v>
      </c>
      <c r="BJ302" s="24" t="s">
        <v>78</v>
      </c>
      <c r="BK302" s="165">
        <f>ROUND(I302*H302,2)</f>
        <v>0</v>
      </c>
      <c r="BL302" s="24" t="s">
        <v>157</v>
      </c>
      <c r="BM302" s="24" t="s">
        <v>438</v>
      </c>
    </row>
    <row r="303" spans="2:51" s="11" customFormat="1" ht="27">
      <c r="B303" s="166"/>
      <c r="D303" s="167" t="s">
        <v>159</v>
      </c>
      <c r="E303" s="168" t="s">
        <v>5</v>
      </c>
      <c r="F303" s="169" t="s">
        <v>439</v>
      </c>
      <c r="H303" s="170">
        <v>13.219</v>
      </c>
      <c r="L303" s="166"/>
      <c r="M303" s="171"/>
      <c r="N303" s="172"/>
      <c r="O303" s="172"/>
      <c r="P303" s="172"/>
      <c r="Q303" s="172"/>
      <c r="R303" s="172"/>
      <c r="S303" s="172"/>
      <c r="T303" s="173"/>
      <c r="AT303" s="168" t="s">
        <v>159</v>
      </c>
      <c r="AU303" s="168" t="s">
        <v>80</v>
      </c>
      <c r="AV303" s="11" t="s">
        <v>80</v>
      </c>
      <c r="AW303" s="11" t="s">
        <v>33</v>
      </c>
      <c r="AX303" s="11" t="s">
        <v>70</v>
      </c>
      <c r="AY303" s="168" t="s">
        <v>150</v>
      </c>
    </row>
    <row r="304" spans="2:51" s="11" customFormat="1" ht="27">
      <c r="B304" s="166"/>
      <c r="D304" s="167" t="s">
        <v>159</v>
      </c>
      <c r="E304" s="168" t="s">
        <v>5</v>
      </c>
      <c r="F304" s="169" t="s">
        <v>440</v>
      </c>
      <c r="H304" s="170">
        <v>13.219</v>
      </c>
      <c r="L304" s="166"/>
      <c r="M304" s="171"/>
      <c r="N304" s="172"/>
      <c r="O304" s="172"/>
      <c r="P304" s="172"/>
      <c r="Q304" s="172"/>
      <c r="R304" s="172"/>
      <c r="S304" s="172"/>
      <c r="T304" s="173"/>
      <c r="AT304" s="168" t="s">
        <v>159</v>
      </c>
      <c r="AU304" s="168" t="s">
        <v>80</v>
      </c>
      <c r="AV304" s="11" t="s">
        <v>80</v>
      </c>
      <c r="AW304" s="11" t="s">
        <v>33</v>
      </c>
      <c r="AX304" s="11" t="s">
        <v>70</v>
      </c>
      <c r="AY304" s="168" t="s">
        <v>150</v>
      </c>
    </row>
    <row r="305" spans="2:51" s="11" customFormat="1" ht="27">
      <c r="B305" s="166"/>
      <c r="D305" s="167" t="s">
        <v>159</v>
      </c>
      <c r="E305" s="168" t="s">
        <v>5</v>
      </c>
      <c r="F305" s="169" t="s">
        <v>441</v>
      </c>
      <c r="H305" s="170">
        <v>20.114</v>
      </c>
      <c r="L305" s="166"/>
      <c r="M305" s="171"/>
      <c r="N305" s="172"/>
      <c r="O305" s="172"/>
      <c r="P305" s="172"/>
      <c r="Q305" s="172"/>
      <c r="R305" s="172"/>
      <c r="S305" s="172"/>
      <c r="T305" s="173"/>
      <c r="AT305" s="168" t="s">
        <v>159</v>
      </c>
      <c r="AU305" s="168" t="s">
        <v>80</v>
      </c>
      <c r="AV305" s="11" t="s">
        <v>80</v>
      </c>
      <c r="AW305" s="11" t="s">
        <v>33</v>
      </c>
      <c r="AX305" s="11" t="s">
        <v>70</v>
      </c>
      <c r="AY305" s="168" t="s">
        <v>150</v>
      </c>
    </row>
    <row r="306" spans="2:51" s="11" customFormat="1" ht="27">
      <c r="B306" s="166"/>
      <c r="D306" s="167" t="s">
        <v>159</v>
      </c>
      <c r="E306" s="168" t="s">
        <v>5</v>
      </c>
      <c r="F306" s="169" t="s">
        <v>442</v>
      </c>
      <c r="H306" s="170">
        <v>27.418</v>
      </c>
      <c r="L306" s="166"/>
      <c r="M306" s="171"/>
      <c r="N306" s="172"/>
      <c r="O306" s="172"/>
      <c r="P306" s="172"/>
      <c r="Q306" s="172"/>
      <c r="R306" s="172"/>
      <c r="S306" s="172"/>
      <c r="T306" s="173"/>
      <c r="AT306" s="168" t="s">
        <v>159</v>
      </c>
      <c r="AU306" s="168" t="s">
        <v>80</v>
      </c>
      <c r="AV306" s="11" t="s">
        <v>80</v>
      </c>
      <c r="AW306" s="11" t="s">
        <v>33</v>
      </c>
      <c r="AX306" s="11" t="s">
        <v>70</v>
      </c>
      <c r="AY306" s="168" t="s">
        <v>150</v>
      </c>
    </row>
    <row r="307" spans="2:51" s="11" customFormat="1" ht="27">
      <c r="B307" s="166"/>
      <c r="D307" s="167" t="s">
        <v>159</v>
      </c>
      <c r="E307" s="168" t="s">
        <v>5</v>
      </c>
      <c r="F307" s="169" t="s">
        <v>443</v>
      </c>
      <c r="H307" s="170">
        <v>23.746</v>
      </c>
      <c r="L307" s="166"/>
      <c r="M307" s="171"/>
      <c r="N307" s="172"/>
      <c r="O307" s="172"/>
      <c r="P307" s="172"/>
      <c r="Q307" s="172"/>
      <c r="R307" s="172"/>
      <c r="S307" s="172"/>
      <c r="T307" s="173"/>
      <c r="AT307" s="168" t="s">
        <v>159</v>
      </c>
      <c r="AU307" s="168" t="s">
        <v>80</v>
      </c>
      <c r="AV307" s="11" t="s">
        <v>80</v>
      </c>
      <c r="AW307" s="11" t="s">
        <v>33</v>
      </c>
      <c r="AX307" s="11" t="s">
        <v>70</v>
      </c>
      <c r="AY307" s="168" t="s">
        <v>150</v>
      </c>
    </row>
    <row r="308" spans="2:51" s="11" customFormat="1" ht="27">
      <c r="B308" s="166"/>
      <c r="D308" s="167" t="s">
        <v>159</v>
      </c>
      <c r="E308" s="168" t="s">
        <v>5</v>
      </c>
      <c r="F308" s="169" t="s">
        <v>444</v>
      </c>
      <c r="H308" s="170">
        <v>34.272</v>
      </c>
      <c r="L308" s="166"/>
      <c r="M308" s="171"/>
      <c r="N308" s="172"/>
      <c r="O308" s="172"/>
      <c r="P308" s="172"/>
      <c r="Q308" s="172"/>
      <c r="R308" s="172"/>
      <c r="S308" s="172"/>
      <c r="T308" s="173"/>
      <c r="AT308" s="168" t="s">
        <v>159</v>
      </c>
      <c r="AU308" s="168" t="s">
        <v>80</v>
      </c>
      <c r="AV308" s="11" t="s">
        <v>80</v>
      </c>
      <c r="AW308" s="11" t="s">
        <v>33</v>
      </c>
      <c r="AX308" s="11" t="s">
        <v>70</v>
      </c>
      <c r="AY308" s="168" t="s">
        <v>150</v>
      </c>
    </row>
    <row r="309" spans="2:51" s="11" customFormat="1" ht="13.5">
      <c r="B309" s="166"/>
      <c r="D309" s="167" t="s">
        <v>159</v>
      </c>
      <c r="E309" s="168" t="s">
        <v>5</v>
      </c>
      <c r="F309" s="169" t="s">
        <v>445</v>
      </c>
      <c r="H309" s="170">
        <v>2.53</v>
      </c>
      <c r="L309" s="166"/>
      <c r="M309" s="171"/>
      <c r="N309" s="172"/>
      <c r="O309" s="172"/>
      <c r="P309" s="172"/>
      <c r="Q309" s="172"/>
      <c r="R309" s="172"/>
      <c r="S309" s="172"/>
      <c r="T309" s="173"/>
      <c r="AT309" s="168" t="s">
        <v>159</v>
      </c>
      <c r="AU309" s="168" t="s">
        <v>80</v>
      </c>
      <c r="AV309" s="11" t="s">
        <v>80</v>
      </c>
      <c r="AW309" s="11" t="s">
        <v>33</v>
      </c>
      <c r="AX309" s="11" t="s">
        <v>70</v>
      </c>
      <c r="AY309" s="168" t="s">
        <v>150</v>
      </c>
    </row>
    <row r="310" spans="2:51" s="11" customFormat="1" ht="13.5">
      <c r="B310" s="166"/>
      <c r="D310" s="167" t="s">
        <v>159</v>
      </c>
      <c r="E310" s="168" t="s">
        <v>5</v>
      </c>
      <c r="F310" s="169" t="s">
        <v>446</v>
      </c>
      <c r="H310" s="170">
        <v>5.288</v>
      </c>
      <c r="L310" s="166"/>
      <c r="M310" s="171"/>
      <c r="N310" s="172"/>
      <c r="O310" s="172"/>
      <c r="P310" s="172"/>
      <c r="Q310" s="172"/>
      <c r="R310" s="172"/>
      <c r="S310" s="172"/>
      <c r="T310" s="173"/>
      <c r="AT310" s="168" t="s">
        <v>159</v>
      </c>
      <c r="AU310" s="168" t="s">
        <v>80</v>
      </c>
      <c r="AV310" s="11" t="s">
        <v>80</v>
      </c>
      <c r="AW310" s="11" t="s">
        <v>33</v>
      </c>
      <c r="AX310" s="11" t="s">
        <v>70</v>
      </c>
      <c r="AY310" s="168" t="s">
        <v>150</v>
      </c>
    </row>
    <row r="311" spans="2:51" s="12" customFormat="1" ht="13.5">
      <c r="B311" s="174"/>
      <c r="D311" s="175" t="s">
        <v>159</v>
      </c>
      <c r="E311" s="176" t="s">
        <v>5</v>
      </c>
      <c r="F311" s="177" t="s">
        <v>162</v>
      </c>
      <c r="H311" s="178">
        <v>139.806</v>
      </c>
      <c r="L311" s="174"/>
      <c r="M311" s="179"/>
      <c r="N311" s="180"/>
      <c r="O311" s="180"/>
      <c r="P311" s="180"/>
      <c r="Q311" s="180"/>
      <c r="R311" s="180"/>
      <c r="S311" s="180"/>
      <c r="T311" s="181"/>
      <c r="AT311" s="182" t="s">
        <v>159</v>
      </c>
      <c r="AU311" s="182" t="s">
        <v>80</v>
      </c>
      <c r="AV311" s="12" t="s">
        <v>157</v>
      </c>
      <c r="AW311" s="12" t="s">
        <v>33</v>
      </c>
      <c r="AX311" s="12" t="s">
        <v>78</v>
      </c>
      <c r="AY311" s="182" t="s">
        <v>150</v>
      </c>
    </row>
    <row r="312" spans="2:65" s="1" customFormat="1" ht="31.5" customHeight="1">
      <c r="B312" s="154"/>
      <c r="C312" s="155" t="s">
        <v>447</v>
      </c>
      <c r="D312" s="155" t="s">
        <v>152</v>
      </c>
      <c r="E312" s="156" t="s">
        <v>448</v>
      </c>
      <c r="F312" s="157" t="s">
        <v>449</v>
      </c>
      <c r="G312" s="158" t="s">
        <v>196</v>
      </c>
      <c r="H312" s="159">
        <v>194.798</v>
      </c>
      <c r="I312" s="160"/>
      <c r="J312" s="160"/>
      <c r="K312" s="157" t="s">
        <v>156</v>
      </c>
      <c r="L312" s="38"/>
      <c r="M312" s="161" t="s">
        <v>5</v>
      </c>
      <c r="N312" s="162" t="s">
        <v>41</v>
      </c>
      <c r="O312" s="163">
        <v>1.04</v>
      </c>
      <c r="P312" s="163">
        <f>O312*H312</f>
        <v>202.58992</v>
      </c>
      <c r="Q312" s="163">
        <v>0.00931</v>
      </c>
      <c r="R312" s="163">
        <f>Q312*H312</f>
        <v>1.8135693800000001</v>
      </c>
      <c r="S312" s="163">
        <v>0</v>
      </c>
      <c r="T312" s="164">
        <f>S312*H312</f>
        <v>0</v>
      </c>
      <c r="AR312" s="24" t="s">
        <v>157</v>
      </c>
      <c r="AT312" s="24" t="s">
        <v>152</v>
      </c>
      <c r="AU312" s="24" t="s">
        <v>80</v>
      </c>
      <c r="AY312" s="24" t="s">
        <v>150</v>
      </c>
      <c r="BE312" s="165">
        <f>IF(N312="základní",J312,0)</f>
        <v>0</v>
      </c>
      <c r="BF312" s="165">
        <f>IF(N312="snížená",J312,0)</f>
        <v>0</v>
      </c>
      <c r="BG312" s="165">
        <f>IF(N312="zákl. přenesená",J312,0)</f>
        <v>0</v>
      </c>
      <c r="BH312" s="165">
        <f>IF(N312="sníž. přenesená",J312,0)</f>
        <v>0</v>
      </c>
      <c r="BI312" s="165">
        <f>IF(N312="nulová",J312,0)</f>
        <v>0</v>
      </c>
      <c r="BJ312" s="24" t="s">
        <v>78</v>
      </c>
      <c r="BK312" s="165">
        <f>ROUND(I312*H312,2)</f>
        <v>0</v>
      </c>
      <c r="BL312" s="24" t="s">
        <v>157</v>
      </c>
      <c r="BM312" s="24" t="s">
        <v>450</v>
      </c>
    </row>
    <row r="313" spans="2:51" s="11" customFormat="1" ht="27">
      <c r="B313" s="166"/>
      <c r="D313" s="167" t="s">
        <v>159</v>
      </c>
      <c r="E313" s="168" t="s">
        <v>5</v>
      </c>
      <c r="F313" s="169" t="s">
        <v>354</v>
      </c>
      <c r="H313" s="170">
        <v>214.238</v>
      </c>
      <c r="L313" s="166"/>
      <c r="M313" s="171"/>
      <c r="N313" s="172"/>
      <c r="O313" s="172"/>
      <c r="P313" s="172"/>
      <c r="Q313" s="172"/>
      <c r="R313" s="172"/>
      <c r="S313" s="172"/>
      <c r="T313" s="173"/>
      <c r="AT313" s="168" t="s">
        <v>159</v>
      </c>
      <c r="AU313" s="168" t="s">
        <v>80</v>
      </c>
      <c r="AV313" s="11" t="s">
        <v>80</v>
      </c>
      <c r="AW313" s="11" t="s">
        <v>33</v>
      </c>
      <c r="AX313" s="11" t="s">
        <v>70</v>
      </c>
      <c r="AY313" s="168" t="s">
        <v>150</v>
      </c>
    </row>
    <row r="314" spans="2:51" s="11" customFormat="1" ht="13.5">
      <c r="B314" s="166"/>
      <c r="D314" s="167" t="s">
        <v>159</v>
      </c>
      <c r="E314" s="168" t="s">
        <v>5</v>
      </c>
      <c r="F314" s="169" t="s">
        <v>451</v>
      </c>
      <c r="H314" s="170">
        <v>-19.44</v>
      </c>
      <c r="L314" s="166"/>
      <c r="M314" s="171"/>
      <c r="N314" s="172"/>
      <c r="O314" s="172"/>
      <c r="P314" s="172"/>
      <c r="Q314" s="172"/>
      <c r="R314" s="172"/>
      <c r="S314" s="172"/>
      <c r="T314" s="173"/>
      <c r="AT314" s="168" t="s">
        <v>159</v>
      </c>
      <c r="AU314" s="168" t="s">
        <v>80</v>
      </c>
      <c r="AV314" s="11" t="s">
        <v>80</v>
      </c>
      <c r="AW314" s="11" t="s">
        <v>33</v>
      </c>
      <c r="AX314" s="11" t="s">
        <v>70</v>
      </c>
      <c r="AY314" s="168" t="s">
        <v>150</v>
      </c>
    </row>
    <row r="315" spans="2:51" s="12" customFormat="1" ht="13.5">
      <c r="B315" s="174"/>
      <c r="D315" s="175" t="s">
        <v>159</v>
      </c>
      <c r="E315" s="176" t="s">
        <v>5</v>
      </c>
      <c r="F315" s="177" t="s">
        <v>162</v>
      </c>
      <c r="H315" s="178">
        <v>194.798</v>
      </c>
      <c r="L315" s="174"/>
      <c r="M315" s="179"/>
      <c r="N315" s="180"/>
      <c r="O315" s="180"/>
      <c r="P315" s="180"/>
      <c r="Q315" s="180"/>
      <c r="R315" s="180"/>
      <c r="S315" s="180"/>
      <c r="T315" s="181"/>
      <c r="AT315" s="182" t="s">
        <v>159</v>
      </c>
      <c r="AU315" s="182" t="s">
        <v>80</v>
      </c>
      <c r="AV315" s="12" t="s">
        <v>157</v>
      </c>
      <c r="AW315" s="12" t="s">
        <v>33</v>
      </c>
      <c r="AX315" s="12" t="s">
        <v>78</v>
      </c>
      <c r="AY315" s="182" t="s">
        <v>150</v>
      </c>
    </row>
    <row r="316" spans="2:65" s="1" customFormat="1" ht="22.5" customHeight="1">
      <c r="B316" s="154"/>
      <c r="C316" s="186" t="s">
        <v>452</v>
      </c>
      <c r="D316" s="186" t="s">
        <v>205</v>
      </c>
      <c r="E316" s="187" t="s">
        <v>453</v>
      </c>
      <c r="F316" s="188" t="s">
        <v>454</v>
      </c>
      <c r="G316" s="189" t="s">
        <v>196</v>
      </c>
      <c r="H316" s="190">
        <v>198.694</v>
      </c>
      <c r="I316" s="191"/>
      <c r="J316" s="191"/>
      <c r="K316" s="188" t="s">
        <v>156</v>
      </c>
      <c r="L316" s="192"/>
      <c r="M316" s="193" t="s">
        <v>5</v>
      </c>
      <c r="N316" s="194" t="s">
        <v>41</v>
      </c>
      <c r="O316" s="163">
        <v>0</v>
      </c>
      <c r="P316" s="163">
        <f>O316*H316</f>
        <v>0</v>
      </c>
      <c r="Q316" s="163">
        <v>0.012</v>
      </c>
      <c r="R316" s="163">
        <f>Q316*H316</f>
        <v>2.384328</v>
      </c>
      <c r="S316" s="163">
        <v>0</v>
      </c>
      <c r="T316" s="164">
        <f>S316*H316</f>
        <v>0</v>
      </c>
      <c r="AR316" s="24" t="s">
        <v>193</v>
      </c>
      <c r="AT316" s="24" t="s">
        <v>205</v>
      </c>
      <c r="AU316" s="24" t="s">
        <v>80</v>
      </c>
      <c r="AY316" s="24" t="s">
        <v>150</v>
      </c>
      <c r="BE316" s="165">
        <f>IF(N316="základní",J316,0)</f>
        <v>0</v>
      </c>
      <c r="BF316" s="165">
        <f>IF(N316="snížená",J316,0)</f>
        <v>0</v>
      </c>
      <c r="BG316" s="165">
        <f>IF(N316="zákl. přenesená",J316,0)</f>
        <v>0</v>
      </c>
      <c r="BH316" s="165">
        <f>IF(N316="sníž. přenesená",J316,0)</f>
        <v>0</v>
      </c>
      <c r="BI316" s="165">
        <f>IF(N316="nulová",J316,0)</f>
        <v>0</v>
      </c>
      <c r="BJ316" s="24" t="s">
        <v>78</v>
      </c>
      <c r="BK316" s="165">
        <f>ROUND(I316*H316,2)</f>
        <v>0</v>
      </c>
      <c r="BL316" s="24" t="s">
        <v>157</v>
      </c>
      <c r="BM316" s="24" t="s">
        <v>455</v>
      </c>
    </row>
    <row r="317" spans="2:51" s="11" customFormat="1" ht="13.5">
      <c r="B317" s="166"/>
      <c r="D317" s="175" t="s">
        <v>159</v>
      </c>
      <c r="E317" s="183" t="s">
        <v>5</v>
      </c>
      <c r="F317" s="184" t="s">
        <v>456</v>
      </c>
      <c r="H317" s="185">
        <v>198.694</v>
      </c>
      <c r="L317" s="166"/>
      <c r="M317" s="171"/>
      <c r="N317" s="172"/>
      <c r="O317" s="172"/>
      <c r="P317" s="172"/>
      <c r="Q317" s="172"/>
      <c r="R317" s="172"/>
      <c r="S317" s="172"/>
      <c r="T317" s="173"/>
      <c r="AT317" s="168" t="s">
        <v>159</v>
      </c>
      <c r="AU317" s="168" t="s">
        <v>80</v>
      </c>
      <c r="AV317" s="11" t="s">
        <v>80</v>
      </c>
      <c r="AW317" s="11" t="s">
        <v>33</v>
      </c>
      <c r="AX317" s="11" t="s">
        <v>78</v>
      </c>
      <c r="AY317" s="168" t="s">
        <v>150</v>
      </c>
    </row>
    <row r="318" spans="2:65" s="1" customFormat="1" ht="31.5" customHeight="1">
      <c r="B318" s="154"/>
      <c r="C318" s="155" t="s">
        <v>457</v>
      </c>
      <c r="D318" s="155" t="s">
        <v>152</v>
      </c>
      <c r="E318" s="156" t="s">
        <v>458</v>
      </c>
      <c r="F318" s="157" t="s">
        <v>459</v>
      </c>
      <c r="G318" s="158" t="s">
        <v>292</v>
      </c>
      <c r="H318" s="159">
        <v>132.1</v>
      </c>
      <c r="I318" s="160"/>
      <c r="J318" s="160"/>
      <c r="K318" s="157" t="s">
        <v>156</v>
      </c>
      <c r="L318" s="38"/>
      <c r="M318" s="161" t="s">
        <v>5</v>
      </c>
      <c r="N318" s="162" t="s">
        <v>41</v>
      </c>
      <c r="O318" s="163">
        <v>0.37</v>
      </c>
      <c r="P318" s="163">
        <f>O318*H318</f>
        <v>48.876999999999995</v>
      </c>
      <c r="Q318" s="163">
        <v>0.00331</v>
      </c>
      <c r="R318" s="163">
        <f>Q318*H318</f>
        <v>0.437251</v>
      </c>
      <c r="S318" s="163">
        <v>0</v>
      </c>
      <c r="T318" s="164">
        <f>S318*H318</f>
        <v>0</v>
      </c>
      <c r="AR318" s="24" t="s">
        <v>157</v>
      </c>
      <c r="AT318" s="24" t="s">
        <v>152</v>
      </c>
      <c r="AU318" s="24" t="s">
        <v>80</v>
      </c>
      <c r="AY318" s="24" t="s">
        <v>150</v>
      </c>
      <c r="BE318" s="165">
        <f>IF(N318="základní",J318,0)</f>
        <v>0</v>
      </c>
      <c r="BF318" s="165">
        <f>IF(N318="snížená",J318,0)</f>
        <v>0</v>
      </c>
      <c r="BG318" s="165">
        <f>IF(N318="zákl. přenesená",J318,0)</f>
        <v>0</v>
      </c>
      <c r="BH318" s="165">
        <f>IF(N318="sníž. přenesená",J318,0)</f>
        <v>0</v>
      </c>
      <c r="BI318" s="165">
        <f>IF(N318="nulová",J318,0)</f>
        <v>0</v>
      </c>
      <c r="BJ318" s="24" t="s">
        <v>78</v>
      </c>
      <c r="BK318" s="165">
        <f>ROUND(I318*H318,2)</f>
        <v>0</v>
      </c>
      <c r="BL318" s="24" t="s">
        <v>157</v>
      </c>
      <c r="BM318" s="24" t="s">
        <v>460</v>
      </c>
    </row>
    <row r="319" spans="2:51" s="11" customFormat="1" ht="27">
      <c r="B319" s="166"/>
      <c r="D319" s="167" t="s">
        <v>159</v>
      </c>
      <c r="E319" s="168" t="s">
        <v>5</v>
      </c>
      <c r="F319" s="169" t="s">
        <v>461</v>
      </c>
      <c r="H319" s="170">
        <v>18</v>
      </c>
      <c r="L319" s="166"/>
      <c r="M319" s="171"/>
      <c r="N319" s="172"/>
      <c r="O319" s="172"/>
      <c r="P319" s="172"/>
      <c r="Q319" s="172"/>
      <c r="R319" s="172"/>
      <c r="S319" s="172"/>
      <c r="T319" s="173"/>
      <c r="AT319" s="168" t="s">
        <v>159</v>
      </c>
      <c r="AU319" s="168" t="s">
        <v>80</v>
      </c>
      <c r="AV319" s="11" t="s">
        <v>80</v>
      </c>
      <c r="AW319" s="11" t="s">
        <v>33</v>
      </c>
      <c r="AX319" s="11" t="s">
        <v>70</v>
      </c>
      <c r="AY319" s="168" t="s">
        <v>150</v>
      </c>
    </row>
    <row r="320" spans="2:51" s="13" customFormat="1" ht="13.5">
      <c r="B320" s="195"/>
      <c r="D320" s="167" t="s">
        <v>159</v>
      </c>
      <c r="E320" s="196" t="s">
        <v>5</v>
      </c>
      <c r="F320" s="197" t="s">
        <v>462</v>
      </c>
      <c r="H320" s="198" t="s">
        <v>5</v>
      </c>
      <c r="L320" s="195"/>
      <c r="M320" s="199"/>
      <c r="N320" s="200"/>
      <c r="O320" s="200"/>
      <c r="P320" s="200"/>
      <c r="Q320" s="200"/>
      <c r="R320" s="200"/>
      <c r="S320" s="200"/>
      <c r="T320" s="201"/>
      <c r="AT320" s="198" t="s">
        <v>159</v>
      </c>
      <c r="AU320" s="198" t="s">
        <v>80</v>
      </c>
      <c r="AV320" s="13" t="s">
        <v>78</v>
      </c>
      <c r="AW320" s="13" t="s">
        <v>33</v>
      </c>
      <c r="AX320" s="13" t="s">
        <v>70</v>
      </c>
      <c r="AY320" s="198" t="s">
        <v>150</v>
      </c>
    </row>
    <row r="321" spans="2:51" s="11" customFormat="1" ht="13.5">
      <c r="B321" s="166"/>
      <c r="D321" s="167" t="s">
        <v>159</v>
      </c>
      <c r="E321" s="168" t="s">
        <v>5</v>
      </c>
      <c r="F321" s="169" t="s">
        <v>463</v>
      </c>
      <c r="H321" s="170">
        <v>32.4</v>
      </c>
      <c r="L321" s="166"/>
      <c r="M321" s="171"/>
      <c r="N321" s="172"/>
      <c r="O321" s="172"/>
      <c r="P321" s="172"/>
      <c r="Q321" s="172"/>
      <c r="R321" s="172"/>
      <c r="S321" s="172"/>
      <c r="T321" s="173"/>
      <c r="AT321" s="168" t="s">
        <v>159</v>
      </c>
      <c r="AU321" s="168" t="s">
        <v>80</v>
      </c>
      <c r="AV321" s="11" t="s">
        <v>80</v>
      </c>
      <c r="AW321" s="11" t="s">
        <v>33</v>
      </c>
      <c r="AX321" s="11" t="s">
        <v>70</v>
      </c>
      <c r="AY321" s="168" t="s">
        <v>150</v>
      </c>
    </row>
    <row r="322" spans="2:51" s="11" customFormat="1" ht="13.5">
      <c r="B322" s="166"/>
      <c r="D322" s="167" t="s">
        <v>159</v>
      </c>
      <c r="E322" s="168" t="s">
        <v>5</v>
      </c>
      <c r="F322" s="169" t="s">
        <v>428</v>
      </c>
      <c r="H322" s="170">
        <v>32.4</v>
      </c>
      <c r="L322" s="166"/>
      <c r="M322" s="171"/>
      <c r="N322" s="172"/>
      <c r="O322" s="172"/>
      <c r="P322" s="172"/>
      <c r="Q322" s="172"/>
      <c r="R322" s="172"/>
      <c r="S322" s="172"/>
      <c r="T322" s="173"/>
      <c r="AT322" s="168" t="s">
        <v>159</v>
      </c>
      <c r="AU322" s="168" t="s">
        <v>80</v>
      </c>
      <c r="AV322" s="11" t="s">
        <v>80</v>
      </c>
      <c r="AW322" s="11" t="s">
        <v>33</v>
      </c>
      <c r="AX322" s="11" t="s">
        <v>70</v>
      </c>
      <c r="AY322" s="168" t="s">
        <v>150</v>
      </c>
    </row>
    <row r="323" spans="2:51" s="11" customFormat="1" ht="13.5">
      <c r="B323" s="166"/>
      <c r="D323" s="167" t="s">
        <v>159</v>
      </c>
      <c r="E323" s="168" t="s">
        <v>5</v>
      </c>
      <c r="F323" s="169" t="s">
        <v>464</v>
      </c>
      <c r="H323" s="170">
        <v>49.3</v>
      </c>
      <c r="L323" s="166"/>
      <c r="M323" s="171"/>
      <c r="N323" s="172"/>
      <c r="O323" s="172"/>
      <c r="P323" s="172"/>
      <c r="Q323" s="172"/>
      <c r="R323" s="172"/>
      <c r="S323" s="172"/>
      <c r="T323" s="173"/>
      <c r="AT323" s="168" t="s">
        <v>159</v>
      </c>
      <c r="AU323" s="168" t="s">
        <v>80</v>
      </c>
      <c r="AV323" s="11" t="s">
        <v>80</v>
      </c>
      <c r="AW323" s="11" t="s">
        <v>33</v>
      </c>
      <c r="AX323" s="11" t="s">
        <v>70</v>
      </c>
      <c r="AY323" s="168" t="s">
        <v>150</v>
      </c>
    </row>
    <row r="324" spans="2:51" s="12" customFormat="1" ht="13.5">
      <c r="B324" s="174"/>
      <c r="D324" s="175" t="s">
        <v>159</v>
      </c>
      <c r="E324" s="176" t="s">
        <v>5</v>
      </c>
      <c r="F324" s="177" t="s">
        <v>162</v>
      </c>
      <c r="H324" s="178">
        <v>132.1</v>
      </c>
      <c r="L324" s="174"/>
      <c r="M324" s="179"/>
      <c r="N324" s="180"/>
      <c r="O324" s="180"/>
      <c r="P324" s="180"/>
      <c r="Q324" s="180"/>
      <c r="R324" s="180"/>
      <c r="S324" s="180"/>
      <c r="T324" s="181"/>
      <c r="AT324" s="182" t="s">
        <v>159</v>
      </c>
      <c r="AU324" s="182" t="s">
        <v>80</v>
      </c>
      <c r="AV324" s="12" t="s">
        <v>157</v>
      </c>
      <c r="AW324" s="12" t="s">
        <v>33</v>
      </c>
      <c r="AX324" s="12" t="s">
        <v>78</v>
      </c>
      <c r="AY324" s="182" t="s">
        <v>150</v>
      </c>
    </row>
    <row r="325" spans="2:65" s="1" customFormat="1" ht="22.5" customHeight="1">
      <c r="B325" s="154"/>
      <c r="C325" s="186" t="s">
        <v>465</v>
      </c>
      <c r="D325" s="186" t="s">
        <v>205</v>
      </c>
      <c r="E325" s="187" t="s">
        <v>466</v>
      </c>
      <c r="F325" s="188" t="s">
        <v>467</v>
      </c>
      <c r="G325" s="189" t="s">
        <v>196</v>
      </c>
      <c r="H325" s="190">
        <v>47.219</v>
      </c>
      <c r="I325" s="191"/>
      <c r="J325" s="191"/>
      <c r="K325" s="188" t="s">
        <v>156</v>
      </c>
      <c r="L325" s="192"/>
      <c r="M325" s="193" t="s">
        <v>5</v>
      </c>
      <c r="N325" s="194" t="s">
        <v>41</v>
      </c>
      <c r="O325" s="163">
        <v>0</v>
      </c>
      <c r="P325" s="163">
        <f>O325*H325</f>
        <v>0</v>
      </c>
      <c r="Q325" s="163">
        <v>0.006</v>
      </c>
      <c r="R325" s="163">
        <f>Q325*H325</f>
        <v>0.283314</v>
      </c>
      <c r="S325" s="163">
        <v>0</v>
      </c>
      <c r="T325" s="164">
        <f>S325*H325</f>
        <v>0</v>
      </c>
      <c r="AR325" s="24" t="s">
        <v>193</v>
      </c>
      <c r="AT325" s="24" t="s">
        <v>205</v>
      </c>
      <c r="AU325" s="24" t="s">
        <v>80</v>
      </c>
      <c r="AY325" s="24" t="s">
        <v>150</v>
      </c>
      <c r="BE325" s="165">
        <f>IF(N325="základní",J325,0)</f>
        <v>0</v>
      </c>
      <c r="BF325" s="165">
        <f>IF(N325="snížená",J325,0)</f>
        <v>0</v>
      </c>
      <c r="BG325" s="165">
        <f>IF(N325="zákl. přenesená",J325,0)</f>
        <v>0</v>
      </c>
      <c r="BH325" s="165">
        <f>IF(N325="sníž. přenesená",J325,0)</f>
        <v>0</v>
      </c>
      <c r="BI325" s="165">
        <f>IF(N325="nulová",J325,0)</f>
        <v>0</v>
      </c>
      <c r="BJ325" s="24" t="s">
        <v>78</v>
      </c>
      <c r="BK325" s="165">
        <f>ROUND(I325*H325,2)</f>
        <v>0</v>
      </c>
      <c r="BL325" s="24" t="s">
        <v>157</v>
      </c>
      <c r="BM325" s="24" t="s">
        <v>468</v>
      </c>
    </row>
    <row r="326" spans="2:51" s="11" customFormat="1" ht="13.5">
      <c r="B326" s="166"/>
      <c r="D326" s="167" t="s">
        <v>159</v>
      </c>
      <c r="E326" s="168" t="s">
        <v>5</v>
      </c>
      <c r="F326" s="169" t="s">
        <v>469</v>
      </c>
      <c r="H326" s="170">
        <v>8.813</v>
      </c>
      <c r="L326" s="166"/>
      <c r="M326" s="171"/>
      <c r="N326" s="172"/>
      <c r="O326" s="172"/>
      <c r="P326" s="172"/>
      <c r="Q326" s="172"/>
      <c r="R326" s="172"/>
      <c r="S326" s="172"/>
      <c r="T326" s="173"/>
      <c r="AT326" s="168" t="s">
        <v>159</v>
      </c>
      <c r="AU326" s="168" t="s">
        <v>80</v>
      </c>
      <c r="AV326" s="11" t="s">
        <v>80</v>
      </c>
      <c r="AW326" s="11" t="s">
        <v>33</v>
      </c>
      <c r="AX326" s="11" t="s">
        <v>70</v>
      </c>
      <c r="AY326" s="168" t="s">
        <v>150</v>
      </c>
    </row>
    <row r="327" spans="2:51" s="11" customFormat="1" ht="13.5">
      <c r="B327" s="166"/>
      <c r="D327" s="167" t="s">
        <v>159</v>
      </c>
      <c r="E327" s="168" t="s">
        <v>5</v>
      </c>
      <c r="F327" s="169" t="s">
        <v>470</v>
      </c>
      <c r="H327" s="170">
        <v>38.406</v>
      </c>
      <c r="L327" s="166"/>
      <c r="M327" s="171"/>
      <c r="N327" s="172"/>
      <c r="O327" s="172"/>
      <c r="P327" s="172"/>
      <c r="Q327" s="172"/>
      <c r="R327" s="172"/>
      <c r="S327" s="172"/>
      <c r="T327" s="173"/>
      <c r="AT327" s="168" t="s">
        <v>159</v>
      </c>
      <c r="AU327" s="168" t="s">
        <v>80</v>
      </c>
      <c r="AV327" s="11" t="s">
        <v>80</v>
      </c>
      <c r="AW327" s="11" t="s">
        <v>33</v>
      </c>
      <c r="AX327" s="11" t="s">
        <v>70</v>
      </c>
      <c r="AY327" s="168" t="s">
        <v>150</v>
      </c>
    </row>
    <row r="328" spans="2:51" s="12" customFormat="1" ht="13.5">
      <c r="B328" s="174"/>
      <c r="D328" s="175" t="s">
        <v>159</v>
      </c>
      <c r="E328" s="176" t="s">
        <v>5</v>
      </c>
      <c r="F328" s="177" t="s">
        <v>162</v>
      </c>
      <c r="H328" s="178">
        <v>47.219</v>
      </c>
      <c r="L328" s="174"/>
      <c r="M328" s="179"/>
      <c r="N328" s="180"/>
      <c r="O328" s="180"/>
      <c r="P328" s="180"/>
      <c r="Q328" s="180"/>
      <c r="R328" s="180"/>
      <c r="S328" s="180"/>
      <c r="T328" s="181"/>
      <c r="AT328" s="182" t="s">
        <v>159</v>
      </c>
      <c r="AU328" s="182" t="s">
        <v>80</v>
      </c>
      <c r="AV328" s="12" t="s">
        <v>157</v>
      </c>
      <c r="AW328" s="12" t="s">
        <v>33</v>
      </c>
      <c r="AX328" s="12" t="s">
        <v>78</v>
      </c>
      <c r="AY328" s="182" t="s">
        <v>150</v>
      </c>
    </row>
    <row r="329" spans="2:65" s="1" customFormat="1" ht="22.5" customHeight="1">
      <c r="B329" s="154"/>
      <c r="C329" s="155" t="s">
        <v>471</v>
      </c>
      <c r="D329" s="155" t="s">
        <v>152</v>
      </c>
      <c r="E329" s="156" t="s">
        <v>472</v>
      </c>
      <c r="F329" s="157" t="s">
        <v>473</v>
      </c>
      <c r="G329" s="158" t="s">
        <v>292</v>
      </c>
      <c r="H329" s="159">
        <v>225.975</v>
      </c>
      <c r="I329" s="160"/>
      <c r="J329" s="160"/>
      <c r="K329" s="157" t="s">
        <v>156</v>
      </c>
      <c r="L329" s="38"/>
      <c r="M329" s="161" t="s">
        <v>5</v>
      </c>
      <c r="N329" s="162" t="s">
        <v>41</v>
      </c>
      <c r="O329" s="163">
        <v>0.23</v>
      </c>
      <c r="P329" s="163">
        <f>O329*H329</f>
        <v>51.97425</v>
      </c>
      <c r="Q329" s="163">
        <v>6E-05</v>
      </c>
      <c r="R329" s="163">
        <f>Q329*H329</f>
        <v>0.0135585</v>
      </c>
      <c r="S329" s="163">
        <v>0</v>
      </c>
      <c r="T329" s="164">
        <f>S329*H329</f>
        <v>0</v>
      </c>
      <c r="AR329" s="24" t="s">
        <v>157</v>
      </c>
      <c r="AT329" s="24" t="s">
        <v>152</v>
      </c>
      <c r="AU329" s="24" t="s">
        <v>80</v>
      </c>
      <c r="AY329" s="24" t="s">
        <v>150</v>
      </c>
      <c r="BE329" s="165">
        <f>IF(N329="základní",J329,0)</f>
        <v>0</v>
      </c>
      <c r="BF329" s="165">
        <f>IF(N329="snížená",J329,0)</f>
        <v>0</v>
      </c>
      <c r="BG329" s="165">
        <f>IF(N329="zákl. přenesená",J329,0)</f>
        <v>0</v>
      </c>
      <c r="BH329" s="165">
        <f>IF(N329="sníž. přenesená",J329,0)</f>
        <v>0</v>
      </c>
      <c r="BI329" s="165">
        <f>IF(N329="nulová",J329,0)</f>
        <v>0</v>
      </c>
      <c r="BJ329" s="24" t="s">
        <v>78</v>
      </c>
      <c r="BK329" s="165">
        <f>ROUND(I329*H329,2)</f>
        <v>0</v>
      </c>
      <c r="BL329" s="24" t="s">
        <v>157</v>
      </c>
      <c r="BM329" s="24" t="s">
        <v>474</v>
      </c>
    </row>
    <row r="330" spans="2:51" s="11" customFormat="1" ht="27">
      <c r="B330" s="166"/>
      <c r="D330" s="167" t="s">
        <v>159</v>
      </c>
      <c r="E330" s="168" t="s">
        <v>5</v>
      </c>
      <c r="F330" s="169" t="s">
        <v>475</v>
      </c>
      <c r="H330" s="170">
        <v>68.07</v>
      </c>
      <c r="L330" s="166"/>
      <c r="M330" s="171"/>
      <c r="N330" s="172"/>
      <c r="O330" s="172"/>
      <c r="P330" s="172"/>
      <c r="Q330" s="172"/>
      <c r="R330" s="172"/>
      <c r="S330" s="172"/>
      <c r="T330" s="173"/>
      <c r="AT330" s="168" t="s">
        <v>159</v>
      </c>
      <c r="AU330" s="168" t="s">
        <v>80</v>
      </c>
      <c r="AV330" s="11" t="s">
        <v>80</v>
      </c>
      <c r="AW330" s="11" t="s">
        <v>33</v>
      </c>
      <c r="AX330" s="11" t="s">
        <v>70</v>
      </c>
      <c r="AY330" s="168" t="s">
        <v>150</v>
      </c>
    </row>
    <row r="331" spans="2:51" s="11" customFormat="1" ht="27">
      <c r="B331" s="166"/>
      <c r="D331" s="167" t="s">
        <v>159</v>
      </c>
      <c r="E331" s="168" t="s">
        <v>5</v>
      </c>
      <c r="F331" s="169" t="s">
        <v>476</v>
      </c>
      <c r="H331" s="170">
        <v>68</v>
      </c>
      <c r="L331" s="166"/>
      <c r="M331" s="171"/>
      <c r="N331" s="172"/>
      <c r="O331" s="172"/>
      <c r="P331" s="172"/>
      <c r="Q331" s="172"/>
      <c r="R331" s="172"/>
      <c r="S331" s="172"/>
      <c r="T331" s="173"/>
      <c r="AT331" s="168" t="s">
        <v>159</v>
      </c>
      <c r="AU331" s="168" t="s">
        <v>80</v>
      </c>
      <c r="AV331" s="11" t="s">
        <v>80</v>
      </c>
      <c r="AW331" s="11" t="s">
        <v>33</v>
      </c>
      <c r="AX331" s="11" t="s">
        <v>70</v>
      </c>
      <c r="AY331" s="168" t="s">
        <v>150</v>
      </c>
    </row>
    <row r="332" spans="2:51" s="11" customFormat="1" ht="13.5">
      <c r="B332" s="166"/>
      <c r="D332" s="167" t="s">
        <v>159</v>
      </c>
      <c r="E332" s="168" t="s">
        <v>5</v>
      </c>
      <c r="F332" s="169" t="s">
        <v>477</v>
      </c>
      <c r="H332" s="170">
        <v>16.22</v>
      </c>
      <c r="L332" s="166"/>
      <c r="M332" s="171"/>
      <c r="N332" s="172"/>
      <c r="O332" s="172"/>
      <c r="P332" s="172"/>
      <c r="Q332" s="172"/>
      <c r="R332" s="172"/>
      <c r="S332" s="172"/>
      <c r="T332" s="173"/>
      <c r="AT332" s="168" t="s">
        <v>159</v>
      </c>
      <c r="AU332" s="168" t="s">
        <v>80</v>
      </c>
      <c r="AV332" s="11" t="s">
        <v>80</v>
      </c>
      <c r="AW332" s="11" t="s">
        <v>33</v>
      </c>
      <c r="AX332" s="11" t="s">
        <v>70</v>
      </c>
      <c r="AY332" s="168" t="s">
        <v>150</v>
      </c>
    </row>
    <row r="333" spans="2:51" s="11" customFormat="1" ht="13.5">
      <c r="B333" s="166"/>
      <c r="D333" s="167" t="s">
        <v>159</v>
      </c>
      <c r="E333" s="168" t="s">
        <v>5</v>
      </c>
      <c r="F333" s="169" t="s">
        <v>478</v>
      </c>
      <c r="H333" s="170">
        <v>16.22</v>
      </c>
      <c r="L333" s="166"/>
      <c r="M333" s="171"/>
      <c r="N333" s="172"/>
      <c r="O333" s="172"/>
      <c r="P333" s="172"/>
      <c r="Q333" s="172"/>
      <c r="R333" s="172"/>
      <c r="S333" s="172"/>
      <c r="T333" s="173"/>
      <c r="AT333" s="168" t="s">
        <v>159</v>
      </c>
      <c r="AU333" s="168" t="s">
        <v>80</v>
      </c>
      <c r="AV333" s="11" t="s">
        <v>80</v>
      </c>
      <c r="AW333" s="11" t="s">
        <v>33</v>
      </c>
      <c r="AX333" s="11" t="s">
        <v>70</v>
      </c>
      <c r="AY333" s="168" t="s">
        <v>150</v>
      </c>
    </row>
    <row r="334" spans="2:51" s="11" customFormat="1" ht="13.5">
      <c r="B334" s="166"/>
      <c r="D334" s="167" t="s">
        <v>159</v>
      </c>
      <c r="E334" s="168" t="s">
        <v>5</v>
      </c>
      <c r="F334" s="169" t="s">
        <v>479</v>
      </c>
      <c r="H334" s="170">
        <v>16.14</v>
      </c>
      <c r="L334" s="166"/>
      <c r="M334" s="171"/>
      <c r="N334" s="172"/>
      <c r="O334" s="172"/>
      <c r="P334" s="172"/>
      <c r="Q334" s="172"/>
      <c r="R334" s="172"/>
      <c r="S334" s="172"/>
      <c r="T334" s="173"/>
      <c r="AT334" s="168" t="s">
        <v>159</v>
      </c>
      <c r="AU334" s="168" t="s">
        <v>80</v>
      </c>
      <c r="AV334" s="11" t="s">
        <v>80</v>
      </c>
      <c r="AW334" s="11" t="s">
        <v>33</v>
      </c>
      <c r="AX334" s="11" t="s">
        <v>70</v>
      </c>
      <c r="AY334" s="168" t="s">
        <v>150</v>
      </c>
    </row>
    <row r="335" spans="2:51" s="11" customFormat="1" ht="27">
      <c r="B335" s="166"/>
      <c r="D335" s="167" t="s">
        <v>159</v>
      </c>
      <c r="E335" s="168" t="s">
        <v>5</v>
      </c>
      <c r="F335" s="169" t="s">
        <v>480</v>
      </c>
      <c r="H335" s="170">
        <v>48.525</v>
      </c>
      <c r="L335" s="166"/>
      <c r="M335" s="171"/>
      <c r="N335" s="172"/>
      <c r="O335" s="172"/>
      <c r="P335" s="172"/>
      <c r="Q335" s="172"/>
      <c r="R335" s="172"/>
      <c r="S335" s="172"/>
      <c r="T335" s="173"/>
      <c r="AT335" s="168" t="s">
        <v>159</v>
      </c>
      <c r="AU335" s="168" t="s">
        <v>80</v>
      </c>
      <c r="AV335" s="11" t="s">
        <v>80</v>
      </c>
      <c r="AW335" s="11" t="s">
        <v>33</v>
      </c>
      <c r="AX335" s="11" t="s">
        <v>70</v>
      </c>
      <c r="AY335" s="168" t="s">
        <v>150</v>
      </c>
    </row>
    <row r="336" spans="2:51" s="11" customFormat="1" ht="13.5">
      <c r="B336" s="166"/>
      <c r="D336" s="167" t="s">
        <v>159</v>
      </c>
      <c r="E336" s="168" t="s">
        <v>5</v>
      </c>
      <c r="F336" s="169" t="s">
        <v>481</v>
      </c>
      <c r="H336" s="170">
        <v>-7.2</v>
      </c>
      <c r="L336" s="166"/>
      <c r="M336" s="171"/>
      <c r="N336" s="172"/>
      <c r="O336" s="172"/>
      <c r="P336" s="172"/>
      <c r="Q336" s="172"/>
      <c r="R336" s="172"/>
      <c r="S336" s="172"/>
      <c r="T336" s="173"/>
      <c r="AT336" s="168" t="s">
        <v>159</v>
      </c>
      <c r="AU336" s="168" t="s">
        <v>80</v>
      </c>
      <c r="AV336" s="11" t="s">
        <v>80</v>
      </c>
      <c r="AW336" s="11" t="s">
        <v>33</v>
      </c>
      <c r="AX336" s="11" t="s">
        <v>70</v>
      </c>
      <c r="AY336" s="168" t="s">
        <v>150</v>
      </c>
    </row>
    <row r="337" spans="2:51" s="12" customFormat="1" ht="13.5">
      <c r="B337" s="174"/>
      <c r="D337" s="175" t="s">
        <v>159</v>
      </c>
      <c r="E337" s="176" t="s">
        <v>5</v>
      </c>
      <c r="F337" s="177" t="s">
        <v>162</v>
      </c>
      <c r="H337" s="178">
        <v>225.975</v>
      </c>
      <c r="L337" s="174"/>
      <c r="M337" s="179"/>
      <c r="N337" s="180"/>
      <c r="O337" s="180"/>
      <c r="P337" s="180"/>
      <c r="Q337" s="180"/>
      <c r="R337" s="180"/>
      <c r="S337" s="180"/>
      <c r="T337" s="181"/>
      <c r="AT337" s="182" t="s">
        <v>159</v>
      </c>
      <c r="AU337" s="182" t="s">
        <v>80</v>
      </c>
      <c r="AV337" s="12" t="s">
        <v>157</v>
      </c>
      <c r="AW337" s="12" t="s">
        <v>33</v>
      </c>
      <c r="AX337" s="12" t="s">
        <v>78</v>
      </c>
      <c r="AY337" s="182" t="s">
        <v>150</v>
      </c>
    </row>
    <row r="338" spans="2:65" s="1" customFormat="1" ht="22.5" customHeight="1">
      <c r="B338" s="154"/>
      <c r="C338" s="186" t="s">
        <v>482</v>
      </c>
      <c r="D338" s="186" t="s">
        <v>205</v>
      </c>
      <c r="E338" s="187" t="s">
        <v>483</v>
      </c>
      <c r="F338" s="188" t="s">
        <v>484</v>
      </c>
      <c r="G338" s="189" t="s">
        <v>292</v>
      </c>
      <c r="H338" s="190">
        <v>237.274</v>
      </c>
      <c r="I338" s="191"/>
      <c r="J338" s="191"/>
      <c r="K338" s="188" t="s">
        <v>156</v>
      </c>
      <c r="L338" s="192"/>
      <c r="M338" s="193" t="s">
        <v>5</v>
      </c>
      <c r="N338" s="194" t="s">
        <v>41</v>
      </c>
      <c r="O338" s="163">
        <v>0</v>
      </c>
      <c r="P338" s="163">
        <f>O338*H338</f>
        <v>0</v>
      </c>
      <c r="Q338" s="163">
        <v>0.0005</v>
      </c>
      <c r="R338" s="163">
        <f>Q338*H338</f>
        <v>0.118637</v>
      </c>
      <c r="S338" s="163">
        <v>0</v>
      </c>
      <c r="T338" s="164">
        <f>S338*H338</f>
        <v>0</v>
      </c>
      <c r="AR338" s="24" t="s">
        <v>193</v>
      </c>
      <c r="AT338" s="24" t="s">
        <v>205</v>
      </c>
      <c r="AU338" s="24" t="s">
        <v>80</v>
      </c>
      <c r="AY338" s="24" t="s">
        <v>150</v>
      </c>
      <c r="BE338" s="165">
        <f>IF(N338="základní",J338,0)</f>
        <v>0</v>
      </c>
      <c r="BF338" s="165">
        <f>IF(N338="snížená",J338,0)</f>
        <v>0</v>
      </c>
      <c r="BG338" s="165">
        <f>IF(N338="zákl. přenesená",J338,0)</f>
        <v>0</v>
      </c>
      <c r="BH338" s="165">
        <f>IF(N338="sníž. přenesená",J338,0)</f>
        <v>0</v>
      </c>
      <c r="BI338" s="165">
        <f>IF(N338="nulová",J338,0)</f>
        <v>0</v>
      </c>
      <c r="BJ338" s="24" t="s">
        <v>78</v>
      </c>
      <c r="BK338" s="165">
        <f>ROUND(I338*H338,2)</f>
        <v>0</v>
      </c>
      <c r="BL338" s="24" t="s">
        <v>157</v>
      </c>
      <c r="BM338" s="24" t="s">
        <v>485</v>
      </c>
    </row>
    <row r="339" spans="2:51" s="11" customFormat="1" ht="13.5">
      <c r="B339" s="166"/>
      <c r="D339" s="175" t="s">
        <v>159</v>
      </c>
      <c r="E339" s="183" t="s">
        <v>5</v>
      </c>
      <c r="F339" s="184" t="s">
        <v>486</v>
      </c>
      <c r="H339" s="185">
        <v>237.274</v>
      </c>
      <c r="L339" s="166"/>
      <c r="M339" s="171"/>
      <c r="N339" s="172"/>
      <c r="O339" s="172"/>
      <c r="P339" s="172"/>
      <c r="Q339" s="172"/>
      <c r="R339" s="172"/>
      <c r="S339" s="172"/>
      <c r="T339" s="173"/>
      <c r="AT339" s="168" t="s">
        <v>159</v>
      </c>
      <c r="AU339" s="168" t="s">
        <v>80</v>
      </c>
      <c r="AV339" s="11" t="s">
        <v>80</v>
      </c>
      <c r="AW339" s="11" t="s">
        <v>33</v>
      </c>
      <c r="AX339" s="11" t="s">
        <v>78</v>
      </c>
      <c r="AY339" s="168" t="s">
        <v>150</v>
      </c>
    </row>
    <row r="340" spans="2:65" s="1" customFormat="1" ht="22.5" customHeight="1">
      <c r="B340" s="154"/>
      <c r="C340" s="186" t="s">
        <v>487</v>
      </c>
      <c r="D340" s="186" t="s">
        <v>205</v>
      </c>
      <c r="E340" s="187" t="s">
        <v>488</v>
      </c>
      <c r="F340" s="188" t="s">
        <v>489</v>
      </c>
      <c r="G340" s="189" t="s">
        <v>241</v>
      </c>
      <c r="H340" s="190">
        <v>119</v>
      </c>
      <c r="I340" s="191"/>
      <c r="J340" s="191"/>
      <c r="K340" s="188" t="s">
        <v>156</v>
      </c>
      <c r="L340" s="192"/>
      <c r="M340" s="193" t="s">
        <v>5</v>
      </c>
      <c r="N340" s="194" t="s">
        <v>41</v>
      </c>
      <c r="O340" s="163">
        <v>0</v>
      </c>
      <c r="P340" s="163">
        <f>O340*H340</f>
        <v>0</v>
      </c>
      <c r="Q340" s="163">
        <v>0</v>
      </c>
      <c r="R340" s="163">
        <f>Q340*H340</f>
        <v>0</v>
      </c>
      <c r="S340" s="163">
        <v>0</v>
      </c>
      <c r="T340" s="164">
        <f>S340*H340</f>
        <v>0</v>
      </c>
      <c r="AR340" s="24" t="s">
        <v>193</v>
      </c>
      <c r="AT340" s="24" t="s">
        <v>205</v>
      </c>
      <c r="AU340" s="24" t="s">
        <v>80</v>
      </c>
      <c r="AY340" s="24" t="s">
        <v>150</v>
      </c>
      <c r="BE340" s="165">
        <f>IF(N340="základní",J340,0)</f>
        <v>0</v>
      </c>
      <c r="BF340" s="165">
        <f>IF(N340="snížená",J340,0)</f>
        <v>0</v>
      </c>
      <c r="BG340" s="165">
        <f>IF(N340="zákl. přenesená",J340,0)</f>
        <v>0</v>
      </c>
      <c r="BH340" s="165">
        <f>IF(N340="sníž. přenesená",J340,0)</f>
        <v>0</v>
      </c>
      <c r="BI340" s="165">
        <f>IF(N340="nulová",J340,0)</f>
        <v>0</v>
      </c>
      <c r="BJ340" s="24" t="s">
        <v>78</v>
      </c>
      <c r="BK340" s="165">
        <f>ROUND(I340*H340,2)</f>
        <v>0</v>
      </c>
      <c r="BL340" s="24" t="s">
        <v>157</v>
      </c>
      <c r="BM340" s="24" t="s">
        <v>490</v>
      </c>
    </row>
    <row r="341" spans="2:51" s="11" customFormat="1" ht="13.5">
      <c r="B341" s="166"/>
      <c r="D341" s="175" t="s">
        <v>159</v>
      </c>
      <c r="E341" s="183" t="s">
        <v>5</v>
      </c>
      <c r="F341" s="184" t="s">
        <v>491</v>
      </c>
      <c r="H341" s="185">
        <v>119</v>
      </c>
      <c r="L341" s="166"/>
      <c r="M341" s="171"/>
      <c r="N341" s="172"/>
      <c r="O341" s="172"/>
      <c r="P341" s="172"/>
      <c r="Q341" s="172"/>
      <c r="R341" s="172"/>
      <c r="S341" s="172"/>
      <c r="T341" s="173"/>
      <c r="AT341" s="168" t="s">
        <v>159</v>
      </c>
      <c r="AU341" s="168" t="s">
        <v>80</v>
      </c>
      <c r="AV341" s="11" t="s">
        <v>80</v>
      </c>
      <c r="AW341" s="11" t="s">
        <v>33</v>
      </c>
      <c r="AX341" s="11" t="s">
        <v>78</v>
      </c>
      <c r="AY341" s="168" t="s">
        <v>150</v>
      </c>
    </row>
    <row r="342" spans="2:65" s="1" customFormat="1" ht="22.5" customHeight="1">
      <c r="B342" s="154"/>
      <c r="C342" s="186" t="s">
        <v>492</v>
      </c>
      <c r="D342" s="186" t="s">
        <v>205</v>
      </c>
      <c r="E342" s="187" t="s">
        <v>493</v>
      </c>
      <c r="F342" s="188" t="s">
        <v>494</v>
      </c>
      <c r="G342" s="189" t="s">
        <v>241</v>
      </c>
      <c r="H342" s="190">
        <v>59</v>
      </c>
      <c r="I342" s="191"/>
      <c r="J342" s="191"/>
      <c r="K342" s="188" t="s">
        <v>156</v>
      </c>
      <c r="L342" s="192"/>
      <c r="M342" s="193" t="s">
        <v>5</v>
      </c>
      <c r="N342" s="194" t="s">
        <v>41</v>
      </c>
      <c r="O342" s="163">
        <v>0</v>
      </c>
      <c r="P342" s="163">
        <f>O342*H342</f>
        <v>0</v>
      </c>
      <c r="Q342" s="163">
        <v>1E-05</v>
      </c>
      <c r="R342" s="163">
        <f>Q342*H342</f>
        <v>0.00059</v>
      </c>
      <c r="S342" s="163">
        <v>0</v>
      </c>
      <c r="T342" s="164">
        <f>S342*H342</f>
        <v>0</v>
      </c>
      <c r="AR342" s="24" t="s">
        <v>193</v>
      </c>
      <c r="AT342" s="24" t="s">
        <v>205</v>
      </c>
      <c r="AU342" s="24" t="s">
        <v>80</v>
      </c>
      <c r="AY342" s="24" t="s">
        <v>150</v>
      </c>
      <c r="BE342" s="165">
        <f>IF(N342="základní",J342,0)</f>
        <v>0</v>
      </c>
      <c r="BF342" s="165">
        <f>IF(N342="snížená",J342,0)</f>
        <v>0</v>
      </c>
      <c r="BG342" s="165">
        <f>IF(N342="zákl. přenesená",J342,0)</f>
        <v>0</v>
      </c>
      <c r="BH342" s="165">
        <f>IF(N342="sníž. přenesená",J342,0)</f>
        <v>0</v>
      </c>
      <c r="BI342" s="165">
        <f>IF(N342="nulová",J342,0)</f>
        <v>0</v>
      </c>
      <c r="BJ342" s="24" t="s">
        <v>78</v>
      </c>
      <c r="BK342" s="165">
        <f>ROUND(I342*H342,2)</f>
        <v>0</v>
      </c>
      <c r="BL342" s="24" t="s">
        <v>157</v>
      </c>
      <c r="BM342" s="24" t="s">
        <v>495</v>
      </c>
    </row>
    <row r="343" spans="2:51" s="11" customFormat="1" ht="13.5">
      <c r="B343" s="166"/>
      <c r="D343" s="175" t="s">
        <v>159</v>
      </c>
      <c r="E343" s="183" t="s">
        <v>5</v>
      </c>
      <c r="F343" s="184" t="s">
        <v>496</v>
      </c>
      <c r="H343" s="185">
        <v>59</v>
      </c>
      <c r="L343" s="166"/>
      <c r="M343" s="171"/>
      <c r="N343" s="172"/>
      <c r="O343" s="172"/>
      <c r="P343" s="172"/>
      <c r="Q343" s="172"/>
      <c r="R343" s="172"/>
      <c r="S343" s="172"/>
      <c r="T343" s="173"/>
      <c r="AT343" s="168" t="s">
        <v>159</v>
      </c>
      <c r="AU343" s="168" t="s">
        <v>80</v>
      </c>
      <c r="AV343" s="11" t="s">
        <v>80</v>
      </c>
      <c r="AW343" s="11" t="s">
        <v>33</v>
      </c>
      <c r="AX343" s="11" t="s">
        <v>78</v>
      </c>
      <c r="AY343" s="168" t="s">
        <v>150</v>
      </c>
    </row>
    <row r="344" spans="2:65" s="1" customFormat="1" ht="22.5" customHeight="1">
      <c r="B344" s="154"/>
      <c r="C344" s="155" t="s">
        <v>497</v>
      </c>
      <c r="D344" s="155" t="s">
        <v>152</v>
      </c>
      <c r="E344" s="156" t="s">
        <v>498</v>
      </c>
      <c r="F344" s="157" t="s">
        <v>499</v>
      </c>
      <c r="G344" s="158" t="s">
        <v>292</v>
      </c>
      <c r="H344" s="159">
        <v>912.92</v>
      </c>
      <c r="I344" s="160"/>
      <c r="J344" s="160"/>
      <c r="K344" s="157" t="s">
        <v>156</v>
      </c>
      <c r="L344" s="38"/>
      <c r="M344" s="161" t="s">
        <v>5</v>
      </c>
      <c r="N344" s="162" t="s">
        <v>41</v>
      </c>
      <c r="O344" s="163">
        <v>0.14</v>
      </c>
      <c r="P344" s="163">
        <f>O344*H344</f>
        <v>127.8088</v>
      </c>
      <c r="Q344" s="163">
        <v>0.00025</v>
      </c>
      <c r="R344" s="163">
        <f>Q344*H344</f>
        <v>0.22823</v>
      </c>
      <c r="S344" s="163">
        <v>0</v>
      </c>
      <c r="T344" s="164">
        <f>S344*H344</f>
        <v>0</v>
      </c>
      <c r="AR344" s="24" t="s">
        <v>157</v>
      </c>
      <c r="AT344" s="24" t="s">
        <v>152</v>
      </c>
      <c r="AU344" s="24" t="s">
        <v>80</v>
      </c>
      <c r="AY344" s="24" t="s">
        <v>150</v>
      </c>
      <c r="BE344" s="165">
        <f>IF(N344="základní",J344,0)</f>
        <v>0</v>
      </c>
      <c r="BF344" s="165">
        <f>IF(N344="snížená",J344,0)</f>
        <v>0</v>
      </c>
      <c r="BG344" s="165">
        <f>IF(N344="zákl. přenesená",J344,0)</f>
        <v>0</v>
      </c>
      <c r="BH344" s="165">
        <f>IF(N344="sníž. přenesená",J344,0)</f>
        <v>0</v>
      </c>
      <c r="BI344" s="165">
        <f>IF(N344="nulová",J344,0)</f>
        <v>0</v>
      </c>
      <c r="BJ344" s="24" t="s">
        <v>78</v>
      </c>
      <c r="BK344" s="165">
        <f>ROUND(I344*H344,2)</f>
        <v>0</v>
      </c>
      <c r="BL344" s="24" t="s">
        <v>157</v>
      </c>
      <c r="BM344" s="24" t="s">
        <v>500</v>
      </c>
    </row>
    <row r="345" spans="2:51" s="13" customFormat="1" ht="13.5">
      <c r="B345" s="195"/>
      <c r="D345" s="167" t="s">
        <v>159</v>
      </c>
      <c r="E345" s="196" t="s">
        <v>5</v>
      </c>
      <c r="F345" s="197" t="s">
        <v>501</v>
      </c>
      <c r="H345" s="198" t="s">
        <v>5</v>
      </c>
      <c r="L345" s="195"/>
      <c r="M345" s="199"/>
      <c r="N345" s="200"/>
      <c r="O345" s="200"/>
      <c r="P345" s="200"/>
      <c r="Q345" s="200"/>
      <c r="R345" s="200"/>
      <c r="S345" s="200"/>
      <c r="T345" s="201"/>
      <c r="AT345" s="198" t="s">
        <v>159</v>
      </c>
      <c r="AU345" s="198" t="s">
        <v>80</v>
      </c>
      <c r="AV345" s="13" t="s">
        <v>78</v>
      </c>
      <c r="AW345" s="13" t="s">
        <v>33</v>
      </c>
      <c r="AX345" s="13" t="s">
        <v>70</v>
      </c>
      <c r="AY345" s="198" t="s">
        <v>150</v>
      </c>
    </row>
    <row r="346" spans="2:51" s="11" customFormat="1" ht="13.5">
      <c r="B346" s="166"/>
      <c r="D346" s="167" t="s">
        <v>159</v>
      </c>
      <c r="E346" s="168" t="s">
        <v>5</v>
      </c>
      <c r="F346" s="169" t="s">
        <v>502</v>
      </c>
      <c r="H346" s="170">
        <v>32.4</v>
      </c>
      <c r="L346" s="166"/>
      <c r="M346" s="171"/>
      <c r="N346" s="172"/>
      <c r="O346" s="172"/>
      <c r="P346" s="172"/>
      <c r="Q346" s="172"/>
      <c r="R346" s="172"/>
      <c r="S346" s="172"/>
      <c r="T346" s="173"/>
      <c r="AT346" s="168" t="s">
        <v>159</v>
      </c>
      <c r="AU346" s="168" t="s">
        <v>80</v>
      </c>
      <c r="AV346" s="11" t="s">
        <v>80</v>
      </c>
      <c r="AW346" s="11" t="s">
        <v>33</v>
      </c>
      <c r="AX346" s="11" t="s">
        <v>70</v>
      </c>
      <c r="AY346" s="168" t="s">
        <v>150</v>
      </c>
    </row>
    <row r="347" spans="2:51" s="11" customFormat="1" ht="13.5">
      <c r="B347" s="166"/>
      <c r="D347" s="167" t="s">
        <v>159</v>
      </c>
      <c r="E347" s="168" t="s">
        <v>5</v>
      </c>
      <c r="F347" s="169" t="s">
        <v>503</v>
      </c>
      <c r="H347" s="170">
        <v>32.4</v>
      </c>
      <c r="L347" s="166"/>
      <c r="M347" s="171"/>
      <c r="N347" s="172"/>
      <c r="O347" s="172"/>
      <c r="P347" s="172"/>
      <c r="Q347" s="172"/>
      <c r="R347" s="172"/>
      <c r="S347" s="172"/>
      <c r="T347" s="173"/>
      <c r="AT347" s="168" t="s">
        <v>159</v>
      </c>
      <c r="AU347" s="168" t="s">
        <v>80</v>
      </c>
      <c r="AV347" s="11" t="s">
        <v>80</v>
      </c>
      <c r="AW347" s="11" t="s">
        <v>33</v>
      </c>
      <c r="AX347" s="11" t="s">
        <v>70</v>
      </c>
      <c r="AY347" s="168" t="s">
        <v>150</v>
      </c>
    </row>
    <row r="348" spans="2:51" s="11" customFormat="1" ht="27">
      <c r="B348" s="166"/>
      <c r="D348" s="167" t="s">
        <v>159</v>
      </c>
      <c r="E348" s="168" t="s">
        <v>5</v>
      </c>
      <c r="F348" s="169" t="s">
        <v>504</v>
      </c>
      <c r="H348" s="170">
        <v>49.3</v>
      </c>
      <c r="L348" s="166"/>
      <c r="M348" s="171"/>
      <c r="N348" s="172"/>
      <c r="O348" s="172"/>
      <c r="P348" s="172"/>
      <c r="Q348" s="172"/>
      <c r="R348" s="172"/>
      <c r="S348" s="172"/>
      <c r="T348" s="173"/>
      <c r="AT348" s="168" t="s">
        <v>159</v>
      </c>
      <c r="AU348" s="168" t="s">
        <v>80</v>
      </c>
      <c r="AV348" s="11" t="s">
        <v>80</v>
      </c>
      <c r="AW348" s="11" t="s">
        <v>33</v>
      </c>
      <c r="AX348" s="11" t="s">
        <v>70</v>
      </c>
      <c r="AY348" s="168" t="s">
        <v>150</v>
      </c>
    </row>
    <row r="349" spans="2:51" s="11" customFormat="1" ht="13.5">
      <c r="B349" s="166"/>
      <c r="D349" s="167" t="s">
        <v>159</v>
      </c>
      <c r="E349" s="168" t="s">
        <v>5</v>
      </c>
      <c r="F349" s="169" t="s">
        <v>505</v>
      </c>
      <c r="H349" s="170">
        <v>67.2</v>
      </c>
      <c r="L349" s="166"/>
      <c r="M349" s="171"/>
      <c r="N349" s="172"/>
      <c r="O349" s="172"/>
      <c r="P349" s="172"/>
      <c r="Q349" s="172"/>
      <c r="R349" s="172"/>
      <c r="S349" s="172"/>
      <c r="T349" s="173"/>
      <c r="AT349" s="168" t="s">
        <v>159</v>
      </c>
      <c r="AU349" s="168" t="s">
        <v>80</v>
      </c>
      <c r="AV349" s="11" t="s">
        <v>80</v>
      </c>
      <c r="AW349" s="11" t="s">
        <v>33</v>
      </c>
      <c r="AX349" s="11" t="s">
        <v>70</v>
      </c>
      <c r="AY349" s="168" t="s">
        <v>150</v>
      </c>
    </row>
    <row r="350" spans="2:51" s="11" customFormat="1" ht="13.5">
      <c r="B350" s="166"/>
      <c r="D350" s="167" t="s">
        <v>159</v>
      </c>
      <c r="E350" s="168" t="s">
        <v>5</v>
      </c>
      <c r="F350" s="169" t="s">
        <v>506</v>
      </c>
      <c r="H350" s="170">
        <v>58.2</v>
      </c>
      <c r="L350" s="166"/>
      <c r="M350" s="171"/>
      <c r="N350" s="172"/>
      <c r="O350" s="172"/>
      <c r="P350" s="172"/>
      <c r="Q350" s="172"/>
      <c r="R350" s="172"/>
      <c r="S350" s="172"/>
      <c r="T350" s="173"/>
      <c r="AT350" s="168" t="s">
        <v>159</v>
      </c>
      <c r="AU350" s="168" t="s">
        <v>80</v>
      </c>
      <c r="AV350" s="11" t="s">
        <v>80</v>
      </c>
      <c r="AW350" s="11" t="s">
        <v>33</v>
      </c>
      <c r="AX350" s="11" t="s">
        <v>70</v>
      </c>
      <c r="AY350" s="168" t="s">
        <v>150</v>
      </c>
    </row>
    <row r="351" spans="2:51" s="11" customFormat="1" ht="27">
      <c r="B351" s="166"/>
      <c r="D351" s="167" t="s">
        <v>159</v>
      </c>
      <c r="E351" s="168" t="s">
        <v>5</v>
      </c>
      <c r="F351" s="169" t="s">
        <v>507</v>
      </c>
      <c r="H351" s="170">
        <v>84</v>
      </c>
      <c r="L351" s="166"/>
      <c r="M351" s="171"/>
      <c r="N351" s="172"/>
      <c r="O351" s="172"/>
      <c r="P351" s="172"/>
      <c r="Q351" s="172"/>
      <c r="R351" s="172"/>
      <c r="S351" s="172"/>
      <c r="T351" s="173"/>
      <c r="AT351" s="168" t="s">
        <v>159</v>
      </c>
      <c r="AU351" s="168" t="s">
        <v>80</v>
      </c>
      <c r="AV351" s="11" t="s">
        <v>80</v>
      </c>
      <c r="AW351" s="11" t="s">
        <v>33</v>
      </c>
      <c r="AX351" s="11" t="s">
        <v>70</v>
      </c>
      <c r="AY351" s="168" t="s">
        <v>150</v>
      </c>
    </row>
    <row r="352" spans="2:51" s="11" customFormat="1" ht="13.5">
      <c r="B352" s="166"/>
      <c r="D352" s="167" t="s">
        <v>159</v>
      </c>
      <c r="E352" s="168" t="s">
        <v>5</v>
      </c>
      <c r="F352" s="169" t="s">
        <v>508</v>
      </c>
      <c r="H352" s="170">
        <v>6.2</v>
      </c>
      <c r="L352" s="166"/>
      <c r="M352" s="171"/>
      <c r="N352" s="172"/>
      <c r="O352" s="172"/>
      <c r="P352" s="172"/>
      <c r="Q352" s="172"/>
      <c r="R352" s="172"/>
      <c r="S352" s="172"/>
      <c r="T352" s="173"/>
      <c r="AT352" s="168" t="s">
        <v>159</v>
      </c>
      <c r="AU352" s="168" t="s">
        <v>80</v>
      </c>
      <c r="AV352" s="11" t="s">
        <v>80</v>
      </c>
      <c r="AW352" s="11" t="s">
        <v>33</v>
      </c>
      <c r="AX352" s="11" t="s">
        <v>70</v>
      </c>
      <c r="AY352" s="168" t="s">
        <v>150</v>
      </c>
    </row>
    <row r="353" spans="2:51" s="11" customFormat="1" ht="13.5">
      <c r="B353" s="166"/>
      <c r="D353" s="167" t="s">
        <v>159</v>
      </c>
      <c r="E353" s="168" t="s">
        <v>5</v>
      </c>
      <c r="F353" s="169" t="s">
        <v>509</v>
      </c>
      <c r="H353" s="170">
        <v>10.8</v>
      </c>
      <c r="L353" s="166"/>
      <c r="M353" s="171"/>
      <c r="N353" s="172"/>
      <c r="O353" s="172"/>
      <c r="P353" s="172"/>
      <c r="Q353" s="172"/>
      <c r="R353" s="172"/>
      <c r="S353" s="172"/>
      <c r="T353" s="173"/>
      <c r="AT353" s="168" t="s">
        <v>159</v>
      </c>
      <c r="AU353" s="168" t="s">
        <v>80</v>
      </c>
      <c r="AV353" s="11" t="s">
        <v>80</v>
      </c>
      <c r="AW353" s="11" t="s">
        <v>33</v>
      </c>
      <c r="AX353" s="11" t="s">
        <v>70</v>
      </c>
      <c r="AY353" s="168" t="s">
        <v>150</v>
      </c>
    </row>
    <row r="354" spans="2:51" s="14" customFormat="1" ht="13.5">
      <c r="B354" s="202"/>
      <c r="D354" s="167" t="s">
        <v>159</v>
      </c>
      <c r="E354" s="203" t="s">
        <v>5</v>
      </c>
      <c r="F354" s="204" t="s">
        <v>510</v>
      </c>
      <c r="H354" s="205">
        <v>340.5</v>
      </c>
      <c r="L354" s="202"/>
      <c r="M354" s="206"/>
      <c r="N354" s="207"/>
      <c r="O354" s="207"/>
      <c r="P354" s="207"/>
      <c r="Q354" s="207"/>
      <c r="R354" s="207"/>
      <c r="S354" s="207"/>
      <c r="T354" s="208"/>
      <c r="AT354" s="203" t="s">
        <v>159</v>
      </c>
      <c r="AU354" s="203" t="s">
        <v>80</v>
      </c>
      <c r="AV354" s="14" t="s">
        <v>168</v>
      </c>
      <c r="AW354" s="14" t="s">
        <v>33</v>
      </c>
      <c r="AX354" s="14" t="s">
        <v>70</v>
      </c>
      <c r="AY354" s="203" t="s">
        <v>150</v>
      </c>
    </row>
    <row r="355" spans="2:51" s="13" customFormat="1" ht="13.5">
      <c r="B355" s="195"/>
      <c r="D355" s="167" t="s">
        <v>159</v>
      </c>
      <c r="E355" s="196" t="s">
        <v>5</v>
      </c>
      <c r="F355" s="197" t="s">
        <v>511</v>
      </c>
      <c r="H355" s="198" t="s">
        <v>5</v>
      </c>
      <c r="L355" s="195"/>
      <c r="M355" s="199"/>
      <c r="N355" s="200"/>
      <c r="O355" s="200"/>
      <c r="P355" s="200"/>
      <c r="Q355" s="200"/>
      <c r="R355" s="200"/>
      <c r="S355" s="200"/>
      <c r="T355" s="201"/>
      <c r="AT355" s="198" t="s">
        <v>159</v>
      </c>
      <c r="AU355" s="198" t="s">
        <v>80</v>
      </c>
      <c r="AV355" s="13" t="s">
        <v>78</v>
      </c>
      <c r="AW355" s="13" t="s">
        <v>33</v>
      </c>
      <c r="AX355" s="13" t="s">
        <v>70</v>
      </c>
      <c r="AY355" s="198" t="s">
        <v>150</v>
      </c>
    </row>
    <row r="356" spans="2:51" s="11" customFormat="1" ht="27">
      <c r="B356" s="166"/>
      <c r="D356" s="167" t="s">
        <v>159</v>
      </c>
      <c r="E356" s="168" t="s">
        <v>5</v>
      </c>
      <c r="F356" s="169" t="s">
        <v>512</v>
      </c>
      <c r="H356" s="170">
        <v>99.6</v>
      </c>
      <c r="L356" s="166"/>
      <c r="M356" s="171"/>
      <c r="N356" s="172"/>
      <c r="O356" s="172"/>
      <c r="P356" s="172"/>
      <c r="Q356" s="172"/>
      <c r="R356" s="172"/>
      <c r="S356" s="172"/>
      <c r="T356" s="173"/>
      <c r="AT356" s="168" t="s">
        <v>159</v>
      </c>
      <c r="AU356" s="168" t="s">
        <v>80</v>
      </c>
      <c r="AV356" s="11" t="s">
        <v>80</v>
      </c>
      <c r="AW356" s="11" t="s">
        <v>33</v>
      </c>
      <c r="AX356" s="11" t="s">
        <v>70</v>
      </c>
      <c r="AY356" s="168" t="s">
        <v>150</v>
      </c>
    </row>
    <row r="357" spans="2:51" s="11" customFormat="1" ht="13.5">
      <c r="B357" s="166"/>
      <c r="D357" s="167" t="s">
        <v>159</v>
      </c>
      <c r="E357" s="168" t="s">
        <v>5</v>
      </c>
      <c r="F357" s="169" t="s">
        <v>513</v>
      </c>
      <c r="H357" s="170">
        <v>90.6</v>
      </c>
      <c r="L357" s="166"/>
      <c r="M357" s="171"/>
      <c r="N357" s="172"/>
      <c r="O357" s="172"/>
      <c r="P357" s="172"/>
      <c r="Q357" s="172"/>
      <c r="R357" s="172"/>
      <c r="S357" s="172"/>
      <c r="T357" s="173"/>
      <c r="AT357" s="168" t="s">
        <v>159</v>
      </c>
      <c r="AU357" s="168" t="s">
        <v>80</v>
      </c>
      <c r="AV357" s="11" t="s">
        <v>80</v>
      </c>
      <c r="AW357" s="11" t="s">
        <v>33</v>
      </c>
      <c r="AX357" s="11" t="s">
        <v>70</v>
      </c>
      <c r="AY357" s="168" t="s">
        <v>150</v>
      </c>
    </row>
    <row r="358" spans="2:51" s="11" customFormat="1" ht="27">
      <c r="B358" s="166"/>
      <c r="D358" s="167" t="s">
        <v>159</v>
      </c>
      <c r="E358" s="168" t="s">
        <v>5</v>
      </c>
      <c r="F358" s="169" t="s">
        <v>514</v>
      </c>
      <c r="H358" s="170">
        <v>138.1</v>
      </c>
      <c r="L358" s="166"/>
      <c r="M358" s="171"/>
      <c r="N358" s="172"/>
      <c r="O358" s="172"/>
      <c r="P358" s="172"/>
      <c r="Q358" s="172"/>
      <c r="R358" s="172"/>
      <c r="S358" s="172"/>
      <c r="T358" s="173"/>
      <c r="AT358" s="168" t="s">
        <v>159</v>
      </c>
      <c r="AU358" s="168" t="s">
        <v>80</v>
      </c>
      <c r="AV358" s="11" t="s">
        <v>80</v>
      </c>
      <c r="AW358" s="11" t="s">
        <v>33</v>
      </c>
      <c r="AX358" s="11" t="s">
        <v>70</v>
      </c>
      <c r="AY358" s="168" t="s">
        <v>150</v>
      </c>
    </row>
    <row r="359" spans="2:51" s="11" customFormat="1" ht="13.5">
      <c r="B359" s="166"/>
      <c r="D359" s="167" t="s">
        <v>159</v>
      </c>
      <c r="E359" s="168" t="s">
        <v>5</v>
      </c>
      <c r="F359" s="169" t="s">
        <v>515</v>
      </c>
      <c r="H359" s="170">
        <v>18</v>
      </c>
      <c r="L359" s="166"/>
      <c r="M359" s="171"/>
      <c r="N359" s="172"/>
      <c r="O359" s="172"/>
      <c r="P359" s="172"/>
      <c r="Q359" s="172"/>
      <c r="R359" s="172"/>
      <c r="S359" s="172"/>
      <c r="T359" s="173"/>
      <c r="AT359" s="168" t="s">
        <v>159</v>
      </c>
      <c r="AU359" s="168" t="s">
        <v>80</v>
      </c>
      <c r="AV359" s="11" t="s">
        <v>80</v>
      </c>
      <c r="AW359" s="11" t="s">
        <v>33</v>
      </c>
      <c r="AX359" s="11" t="s">
        <v>70</v>
      </c>
      <c r="AY359" s="168" t="s">
        <v>150</v>
      </c>
    </row>
    <row r="360" spans="2:51" s="14" customFormat="1" ht="13.5">
      <c r="B360" s="202"/>
      <c r="D360" s="167" t="s">
        <v>159</v>
      </c>
      <c r="E360" s="203" t="s">
        <v>5</v>
      </c>
      <c r="F360" s="204" t="s">
        <v>510</v>
      </c>
      <c r="H360" s="205">
        <v>346.3</v>
      </c>
      <c r="L360" s="202"/>
      <c r="M360" s="206"/>
      <c r="N360" s="207"/>
      <c r="O360" s="207"/>
      <c r="P360" s="207"/>
      <c r="Q360" s="207"/>
      <c r="R360" s="207"/>
      <c r="S360" s="207"/>
      <c r="T360" s="208"/>
      <c r="AT360" s="203" t="s">
        <v>159</v>
      </c>
      <c r="AU360" s="203" t="s">
        <v>80</v>
      </c>
      <c r="AV360" s="14" t="s">
        <v>168</v>
      </c>
      <c r="AW360" s="14" t="s">
        <v>33</v>
      </c>
      <c r="AX360" s="14" t="s">
        <v>70</v>
      </c>
      <c r="AY360" s="203" t="s">
        <v>150</v>
      </c>
    </row>
    <row r="361" spans="2:51" s="11" customFormat="1" ht="13.5">
      <c r="B361" s="166"/>
      <c r="D361" s="167" t="s">
        <v>159</v>
      </c>
      <c r="E361" s="168" t="s">
        <v>5</v>
      </c>
      <c r="F361" s="169" t="s">
        <v>516</v>
      </c>
      <c r="H361" s="170">
        <v>165.72</v>
      </c>
      <c r="L361" s="166"/>
      <c r="M361" s="171"/>
      <c r="N361" s="172"/>
      <c r="O361" s="172"/>
      <c r="P361" s="172"/>
      <c r="Q361" s="172"/>
      <c r="R361" s="172"/>
      <c r="S361" s="172"/>
      <c r="T361" s="173"/>
      <c r="AT361" s="168" t="s">
        <v>159</v>
      </c>
      <c r="AU361" s="168" t="s">
        <v>80</v>
      </c>
      <c r="AV361" s="11" t="s">
        <v>80</v>
      </c>
      <c r="AW361" s="11" t="s">
        <v>33</v>
      </c>
      <c r="AX361" s="11" t="s">
        <v>70</v>
      </c>
      <c r="AY361" s="168" t="s">
        <v>150</v>
      </c>
    </row>
    <row r="362" spans="2:51" s="14" customFormat="1" ht="13.5">
      <c r="B362" s="202"/>
      <c r="D362" s="167" t="s">
        <v>159</v>
      </c>
      <c r="E362" s="203" t="s">
        <v>5</v>
      </c>
      <c r="F362" s="204" t="s">
        <v>510</v>
      </c>
      <c r="H362" s="205">
        <v>165.72</v>
      </c>
      <c r="L362" s="202"/>
      <c r="M362" s="206"/>
      <c r="N362" s="207"/>
      <c r="O362" s="207"/>
      <c r="P362" s="207"/>
      <c r="Q362" s="207"/>
      <c r="R362" s="207"/>
      <c r="S362" s="207"/>
      <c r="T362" s="208"/>
      <c r="AT362" s="203" t="s">
        <v>159</v>
      </c>
      <c r="AU362" s="203" t="s">
        <v>80</v>
      </c>
      <c r="AV362" s="14" t="s">
        <v>168</v>
      </c>
      <c r="AW362" s="14" t="s">
        <v>33</v>
      </c>
      <c r="AX362" s="14" t="s">
        <v>70</v>
      </c>
      <c r="AY362" s="203" t="s">
        <v>150</v>
      </c>
    </row>
    <row r="363" spans="2:51" s="11" customFormat="1" ht="13.5">
      <c r="B363" s="166"/>
      <c r="D363" s="167" t="s">
        <v>159</v>
      </c>
      <c r="E363" s="168" t="s">
        <v>5</v>
      </c>
      <c r="F363" s="169" t="s">
        <v>517</v>
      </c>
      <c r="H363" s="170">
        <v>18.8</v>
      </c>
      <c r="L363" s="166"/>
      <c r="M363" s="171"/>
      <c r="N363" s="172"/>
      <c r="O363" s="172"/>
      <c r="P363" s="172"/>
      <c r="Q363" s="172"/>
      <c r="R363" s="172"/>
      <c r="S363" s="172"/>
      <c r="T363" s="173"/>
      <c r="AT363" s="168" t="s">
        <v>159</v>
      </c>
      <c r="AU363" s="168" t="s">
        <v>80</v>
      </c>
      <c r="AV363" s="11" t="s">
        <v>80</v>
      </c>
      <c r="AW363" s="11" t="s">
        <v>33</v>
      </c>
      <c r="AX363" s="11" t="s">
        <v>70</v>
      </c>
      <c r="AY363" s="168" t="s">
        <v>150</v>
      </c>
    </row>
    <row r="364" spans="2:51" s="11" customFormat="1" ht="13.5">
      <c r="B364" s="166"/>
      <c r="D364" s="167" t="s">
        <v>159</v>
      </c>
      <c r="E364" s="168" t="s">
        <v>5</v>
      </c>
      <c r="F364" s="169" t="s">
        <v>518</v>
      </c>
      <c r="H364" s="170">
        <v>12</v>
      </c>
      <c r="L364" s="166"/>
      <c r="M364" s="171"/>
      <c r="N364" s="172"/>
      <c r="O364" s="172"/>
      <c r="P364" s="172"/>
      <c r="Q364" s="172"/>
      <c r="R364" s="172"/>
      <c r="S364" s="172"/>
      <c r="T364" s="173"/>
      <c r="AT364" s="168" t="s">
        <v>159</v>
      </c>
      <c r="AU364" s="168" t="s">
        <v>80</v>
      </c>
      <c r="AV364" s="11" t="s">
        <v>80</v>
      </c>
      <c r="AW364" s="11" t="s">
        <v>33</v>
      </c>
      <c r="AX364" s="11" t="s">
        <v>70</v>
      </c>
      <c r="AY364" s="168" t="s">
        <v>150</v>
      </c>
    </row>
    <row r="365" spans="2:51" s="14" customFormat="1" ht="13.5">
      <c r="B365" s="202"/>
      <c r="D365" s="167" t="s">
        <v>159</v>
      </c>
      <c r="E365" s="203" t="s">
        <v>5</v>
      </c>
      <c r="F365" s="204" t="s">
        <v>510</v>
      </c>
      <c r="H365" s="205">
        <v>30.8</v>
      </c>
      <c r="L365" s="202"/>
      <c r="M365" s="206"/>
      <c r="N365" s="207"/>
      <c r="O365" s="207"/>
      <c r="P365" s="207"/>
      <c r="Q365" s="207"/>
      <c r="R365" s="207"/>
      <c r="S365" s="207"/>
      <c r="T365" s="208"/>
      <c r="AT365" s="203" t="s">
        <v>159</v>
      </c>
      <c r="AU365" s="203" t="s">
        <v>80</v>
      </c>
      <c r="AV365" s="14" t="s">
        <v>168</v>
      </c>
      <c r="AW365" s="14" t="s">
        <v>33</v>
      </c>
      <c r="AX365" s="14" t="s">
        <v>70</v>
      </c>
      <c r="AY365" s="203" t="s">
        <v>150</v>
      </c>
    </row>
    <row r="366" spans="2:51" s="11" customFormat="1" ht="13.5">
      <c r="B366" s="166"/>
      <c r="D366" s="167" t="s">
        <v>159</v>
      </c>
      <c r="E366" s="168" t="s">
        <v>5</v>
      </c>
      <c r="F366" s="169" t="s">
        <v>519</v>
      </c>
      <c r="H366" s="170">
        <v>24.9</v>
      </c>
      <c r="L366" s="166"/>
      <c r="M366" s="171"/>
      <c r="N366" s="172"/>
      <c r="O366" s="172"/>
      <c r="P366" s="172"/>
      <c r="Q366" s="172"/>
      <c r="R366" s="172"/>
      <c r="S366" s="172"/>
      <c r="T366" s="173"/>
      <c r="AT366" s="168" t="s">
        <v>159</v>
      </c>
      <c r="AU366" s="168" t="s">
        <v>80</v>
      </c>
      <c r="AV366" s="11" t="s">
        <v>80</v>
      </c>
      <c r="AW366" s="11" t="s">
        <v>33</v>
      </c>
      <c r="AX366" s="11" t="s">
        <v>70</v>
      </c>
      <c r="AY366" s="168" t="s">
        <v>150</v>
      </c>
    </row>
    <row r="367" spans="2:51" s="11" customFormat="1" ht="13.5">
      <c r="B367" s="166"/>
      <c r="D367" s="167" t="s">
        <v>159</v>
      </c>
      <c r="E367" s="168" t="s">
        <v>5</v>
      </c>
      <c r="F367" s="169" t="s">
        <v>520</v>
      </c>
      <c r="H367" s="170">
        <v>4.7</v>
      </c>
      <c r="L367" s="166"/>
      <c r="M367" s="171"/>
      <c r="N367" s="172"/>
      <c r="O367" s="172"/>
      <c r="P367" s="172"/>
      <c r="Q367" s="172"/>
      <c r="R367" s="172"/>
      <c r="S367" s="172"/>
      <c r="T367" s="173"/>
      <c r="AT367" s="168" t="s">
        <v>159</v>
      </c>
      <c r="AU367" s="168" t="s">
        <v>80</v>
      </c>
      <c r="AV367" s="11" t="s">
        <v>80</v>
      </c>
      <c r="AW367" s="11" t="s">
        <v>33</v>
      </c>
      <c r="AX367" s="11" t="s">
        <v>70</v>
      </c>
      <c r="AY367" s="168" t="s">
        <v>150</v>
      </c>
    </row>
    <row r="368" spans="2:51" s="14" customFormat="1" ht="13.5">
      <c r="B368" s="202"/>
      <c r="D368" s="167" t="s">
        <v>159</v>
      </c>
      <c r="E368" s="203" t="s">
        <v>5</v>
      </c>
      <c r="F368" s="204" t="s">
        <v>510</v>
      </c>
      <c r="H368" s="205">
        <v>29.6</v>
      </c>
      <c r="L368" s="202"/>
      <c r="M368" s="206"/>
      <c r="N368" s="207"/>
      <c r="O368" s="207"/>
      <c r="P368" s="207"/>
      <c r="Q368" s="207"/>
      <c r="R368" s="207"/>
      <c r="S368" s="207"/>
      <c r="T368" s="208"/>
      <c r="AT368" s="203" t="s">
        <v>159</v>
      </c>
      <c r="AU368" s="203" t="s">
        <v>80</v>
      </c>
      <c r="AV368" s="14" t="s">
        <v>168</v>
      </c>
      <c r="AW368" s="14" t="s">
        <v>33</v>
      </c>
      <c r="AX368" s="14" t="s">
        <v>70</v>
      </c>
      <c r="AY368" s="203" t="s">
        <v>150</v>
      </c>
    </row>
    <row r="369" spans="2:51" s="12" customFormat="1" ht="13.5">
      <c r="B369" s="174"/>
      <c r="D369" s="175" t="s">
        <v>159</v>
      </c>
      <c r="E369" s="176" t="s">
        <v>5</v>
      </c>
      <c r="F369" s="177" t="s">
        <v>162</v>
      </c>
      <c r="H369" s="178">
        <v>912.92</v>
      </c>
      <c r="L369" s="174"/>
      <c r="M369" s="179"/>
      <c r="N369" s="180"/>
      <c r="O369" s="180"/>
      <c r="P369" s="180"/>
      <c r="Q369" s="180"/>
      <c r="R369" s="180"/>
      <c r="S369" s="180"/>
      <c r="T369" s="181"/>
      <c r="AT369" s="182" t="s">
        <v>159</v>
      </c>
      <c r="AU369" s="182" t="s">
        <v>80</v>
      </c>
      <c r="AV369" s="12" t="s">
        <v>157</v>
      </c>
      <c r="AW369" s="12" t="s">
        <v>33</v>
      </c>
      <c r="AX369" s="12" t="s">
        <v>78</v>
      </c>
      <c r="AY369" s="182" t="s">
        <v>150</v>
      </c>
    </row>
    <row r="370" spans="2:65" s="1" customFormat="1" ht="22.5" customHeight="1">
      <c r="B370" s="154"/>
      <c r="C370" s="186" t="s">
        <v>521</v>
      </c>
      <c r="D370" s="186" t="s">
        <v>205</v>
      </c>
      <c r="E370" s="187" t="s">
        <v>522</v>
      </c>
      <c r="F370" s="188" t="s">
        <v>523</v>
      </c>
      <c r="G370" s="189" t="s">
        <v>292</v>
      </c>
      <c r="H370" s="190">
        <v>363.615</v>
      </c>
      <c r="I370" s="191"/>
      <c r="J370" s="191"/>
      <c r="K370" s="188" t="s">
        <v>156</v>
      </c>
      <c r="L370" s="192"/>
      <c r="M370" s="193" t="s">
        <v>5</v>
      </c>
      <c r="N370" s="194" t="s">
        <v>41</v>
      </c>
      <c r="O370" s="163">
        <v>0</v>
      </c>
      <c r="P370" s="163">
        <f>O370*H370</f>
        <v>0</v>
      </c>
      <c r="Q370" s="163">
        <v>4E-05</v>
      </c>
      <c r="R370" s="163">
        <f>Q370*H370</f>
        <v>0.014544600000000001</v>
      </c>
      <c r="S370" s="163">
        <v>0</v>
      </c>
      <c r="T370" s="164">
        <f>S370*H370</f>
        <v>0</v>
      </c>
      <c r="AR370" s="24" t="s">
        <v>193</v>
      </c>
      <c r="AT370" s="24" t="s">
        <v>205</v>
      </c>
      <c r="AU370" s="24" t="s">
        <v>80</v>
      </c>
      <c r="AY370" s="24" t="s">
        <v>150</v>
      </c>
      <c r="BE370" s="165">
        <f>IF(N370="základní",J370,0)</f>
        <v>0</v>
      </c>
      <c r="BF370" s="165">
        <f>IF(N370="snížená",J370,0)</f>
        <v>0</v>
      </c>
      <c r="BG370" s="165">
        <f>IF(N370="zákl. přenesená",J370,0)</f>
        <v>0</v>
      </c>
      <c r="BH370" s="165">
        <f>IF(N370="sníž. přenesená",J370,0)</f>
        <v>0</v>
      </c>
      <c r="BI370" s="165">
        <f>IF(N370="nulová",J370,0)</f>
        <v>0</v>
      </c>
      <c r="BJ370" s="24" t="s">
        <v>78</v>
      </c>
      <c r="BK370" s="165">
        <f>ROUND(I370*H370,2)</f>
        <v>0</v>
      </c>
      <c r="BL370" s="24" t="s">
        <v>157</v>
      </c>
      <c r="BM370" s="24" t="s">
        <v>524</v>
      </c>
    </row>
    <row r="371" spans="2:51" s="11" customFormat="1" ht="27">
      <c r="B371" s="166"/>
      <c r="D371" s="167" t="s">
        <v>159</v>
      </c>
      <c r="E371" s="168" t="s">
        <v>5</v>
      </c>
      <c r="F371" s="169" t="s">
        <v>512</v>
      </c>
      <c r="H371" s="170">
        <v>99.6</v>
      </c>
      <c r="L371" s="166"/>
      <c r="M371" s="171"/>
      <c r="N371" s="172"/>
      <c r="O371" s="172"/>
      <c r="P371" s="172"/>
      <c r="Q371" s="172"/>
      <c r="R371" s="172"/>
      <c r="S371" s="172"/>
      <c r="T371" s="173"/>
      <c r="AT371" s="168" t="s">
        <v>159</v>
      </c>
      <c r="AU371" s="168" t="s">
        <v>80</v>
      </c>
      <c r="AV371" s="11" t="s">
        <v>80</v>
      </c>
      <c r="AW371" s="11" t="s">
        <v>33</v>
      </c>
      <c r="AX371" s="11" t="s">
        <v>70</v>
      </c>
      <c r="AY371" s="168" t="s">
        <v>150</v>
      </c>
    </row>
    <row r="372" spans="2:51" s="11" customFormat="1" ht="27">
      <c r="B372" s="166"/>
      <c r="D372" s="167" t="s">
        <v>159</v>
      </c>
      <c r="E372" s="168" t="s">
        <v>5</v>
      </c>
      <c r="F372" s="169" t="s">
        <v>525</v>
      </c>
      <c r="H372" s="170">
        <v>90.6</v>
      </c>
      <c r="L372" s="166"/>
      <c r="M372" s="171"/>
      <c r="N372" s="172"/>
      <c r="O372" s="172"/>
      <c r="P372" s="172"/>
      <c r="Q372" s="172"/>
      <c r="R372" s="172"/>
      <c r="S372" s="172"/>
      <c r="T372" s="173"/>
      <c r="AT372" s="168" t="s">
        <v>159</v>
      </c>
      <c r="AU372" s="168" t="s">
        <v>80</v>
      </c>
      <c r="AV372" s="11" t="s">
        <v>80</v>
      </c>
      <c r="AW372" s="11" t="s">
        <v>33</v>
      </c>
      <c r="AX372" s="11" t="s">
        <v>70</v>
      </c>
      <c r="AY372" s="168" t="s">
        <v>150</v>
      </c>
    </row>
    <row r="373" spans="2:51" s="11" customFormat="1" ht="27">
      <c r="B373" s="166"/>
      <c r="D373" s="167" t="s">
        <v>159</v>
      </c>
      <c r="E373" s="168" t="s">
        <v>5</v>
      </c>
      <c r="F373" s="169" t="s">
        <v>514</v>
      </c>
      <c r="H373" s="170">
        <v>138.1</v>
      </c>
      <c r="L373" s="166"/>
      <c r="M373" s="171"/>
      <c r="N373" s="172"/>
      <c r="O373" s="172"/>
      <c r="P373" s="172"/>
      <c r="Q373" s="172"/>
      <c r="R373" s="172"/>
      <c r="S373" s="172"/>
      <c r="T373" s="173"/>
      <c r="AT373" s="168" t="s">
        <v>159</v>
      </c>
      <c r="AU373" s="168" t="s">
        <v>80</v>
      </c>
      <c r="AV373" s="11" t="s">
        <v>80</v>
      </c>
      <c r="AW373" s="11" t="s">
        <v>33</v>
      </c>
      <c r="AX373" s="11" t="s">
        <v>70</v>
      </c>
      <c r="AY373" s="168" t="s">
        <v>150</v>
      </c>
    </row>
    <row r="374" spans="2:51" s="11" customFormat="1" ht="13.5">
      <c r="B374" s="166"/>
      <c r="D374" s="167" t="s">
        <v>159</v>
      </c>
      <c r="E374" s="168" t="s">
        <v>5</v>
      </c>
      <c r="F374" s="169" t="s">
        <v>515</v>
      </c>
      <c r="H374" s="170">
        <v>18</v>
      </c>
      <c r="L374" s="166"/>
      <c r="M374" s="171"/>
      <c r="N374" s="172"/>
      <c r="O374" s="172"/>
      <c r="P374" s="172"/>
      <c r="Q374" s="172"/>
      <c r="R374" s="172"/>
      <c r="S374" s="172"/>
      <c r="T374" s="173"/>
      <c r="AT374" s="168" t="s">
        <v>159</v>
      </c>
      <c r="AU374" s="168" t="s">
        <v>80</v>
      </c>
      <c r="AV374" s="11" t="s">
        <v>80</v>
      </c>
      <c r="AW374" s="11" t="s">
        <v>33</v>
      </c>
      <c r="AX374" s="11" t="s">
        <v>70</v>
      </c>
      <c r="AY374" s="168" t="s">
        <v>150</v>
      </c>
    </row>
    <row r="375" spans="2:51" s="14" customFormat="1" ht="13.5">
      <c r="B375" s="202"/>
      <c r="D375" s="167" t="s">
        <v>159</v>
      </c>
      <c r="E375" s="203" t="s">
        <v>5</v>
      </c>
      <c r="F375" s="204" t="s">
        <v>510</v>
      </c>
      <c r="H375" s="205">
        <v>346.3</v>
      </c>
      <c r="L375" s="202"/>
      <c r="M375" s="206"/>
      <c r="N375" s="207"/>
      <c r="O375" s="207"/>
      <c r="P375" s="207"/>
      <c r="Q375" s="207"/>
      <c r="R375" s="207"/>
      <c r="S375" s="207"/>
      <c r="T375" s="208"/>
      <c r="AT375" s="203" t="s">
        <v>159</v>
      </c>
      <c r="AU375" s="203" t="s">
        <v>80</v>
      </c>
      <c r="AV375" s="14" t="s">
        <v>168</v>
      </c>
      <c r="AW375" s="14" t="s">
        <v>33</v>
      </c>
      <c r="AX375" s="14" t="s">
        <v>70</v>
      </c>
      <c r="AY375" s="203" t="s">
        <v>150</v>
      </c>
    </row>
    <row r="376" spans="2:51" s="11" customFormat="1" ht="13.5">
      <c r="B376" s="166"/>
      <c r="D376" s="167" t="s">
        <v>159</v>
      </c>
      <c r="E376" s="168" t="s">
        <v>5</v>
      </c>
      <c r="F376" s="169" t="s">
        <v>526</v>
      </c>
      <c r="H376" s="170">
        <v>17.315</v>
      </c>
      <c r="L376" s="166"/>
      <c r="M376" s="171"/>
      <c r="N376" s="172"/>
      <c r="O376" s="172"/>
      <c r="P376" s="172"/>
      <c r="Q376" s="172"/>
      <c r="R376" s="172"/>
      <c r="S376" s="172"/>
      <c r="T376" s="173"/>
      <c r="AT376" s="168" t="s">
        <v>159</v>
      </c>
      <c r="AU376" s="168" t="s">
        <v>80</v>
      </c>
      <c r="AV376" s="11" t="s">
        <v>80</v>
      </c>
      <c r="AW376" s="11" t="s">
        <v>33</v>
      </c>
      <c r="AX376" s="11" t="s">
        <v>70</v>
      </c>
      <c r="AY376" s="168" t="s">
        <v>150</v>
      </c>
    </row>
    <row r="377" spans="2:51" s="12" customFormat="1" ht="13.5">
      <c r="B377" s="174"/>
      <c r="D377" s="175" t="s">
        <v>159</v>
      </c>
      <c r="E377" s="176" t="s">
        <v>5</v>
      </c>
      <c r="F377" s="177" t="s">
        <v>162</v>
      </c>
      <c r="H377" s="178">
        <v>363.615</v>
      </c>
      <c r="L377" s="174"/>
      <c r="M377" s="179"/>
      <c r="N377" s="180"/>
      <c r="O377" s="180"/>
      <c r="P377" s="180"/>
      <c r="Q377" s="180"/>
      <c r="R377" s="180"/>
      <c r="S377" s="180"/>
      <c r="T377" s="181"/>
      <c r="AT377" s="182" t="s">
        <v>159</v>
      </c>
      <c r="AU377" s="182" t="s">
        <v>80</v>
      </c>
      <c r="AV377" s="12" t="s">
        <v>157</v>
      </c>
      <c r="AW377" s="12" t="s">
        <v>33</v>
      </c>
      <c r="AX377" s="12" t="s">
        <v>78</v>
      </c>
      <c r="AY377" s="182" t="s">
        <v>150</v>
      </c>
    </row>
    <row r="378" spans="2:65" s="1" customFormat="1" ht="22.5" customHeight="1">
      <c r="B378" s="154"/>
      <c r="C378" s="186" t="s">
        <v>527</v>
      </c>
      <c r="D378" s="186" t="s">
        <v>205</v>
      </c>
      <c r="E378" s="187" t="s">
        <v>528</v>
      </c>
      <c r="F378" s="188" t="s">
        <v>529</v>
      </c>
      <c r="G378" s="189" t="s">
        <v>292</v>
      </c>
      <c r="H378" s="190">
        <v>206.346</v>
      </c>
      <c r="I378" s="191"/>
      <c r="J378" s="191"/>
      <c r="K378" s="188" t="s">
        <v>156</v>
      </c>
      <c r="L378" s="192"/>
      <c r="M378" s="193" t="s">
        <v>5</v>
      </c>
      <c r="N378" s="194" t="s">
        <v>41</v>
      </c>
      <c r="O378" s="163">
        <v>0</v>
      </c>
      <c r="P378" s="163">
        <f>O378*H378</f>
        <v>0</v>
      </c>
      <c r="Q378" s="163">
        <v>3E-05</v>
      </c>
      <c r="R378" s="163">
        <f>Q378*H378</f>
        <v>0.0061903800000000005</v>
      </c>
      <c r="S378" s="163">
        <v>0</v>
      </c>
      <c r="T378" s="164">
        <f>S378*H378</f>
        <v>0</v>
      </c>
      <c r="AR378" s="24" t="s">
        <v>193</v>
      </c>
      <c r="AT378" s="24" t="s">
        <v>205</v>
      </c>
      <c r="AU378" s="24" t="s">
        <v>80</v>
      </c>
      <c r="AY378" s="24" t="s">
        <v>150</v>
      </c>
      <c r="BE378" s="165">
        <f>IF(N378="základní",J378,0)</f>
        <v>0</v>
      </c>
      <c r="BF378" s="165">
        <f>IF(N378="snížená",J378,0)</f>
        <v>0</v>
      </c>
      <c r="BG378" s="165">
        <f>IF(N378="zákl. přenesená",J378,0)</f>
        <v>0</v>
      </c>
      <c r="BH378" s="165">
        <f>IF(N378="sníž. přenesená",J378,0)</f>
        <v>0</v>
      </c>
      <c r="BI378" s="165">
        <f>IF(N378="nulová",J378,0)</f>
        <v>0</v>
      </c>
      <c r="BJ378" s="24" t="s">
        <v>78</v>
      </c>
      <c r="BK378" s="165">
        <f>ROUND(I378*H378,2)</f>
        <v>0</v>
      </c>
      <c r="BL378" s="24" t="s">
        <v>157</v>
      </c>
      <c r="BM378" s="24" t="s">
        <v>530</v>
      </c>
    </row>
    <row r="379" spans="2:51" s="11" customFormat="1" ht="13.5">
      <c r="B379" s="166"/>
      <c r="D379" s="167" t="s">
        <v>159</v>
      </c>
      <c r="E379" s="168" t="s">
        <v>5</v>
      </c>
      <c r="F379" s="169" t="s">
        <v>516</v>
      </c>
      <c r="H379" s="170">
        <v>165.72</v>
      </c>
      <c r="L379" s="166"/>
      <c r="M379" s="171"/>
      <c r="N379" s="172"/>
      <c r="O379" s="172"/>
      <c r="P379" s="172"/>
      <c r="Q379" s="172"/>
      <c r="R379" s="172"/>
      <c r="S379" s="172"/>
      <c r="T379" s="173"/>
      <c r="AT379" s="168" t="s">
        <v>159</v>
      </c>
      <c r="AU379" s="168" t="s">
        <v>80</v>
      </c>
      <c r="AV379" s="11" t="s">
        <v>80</v>
      </c>
      <c r="AW379" s="11" t="s">
        <v>33</v>
      </c>
      <c r="AX379" s="11" t="s">
        <v>70</v>
      </c>
      <c r="AY379" s="168" t="s">
        <v>150</v>
      </c>
    </row>
    <row r="380" spans="2:51" s="11" customFormat="1" ht="13.5">
      <c r="B380" s="166"/>
      <c r="D380" s="167" t="s">
        <v>159</v>
      </c>
      <c r="E380" s="168" t="s">
        <v>5</v>
      </c>
      <c r="F380" s="169" t="s">
        <v>531</v>
      </c>
      <c r="H380" s="170">
        <v>18.8</v>
      </c>
      <c r="L380" s="166"/>
      <c r="M380" s="171"/>
      <c r="N380" s="172"/>
      <c r="O380" s="172"/>
      <c r="P380" s="172"/>
      <c r="Q380" s="172"/>
      <c r="R380" s="172"/>
      <c r="S380" s="172"/>
      <c r="T380" s="173"/>
      <c r="AT380" s="168" t="s">
        <v>159</v>
      </c>
      <c r="AU380" s="168" t="s">
        <v>80</v>
      </c>
      <c r="AV380" s="11" t="s">
        <v>80</v>
      </c>
      <c r="AW380" s="11" t="s">
        <v>33</v>
      </c>
      <c r="AX380" s="11" t="s">
        <v>70</v>
      </c>
      <c r="AY380" s="168" t="s">
        <v>150</v>
      </c>
    </row>
    <row r="381" spans="2:51" s="11" customFormat="1" ht="13.5">
      <c r="B381" s="166"/>
      <c r="D381" s="167" t="s">
        <v>159</v>
      </c>
      <c r="E381" s="168" t="s">
        <v>5</v>
      </c>
      <c r="F381" s="169" t="s">
        <v>518</v>
      </c>
      <c r="H381" s="170">
        <v>12</v>
      </c>
      <c r="L381" s="166"/>
      <c r="M381" s="171"/>
      <c r="N381" s="172"/>
      <c r="O381" s="172"/>
      <c r="P381" s="172"/>
      <c r="Q381" s="172"/>
      <c r="R381" s="172"/>
      <c r="S381" s="172"/>
      <c r="T381" s="173"/>
      <c r="AT381" s="168" t="s">
        <v>159</v>
      </c>
      <c r="AU381" s="168" t="s">
        <v>80</v>
      </c>
      <c r="AV381" s="11" t="s">
        <v>80</v>
      </c>
      <c r="AW381" s="11" t="s">
        <v>33</v>
      </c>
      <c r="AX381" s="11" t="s">
        <v>70</v>
      </c>
      <c r="AY381" s="168" t="s">
        <v>150</v>
      </c>
    </row>
    <row r="382" spans="2:51" s="14" customFormat="1" ht="13.5">
      <c r="B382" s="202"/>
      <c r="D382" s="167" t="s">
        <v>159</v>
      </c>
      <c r="E382" s="203" t="s">
        <v>5</v>
      </c>
      <c r="F382" s="204" t="s">
        <v>510</v>
      </c>
      <c r="H382" s="205">
        <v>196.52</v>
      </c>
      <c r="L382" s="202"/>
      <c r="M382" s="206"/>
      <c r="N382" s="207"/>
      <c r="O382" s="207"/>
      <c r="P382" s="207"/>
      <c r="Q382" s="207"/>
      <c r="R382" s="207"/>
      <c r="S382" s="207"/>
      <c r="T382" s="208"/>
      <c r="AT382" s="203" t="s">
        <v>159</v>
      </c>
      <c r="AU382" s="203" t="s">
        <v>80</v>
      </c>
      <c r="AV382" s="14" t="s">
        <v>168</v>
      </c>
      <c r="AW382" s="14" t="s">
        <v>33</v>
      </c>
      <c r="AX382" s="14" t="s">
        <v>70</v>
      </c>
      <c r="AY382" s="203" t="s">
        <v>150</v>
      </c>
    </row>
    <row r="383" spans="2:51" s="11" customFormat="1" ht="13.5">
      <c r="B383" s="166"/>
      <c r="D383" s="167" t="s">
        <v>159</v>
      </c>
      <c r="E383" s="168" t="s">
        <v>5</v>
      </c>
      <c r="F383" s="169" t="s">
        <v>532</v>
      </c>
      <c r="H383" s="170">
        <v>9.826</v>
      </c>
      <c r="L383" s="166"/>
      <c r="M383" s="171"/>
      <c r="N383" s="172"/>
      <c r="O383" s="172"/>
      <c r="P383" s="172"/>
      <c r="Q383" s="172"/>
      <c r="R383" s="172"/>
      <c r="S383" s="172"/>
      <c r="T383" s="173"/>
      <c r="AT383" s="168" t="s">
        <v>159</v>
      </c>
      <c r="AU383" s="168" t="s">
        <v>80</v>
      </c>
      <c r="AV383" s="11" t="s">
        <v>80</v>
      </c>
      <c r="AW383" s="11" t="s">
        <v>33</v>
      </c>
      <c r="AX383" s="11" t="s">
        <v>70</v>
      </c>
      <c r="AY383" s="168" t="s">
        <v>150</v>
      </c>
    </row>
    <row r="384" spans="2:51" s="12" customFormat="1" ht="13.5">
      <c r="B384" s="174"/>
      <c r="D384" s="175" t="s">
        <v>159</v>
      </c>
      <c r="E384" s="176" t="s">
        <v>5</v>
      </c>
      <c r="F384" s="177" t="s">
        <v>162</v>
      </c>
      <c r="H384" s="178">
        <v>206.346</v>
      </c>
      <c r="L384" s="174"/>
      <c r="M384" s="179"/>
      <c r="N384" s="180"/>
      <c r="O384" s="180"/>
      <c r="P384" s="180"/>
      <c r="Q384" s="180"/>
      <c r="R384" s="180"/>
      <c r="S384" s="180"/>
      <c r="T384" s="181"/>
      <c r="AT384" s="182" t="s">
        <v>159</v>
      </c>
      <c r="AU384" s="182" t="s">
        <v>80</v>
      </c>
      <c r="AV384" s="12" t="s">
        <v>157</v>
      </c>
      <c r="AW384" s="12" t="s">
        <v>33</v>
      </c>
      <c r="AX384" s="12" t="s">
        <v>78</v>
      </c>
      <c r="AY384" s="182" t="s">
        <v>150</v>
      </c>
    </row>
    <row r="385" spans="2:65" s="1" customFormat="1" ht="22.5" customHeight="1">
      <c r="B385" s="154"/>
      <c r="C385" s="186" t="s">
        <v>533</v>
      </c>
      <c r="D385" s="186" t="s">
        <v>205</v>
      </c>
      <c r="E385" s="187" t="s">
        <v>534</v>
      </c>
      <c r="F385" s="188" t="s">
        <v>535</v>
      </c>
      <c r="G385" s="189" t="s">
        <v>292</v>
      </c>
      <c r="H385" s="190">
        <v>31.08</v>
      </c>
      <c r="I385" s="191"/>
      <c r="J385" s="191"/>
      <c r="K385" s="188" t="s">
        <v>156</v>
      </c>
      <c r="L385" s="192"/>
      <c r="M385" s="193" t="s">
        <v>5</v>
      </c>
      <c r="N385" s="194" t="s">
        <v>41</v>
      </c>
      <c r="O385" s="163">
        <v>0</v>
      </c>
      <c r="P385" s="163">
        <f>O385*H385</f>
        <v>0</v>
      </c>
      <c r="Q385" s="163">
        <v>0.0005</v>
      </c>
      <c r="R385" s="163">
        <f>Q385*H385</f>
        <v>0.01554</v>
      </c>
      <c r="S385" s="163">
        <v>0</v>
      </c>
      <c r="T385" s="164">
        <f>S385*H385</f>
        <v>0</v>
      </c>
      <c r="AR385" s="24" t="s">
        <v>193</v>
      </c>
      <c r="AT385" s="24" t="s">
        <v>205</v>
      </c>
      <c r="AU385" s="24" t="s">
        <v>80</v>
      </c>
      <c r="AY385" s="24" t="s">
        <v>150</v>
      </c>
      <c r="BE385" s="165">
        <f>IF(N385="základní",J385,0)</f>
        <v>0</v>
      </c>
      <c r="BF385" s="165">
        <f>IF(N385="snížená",J385,0)</f>
        <v>0</v>
      </c>
      <c r="BG385" s="165">
        <f>IF(N385="zákl. přenesená",J385,0)</f>
        <v>0</v>
      </c>
      <c r="BH385" s="165">
        <f>IF(N385="sníž. přenesená",J385,0)</f>
        <v>0</v>
      </c>
      <c r="BI385" s="165">
        <f>IF(N385="nulová",J385,0)</f>
        <v>0</v>
      </c>
      <c r="BJ385" s="24" t="s">
        <v>78</v>
      </c>
      <c r="BK385" s="165">
        <f>ROUND(I385*H385,2)</f>
        <v>0</v>
      </c>
      <c r="BL385" s="24" t="s">
        <v>157</v>
      </c>
      <c r="BM385" s="24" t="s">
        <v>536</v>
      </c>
    </row>
    <row r="386" spans="2:51" s="11" customFormat="1" ht="13.5">
      <c r="B386" s="166"/>
      <c r="D386" s="167" t="s">
        <v>159</v>
      </c>
      <c r="E386" s="168" t="s">
        <v>5</v>
      </c>
      <c r="F386" s="169" t="s">
        <v>537</v>
      </c>
      <c r="H386" s="170">
        <v>24.9</v>
      </c>
      <c r="L386" s="166"/>
      <c r="M386" s="171"/>
      <c r="N386" s="172"/>
      <c r="O386" s="172"/>
      <c r="P386" s="172"/>
      <c r="Q386" s="172"/>
      <c r="R386" s="172"/>
      <c r="S386" s="172"/>
      <c r="T386" s="173"/>
      <c r="AT386" s="168" t="s">
        <v>159</v>
      </c>
      <c r="AU386" s="168" t="s">
        <v>80</v>
      </c>
      <c r="AV386" s="11" t="s">
        <v>80</v>
      </c>
      <c r="AW386" s="11" t="s">
        <v>33</v>
      </c>
      <c r="AX386" s="11" t="s">
        <v>70</v>
      </c>
      <c r="AY386" s="168" t="s">
        <v>150</v>
      </c>
    </row>
    <row r="387" spans="2:51" s="11" customFormat="1" ht="13.5">
      <c r="B387" s="166"/>
      <c r="D387" s="167" t="s">
        <v>159</v>
      </c>
      <c r="E387" s="168" t="s">
        <v>5</v>
      </c>
      <c r="F387" s="169" t="s">
        <v>538</v>
      </c>
      <c r="H387" s="170">
        <v>4.7</v>
      </c>
      <c r="L387" s="166"/>
      <c r="M387" s="171"/>
      <c r="N387" s="172"/>
      <c r="O387" s="172"/>
      <c r="P387" s="172"/>
      <c r="Q387" s="172"/>
      <c r="R387" s="172"/>
      <c r="S387" s="172"/>
      <c r="T387" s="173"/>
      <c r="AT387" s="168" t="s">
        <v>159</v>
      </c>
      <c r="AU387" s="168" t="s">
        <v>80</v>
      </c>
      <c r="AV387" s="11" t="s">
        <v>80</v>
      </c>
      <c r="AW387" s="11" t="s">
        <v>33</v>
      </c>
      <c r="AX387" s="11" t="s">
        <v>70</v>
      </c>
      <c r="AY387" s="168" t="s">
        <v>150</v>
      </c>
    </row>
    <row r="388" spans="2:51" s="14" customFormat="1" ht="13.5">
      <c r="B388" s="202"/>
      <c r="D388" s="167" t="s">
        <v>159</v>
      </c>
      <c r="E388" s="203" t="s">
        <v>5</v>
      </c>
      <c r="F388" s="204" t="s">
        <v>510</v>
      </c>
      <c r="H388" s="205">
        <v>29.6</v>
      </c>
      <c r="L388" s="202"/>
      <c r="M388" s="206"/>
      <c r="N388" s="207"/>
      <c r="O388" s="207"/>
      <c r="P388" s="207"/>
      <c r="Q388" s="207"/>
      <c r="R388" s="207"/>
      <c r="S388" s="207"/>
      <c r="T388" s="208"/>
      <c r="AT388" s="203" t="s">
        <v>159</v>
      </c>
      <c r="AU388" s="203" t="s">
        <v>80</v>
      </c>
      <c r="AV388" s="14" t="s">
        <v>168</v>
      </c>
      <c r="AW388" s="14" t="s">
        <v>33</v>
      </c>
      <c r="AX388" s="14" t="s">
        <v>70</v>
      </c>
      <c r="AY388" s="203" t="s">
        <v>150</v>
      </c>
    </row>
    <row r="389" spans="2:51" s="11" customFormat="1" ht="13.5">
      <c r="B389" s="166"/>
      <c r="D389" s="167" t="s">
        <v>159</v>
      </c>
      <c r="E389" s="168" t="s">
        <v>5</v>
      </c>
      <c r="F389" s="169" t="s">
        <v>539</v>
      </c>
      <c r="H389" s="170">
        <v>1.48</v>
      </c>
      <c r="L389" s="166"/>
      <c r="M389" s="171"/>
      <c r="N389" s="172"/>
      <c r="O389" s="172"/>
      <c r="P389" s="172"/>
      <c r="Q389" s="172"/>
      <c r="R389" s="172"/>
      <c r="S389" s="172"/>
      <c r="T389" s="173"/>
      <c r="AT389" s="168" t="s">
        <v>159</v>
      </c>
      <c r="AU389" s="168" t="s">
        <v>80</v>
      </c>
      <c r="AV389" s="11" t="s">
        <v>80</v>
      </c>
      <c r="AW389" s="11" t="s">
        <v>33</v>
      </c>
      <c r="AX389" s="11" t="s">
        <v>70</v>
      </c>
      <c r="AY389" s="168" t="s">
        <v>150</v>
      </c>
    </row>
    <row r="390" spans="2:51" s="12" customFormat="1" ht="13.5">
      <c r="B390" s="174"/>
      <c r="D390" s="175" t="s">
        <v>159</v>
      </c>
      <c r="E390" s="176" t="s">
        <v>5</v>
      </c>
      <c r="F390" s="177" t="s">
        <v>162</v>
      </c>
      <c r="H390" s="178">
        <v>31.08</v>
      </c>
      <c r="L390" s="174"/>
      <c r="M390" s="179"/>
      <c r="N390" s="180"/>
      <c r="O390" s="180"/>
      <c r="P390" s="180"/>
      <c r="Q390" s="180"/>
      <c r="R390" s="180"/>
      <c r="S390" s="180"/>
      <c r="T390" s="181"/>
      <c r="AT390" s="182" t="s">
        <v>159</v>
      </c>
      <c r="AU390" s="182" t="s">
        <v>80</v>
      </c>
      <c r="AV390" s="12" t="s">
        <v>157</v>
      </c>
      <c r="AW390" s="12" t="s">
        <v>33</v>
      </c>
      <c r="AX390" s="12" t="s">
        <v>78</v>
      </c>
      <c r="AY390" s="182" t="s">
        <v>150</v>
      </c>
    </row>
    <row r="391" spans="2:65" s="1" customFormat="1" ht="22.5" customHeight="1">
      <c r="B391" s="154"/>
      <c r="C391" s="186" t="s">
        <v>540</v>
      </c>
      <c r="D391" s="186" t="s">
        <v>205</v>
      </c>
      <c r="E391" s="187" t="s">
        <v>541</v>
      </c>
      <c r="F391" s="188" t="s">
        <v>542</v>
      </c>
      <c r="G391" s="189" t="s">
        <v>292</v>
      </c>
      <c r="H391" s="190">
        <v>114.1</v>
      </c>
      <c r="I391" s="191"/>
      <c r="J391" s="191"/>
      <c r="K391" s="188" t="s">
        <v>156</v>
      </c>
      <c r="L391" s="192"/>
      <c r="M391" s="193" t="s">
        <v>5</v>
      </c>
      <c r="N391" s="194" t="s">
        <v>41</v>
      </c>
      <c r="O391" s="163">
        <v>0</v>
      </c>
      <c r="P391" s="163">
        <f>O391*H391</f>
        <v>0</v>
      </c>
      <c r="Q391" s="163">
        <v>0.0002</v>
      </c>
      <c r="R391" s="163">
        <f>Q391*H391</f>
        <v>0.02282</v>
      </c>
      <c r="S391" s="163">
        <v>0</v>
      </c>
      <c r="T391" s="164">
        <f>S391*H391</f>
        <v>0</v>
      </c>
      <c r="AR391" s="24" t="s">
        <v>193</v>
      </c>
      <c r="AT391" s="24" t="s">
        <v>205</v>
      </c>
      <c r="AU391" s="24" t="s">
        <v>80</v>
      </c>
      <c r="AY391" s="24" t="s">
        <v>150</v>
      </c>
      <c r="BE391" s="165">
        <f>IF(N391="základní",J391,0)</f>
        <v>0</v>
      </c>
      <c r="BF391" s="165">
        <f>IF(N391="snížená",J391,0)</f>
        <v>0</v>
      </c>
      <c r="BG391" s="165">
        <f>IF(N391="zákl. přenesená",J391,0)</f>
        <v>0</v>
      </c>
      <c r="BH391" s="165">
        <f>IF(N391="sníž. přenesená",J391,0)</f>
        <v>0</v>
      </c>
      <c r="BI391" s="165">
        <f>IF(N391="nulová",J391,0)</f>
        <v>0</v>
      </c>
      <c r="BJ391" s="24" t="s">
        <v>78</v>
      </c>
      <c r="BK391" s="165">
        <f>ROUND(I391*H391,2)</f>
        <v>0</v>
      </c>
      <c r="BL391" s="24" t="s">
        <v>157</v>
      </c>
      <c r="BM391" s="24" t="s">
        <v>543</v>
      </c>
    </row>
    <row r="392" spans="2:51" s="11" customFormat="1" ht="13.5">
      <c r="B392" s="166"/>
      <c r="D392" s="167" t="s">
        <v>159</v>
      </c>
      <c r="E392" s="168" t="s">
        <v>5</v>
      </c>
      <c r="F392" s="169" t="s">
        <v>463</v>
      </c>
      <c r="H392" s="170">
        <v>32.4</v>
      </c>
      <c r="L392" s="166"/>
      <c r="M392" s="171"/>
      <c r="N392" s="172"/>
      <c r="O392" s="172"/>
      <c r="P392" s="172"/>
      <c r="Q392" s="172"/>
      <c r="R392" s="172"/>
      <c r="S392" s="172"/>
      <c r="T392" s="173"/>
      <c r="AT392" s="168" t="s">
        <v>159</v>
      </c>
      <c r="AU392" s="168" t="s">
        <v>80</v>
      </c>
      <c r="AV392" s="11" t="s">
        <v>80</v>
      </c>
      <c r="AW392" s="11" t="s">
        <v>33</v>
      </c>
      <c r="AX392" s="11" t="s">
        <v>70</v>
      </c>
      <c r="AY392" s="168" t="s">
        <v>150</v>
      </c>
    </row>
    <row r="393" spans="2:51" s="11" customFormat="1" ht="13.5">
      <c r="B393" s="166"/>
      <c r="D393" s="167" t="s">
        <v>159</v>
      </c>
      <c r="E393" s="168" t="s">
        <v>5</v>
      </c>
      <c r="F393" s="169" t="s">
        <v>428</v>
      </c>
      <c r="H393" s="170">
        <v>32.4</v>
      </c>
      <c r="L393" s="166"/>
      <c r="M393" s="171"/>
      <c r="N393" s="172"/>
      <c r="O393" s="172"/>
      <c r="P393" s="172"/>
      <c r="Q393" s="172"/>
      <c r="R393" s="172"/>
      <c r="S393" s="172"/>
      <c r="T393" s="173"/>
      <c r="AT393" s="168" t="s">
        <v>159</v>
      </c>
      <c r="AU393" s="168" t="s">
        <v>80</v>
      </c>
      <c r="AV393" s="11" t="s">
        <v>80</v>
      </c>
      <c r="AW393" s="11" t="s">
        <v>33</v>
      </c>
      <c r="AX393" s="11" t="s">
        <v>70</v>
      </c>
      <c r="AY393" s="168" t="s">
        <v>150</v>
      </c>
    </row>
    <row r="394" spans="2:51" s="11" customFormat="1" ht="13.5">
      <c r="B394" s="166"/>
      <c r="D394" s="167" t="s">
        <v>159</v>
      </c>
      <c r="E394" s="168" t="s">
        <v>5</v>
      </c>
      <c r="F394" s="169" t="s">
        <v>464</v>
      </c>
      <c r="H394" s="170">
        <v>49.3</v>
      </c>
      <c r="L394" s="166"/>
      <c r="M394" s="171"/>
      <c r="N394" s="172"/>
      <c r="O394" s="172"/>
      <c r="P394" s="172"/>
      <c r="Q394" s="172"/>
      <c r="R394" s="172"/>
      <c r="S394" s="172"/>
      <c r="T394" s="173"/>
      <c r="AT394" s="168" t="s">
        <v>159</v>
      </c>
      <c r="AU394" s="168" t="s">
        <v>80</v>
      </c>
      <c r="AV394" s="11" t="s">
        <v>80</v>
      </c>
      <c r="AW394" s="11" t="s">
        <v>33</v>
      </c>
      <c r="AX394" s="11" t="s">
        <v>70</v>
      </c>
      <c r="AY394" s="168" t="s">
        <v>150</v>
      </c>
    </row>
    <row r="395" spans="2:51" s="12" customFormat="1" ht="13.5">
      <c r="B395" s="174"/>
      <c r="D395" s="175" t="s">
        <v>159</v>
      </c>
      <c r="E395" s="176" t="s">
        <v>5</v>
      </c>
      <c r="F395" s="177" t="s">
        <v>162</v>
      </c>
      <c r="H395" s="178">
        <v>114.1</v>
      </c>
      <c r="L395" s="174"/>
      <c r="M395" s="179"/>
      <c r="N395" s="180"/>
      <c r="O395" s="180"/>
      <c r="P395" s="180"/>
      <c r="Q395" s="180"/>
      <c r="R395" s="180"/>
      <c r="S395" s="180"/>
      <c r="T395" s="181"/>
      <c r="AT395" s="182" t="s">
        <v>159</v>
      </c>
      <c r="AU395" s="182" t="s">
        <v>80</v>
      </c>
      <c r="AV395" s="12" t="s">
        <v>157</v>
      </c>
      <c r="AW395" s="12" t="s">
        <v>33</v>
      </c>
      <c r="AX395" s="12" t="s">
        <v>78</v>
      </c>
      <c r="AY395" s="182" t="s">
        <v>150</v>
      </c>
    </row>
    <row r="396" spans="2:65" s="1" customFormat="1" ht="22.5" customHeight="1">
      <c r="B396" s="154"/>
      <c r="C396" s="155" t="s">
        <v>544</v>
      </c>
      <c r="D396" s="155" t="s">
        <v>152</v>
      </c>
      <c r="E396" s="156" t="s">
        <v>545</v>
      </c>
      <c r="F396" s="157" t="s">
        <v>546</v>
      </c>
      <c r="G396" s="158" t="s">
        <v>196</v>
      </c>
      <c r="H396" s="159">
        <v>999.296</v>
      </c>
      <c r="I396" s="160"/>
      <c r="J396" s="160"/>
      <c r="K396" s="157" t="s">
        <v>156</v>
      </c>
      <c r="L396" s="38"/>
      <c r="M396" s="161" t="s">
        <v>5</v>
      </c>
      <c r="N396" s="162" t="s">
        <v>41</v>
      </c>
      <c r="O396" s="163">
        <v>0.077</v>
      </c>
      <c r="P396" s="163">
        <f>O396*H396</f>
        <v>76.945792</v>
      </c>
      <c r="Q396" s="163">
        <v>0.00382</v>
      </c>
      <c r="R396" s="163">
        <f>Q396*H396</f>
        <v>3.81731072</v>
      </c>
      <c r="S396" s="163">
        <v>0</v>
      </c>
      <c r="T396" s="164">
        <f>S396*H396</f>
        <v>0</v>
      </c>
      <c r="AR396" s="24" t="s">
        <v>157</v>
      </c>
      <c r="AT396" s="24" t="s">
        <v>152</v>
      </c>
      <c r="AU396" s="24" t="s">
        <v>80</v>
      </c>
      <c r="AY396" s="24" t="s">
        <v>150</v>
      </c>
      <c r="BE396" s="165">
        <f>IF(N396="základní",J396,0)</f>
        <v>0</v>
      </c>
      <c r="BF396" s="165">
        <f>IF(N396="snížená",J396,0)</f>
        <v>0</v>
      </c>
      <c r="BG396" s="165">
        <f>IF(N396="zákl. přenesená",J396,0)</f>
        <v>0</v>
      </c>
      <c r="BH396" s="165">
        <f>IF(N396="sníž. přenesená",J396,0)</f>
        <v>0</v>
      </c>
      <c r="BI396" s="165">
        <f>IF(N396="nulová",J396,0)</f>
        <v>0</v>
      </c>
      <c r="BJ396" s="24" t="s">
        <v>78</v>
      </c>
      <c r="BK396" s="165">
        <f>ROUND(I396*H396,2)</f>
        <v>0</v>
      </c>
      <c r="BL396" s="24" t="s">
        <v>157</v>
      </c>
      <c r="BM396" s="24" t="s">
        <v>547</v>
      </c>
    </row>
    <row r="397" spans="2:51" s="11" customFormat="1" ht="13.5">
      <c r="B397" s="166"/>
      <c r="D397" s="175" t="s">
        <v>159</v>
      </c>
      <c r="E397" s="183" t="s">
        <v>5</v>
      </c>
      <c r="F397" s="184" t="s">
        <v>548</v>
      </c>
      <c r="H397" s="185">
        <v>999.296</v>
      </c>
      <c r="L397" s="166"/>
      <c r="M397" s="171"/>
      <c r="N397" s="172"/>
      <c r="O397" s="172"/>
      <c r="P397" s="172"/>
      <c r="Q397" s="172"/>
      <c r="R397" s="172"/>
      <c r="S397" s="172"/>
      <c r="T397" s="173"/>
      <c r="AT397" s="168" t="s">
        <v>159</v>
      </c>
      <c r="AU397" s="168" t="s">
        <v>80</v>
      </c>
      <c r="AV397" s="11" t="s">
        <v>80</v>
      </c>
      <c r="AW397" s="11" t="s">
        <v>33</v>
      </c>
      <c r="AX397" s="11" t="s">
        <v>78</v>
      </c>
      <c r="AY397" s="168" t="s">
        <v>150</v>
      </c>
    </row>
    <row r="398" spans="2:65" s="1" customFormat="1" ht="22.5" customHeight="1">
      <c r="B398" s="154"/>
      <c r="C398" s="155" t="s">
        <v>549</v>
      </c>
      <c r="D398" s="155" t="s">
        <v>152</v>
      </c>
      <c r="E398" s="156" t="s">
        <v>550</v>
      </c>
      <c r="F398" s="157" t="s">
        <v>551</v>
      </c>
      <c r="G398" s="158" t="s">
        <v>196</v>
      </c>
      <c r="H398" s="159">
        <v>47.36</v>
      </c>
      <c r="I398" s="160"/>
      <c r="J398" s="160"/>
      <c r="K398" s="157" t="s">
        <v>156</v>
      </c>
      <c r="L398" s="38"/>
      <c r="M398" s="161" t="s">
        <v>5</v>
      </c>
      <c r="N398" s="162" t="s">
        <v>41</v>
      </c>
      <c r="O398" s="163">
        <v>0.361</v>
      </c>
      <c r="P398" s="163">
        <f>O398*H398</f>
        <v>17.09696</v>
      </c>
      <c r="Q398" s="163">
        <v>0.02109</v>
      </c>
      <c r="R398" s="163">
        <f>Q398*H398</f>
        <v>0.9988224</v>
      </c>
      <c r="S398" s="163">
        <v>0</v>
      </c>
      <c r="T398" s="164">
        <f>S398*H398</f>
        <v>0</v>
      </c>
      <c r="AR398" s="24" t="s">
        <v>157</v>
      </c>
      <c r="AT398" s="24" t="s">
        <v>152</v>
      </c>
      <c r="AU398" s="24" t="s">
        <v>80</v>
      </c>
      <c r="AY398" s="24" t="s">
        <v>150</v>
      </c>
      <c r="BE398" s="165">
        <f>IF(N398="základní",J398,0)</f>
        <v>0</v>
      </c>
      <c r="BF398" s="165">
        <f>IF(N398="snížená",J398,0)</f>
        <v>0</v>
      </c>
      <c r="BG398" s="165">
        <f>IF(N398="zákl. přenesená",J398,0)</f>
        <v>0</v>
      </c>
      <c r="BH398" s="165">
        <f>IF(N398="sníž. přenesená",J398,0)</f>
        <v>0</v>
      </c>
      <c r="BI398" s="165">
        <f>IF(N398="nulová",J398,0)</f>
        <v>0</v>
      </c>
      <c r="BJ398" s="24" t="s">
        <v>78</v>
      </c>
      <c r="BK398" s="165">
        <f>ROUND(I398*H398,2)</f>
        <v>0</v>
      </c>
      <c r="BL398" s="24" t="s">
        <v>157</v>
      </c>
      <c r="BM398" s="24" t="s">
        <v>552</v>
      </c>
    </row>
    <row r="399" spans="2:51" s="11" customFormat="1" ht="13.5">
      <c r="B399" s="166"/>
      <c r="D399" s="175" t="s">
        <v>159</v>
      </c>
      <c r="E399" s="183" t="s">
        <v>5</v>
      </c>
      <c r="F399" s="184" t="s">
        <v>553</v>
      </c>
      <c r="H399" s="185">
        <v>47.36</v>
      </c>
      <c r="L399" s="166"/>
      <c r="M399" s="171"/>
      <c r="N399" s="172"/>
      <c r="O399" s="172"/>
      <c r="P399" s="172"/>
      <c r="Q399" s="172"/>
      <c r="R399" s="172"/>
      <c r="S399" s="172"/>
      <c r="T399" s="173"/>
      <c r="AT399" s="168" t="s">
        <v>159</v>
      </c>
      <c r="AU399" s="168" t="s">
        <v>80</v>
      </c>
      <c r="AV399" s="11" t="s">
        <v>80</v>
      </c>
      <c r="AW399" s="11" t="s">
        <v>33</v>
      </c>
      <c r="AX399" s="11" t="s">
        <v>78</v>
      </c>
      <c r="AY399" s="168" t="s">
        <v>150</v>
      </c>
    </row>
    <row r="400" spans="2:65" s="1" customFormat="1" ht="22.5" customHeight="1">
      <c r="B400" s="154"/>
      <c r="C400" s="155" t="s">
        <v>554</v>
      </c>
      <c r="D400" s="155" t="s">
        <v>152</v>
      </c>
      <c r="E400" s="156" t="s">
        <v>555</v>
      </c>
      <c r="F400" s="157" t="s">
        <v>556</v>
      </c>
      <c r="G400" s="158" t="s">
        <v>196</v>
      </c>
      <c r="H400" s="159">
        <v>38.218</v>
      </c>
      <c r="I400" s="160"/>
      <c r="J400" s="160"/>
      <c r="K400" s="157" t="s">
        <v>156</v>
      </c>
      <c r="L400" s="38"/>
      <c r="M400" s="161" t="s">
        <v>5</v>
      </c>
      <c r="N400" s="162" t="s">
        <v>41</v>
      </c>
      <c r="O400" s="163">
        <v>0.245</v>
      </c>
      <c r="P400" s="163">
        <f>O400*H400</f>
        <v>9.36341</v>
      </c>
      <c r="Q400" s="163">
        <v>0.00268</v>
      </c>
      <c r="R400" s="163">
        <f>Q400*H400</f>
        <v>0.10242424000000001</v>
      </c>
      <c r="S400" s="163">
        <v>0</v>
      </c>
      <c r="T400" s="164">
        <f>S400*H400</f>
        <v>0</v>
      </c>
      <c r="AR400" s="24" t="s">
        <v>157</v>
      </c>
      <c r="AT400" s="24" t="s">
        <v>152</v>
      </c>
      <c r="AU400" s="24" t="s">
        <v>80</v>
      </c>
      <c r="AY400" s="24" t="s">
        <v>150</v>
      </c>
      <c r="BE400" s="165">
        <f>IF(N400="základní",J400,0)</f>
        <v>0</v>
      </c>
      <c r="BF400" s="165">
        <f>IF(N400="snížená",J400,0)</f>
        <v>0</v>
      </c>
      <c r="BG400" s="165">
        <f>IF(N400="zákl. přenesená",J400,0)</f>
        <v>0</v>
      </c>
      <c r="BH400" s="165">
        <f>IF(N400="sníž. přenesená",J400,0)</f>
        <v>0</v>
      </c>
      <c r="BI400" s="165">
        <f>IF(N400="nulová",J400,0)</f>
        <v>0</v>
      </c>
      <c r="BJ400" s="24" t="s">
        <v>78</v>
      </c>
      <c r="BK400" s="165">
        <f>ROUND(I400*H400,2)</f>
        <v>0</v>
      </c>
      <c r="BL400" s="24" t="s">
        <v>157</v>
      </c>
      <c r="BM400" s="24" t="s">
        <v>557</v>
      </c>
    </row>
    <row r="401" spans="2:51" s="11" customFormat="1" ht="13.5">
      <c r="B401" s="166"/>
      <c r="D401" s="167" t="s">
        <v>159</v>
      </c>
      <c r="E401" s="168" t="s">
        <v>5</v>
      </c>
      <c r="F401" s="169" t="s">
        <v>558</v>
      </c>
      <c r="H401" s="170">
        <v>12.741</v>
      </c>
      <c r="L401" s="166"/>
      <c r="M401" s="171"/>
      <c r="N401" s="172"/>
      <c r="O401" s="172"/>
      <c r="P401" s="172"/>
      <c r="Q401" s="172"/>
      <c r="R401" s="172"/>
      <c r="S401" s="172"/>
      <c r="T401" s="173"/>
      <c r="AT401" s="168" t="s">
        <v>159</v>
      </c>
      <c r="AU401" s="168" t="s">
        <v>80</v>
      </c>
      <c r="AV401" s="11" t="s">
        <v>80</v>
      </c>
      <c r="AW401" s="11" t="s">
        <v>33</v>
      </c>
      <c r="AX401" s="11" t="s">
        <v>70</v>
      </c>
      <c r="AY401" s="168" t="s">
        <v>150</v>
      </c>
    </row>
    <row r="402" spans="2:51" s="11" customFormat="1" ht="13.5">
      <c r="B402" s="166"/>
      <c r="D402" s="167" t="s">
        <v>159</v>
      </c>
      <c r="E402" s="168" t="s">
        <v>5</v>
      </c>
      <c r="F402" s="169" t="s">
        <v>559</v>
      </c>
      <c r="H402" s="170">
        <v>2.042</v>
      </c>
      <c r="L402" s="166"/>
      <c r="M402" s="171"/>
      <c r="N402" s="172"/>
      <c r="O402" s="172"/>
      <c r="P402" s="172"/>
      <c r="Q402" s="172"/>
      <c r="R402" s="172"/>
      <c r="S402" s="172"/>
      <c r="T402" s="173"/>
      <c r="AT402" s="168" t="s">
        <v>159</v>
      </c>
      <c r="AU402" s="168" t="s">
        <v>80</v>
      </c>
      <c r="AV402" s="11" t="s">
        <v>80</v>
      </c>
      <c r="AW402" s="11" t="s">
        <v>33</v>
      </c>
      <c r="AX402" s="11" t="s">
        <v>70</v>
      </c>
      <c r="AY402" s="168" t="s">
        <v>150</v>
      </c>
    </row>
    <row r="403" spans="2:51" s="11" customFormat="1" ht="27">
      <c r="B403" s="166"/>
      <c r="D403" s="167" t="s">
        <v>159</v>
      </c>
      <c r="E403" s="168" t="s">
        <v>5</v>
      </c>
      <c r="F403" s="169" t="s">
        <v>560</v>
      </c>
      <c r="H403" s="170">
        <v>23.435</v>
      </c>
      <c r="L403" s="166"/>
      <c r="M403" s="171"/>
      <c r="N403" s="172"/>
      <c r="O403" s="172"/>
      <c r="P403" s="172"/>
      <c r="Q403" s="172"/>
      <c r="R403" s="172"/>
      <c r="S403" s="172"/>
      <c r="T403" s="173"/>
      <c r="AT403" s="168" t="s">
        <v>159</v>
      </c>
      <c r="AU403" s="168" t="s">
        <v>80</v>
      </c>
      <c r="AV403" s="11" t="s">
        <v>80</v>
      </c>
      <c r="AW403" s="11" t="s">
        <v>33</v>
      </c>
      <c r="AX403" s="11" t="s">
        <v>70</v>
      </c>
      <c r="AY403" s="168" t="s">
        <v>150</v>
      </c>
    </row>
    <row r="404" spans="2:51" s="12" customFormat="1" ht="13.5">
      <c r="B404" s="174"/>
      <c r="D404" s="175" t="s">
        <v>159</v>
      </c>
      <c r="E404" s="176" t="s">
        <v>5</v>
      </c>
      <c r="F404" s="177" t="s">
        <v>162</v>
      </c>
      <c r="H404" s="178">
        <v>38.218</v>
      </c>
      <c r="L404" s="174"/>
      <c r="M404" s="179"/>
      <c r="N404" s="180"/>
      <c r="O404" s="180"/>
      <c r="P404" s="180"/>
      <c r="Q404" s="180"/>
      <c r="R404" s="180"/>
      <c r="S404" s="180"/>
      <c r="T404" s="181"/>
      <c r="AT404" s="182" t="s">
        <v>159</v>
      </c>
      <c r="AU404" s="182" t="s">
        <v>80</v>
      </c>
      <c r="AV404" s="12" t="s">
        <v>157</v>
      </c>
      <c r="AW404" s="12" t="s">
        <v>33</v>
      </c>
      <c r="AX404" s="12" t="s">
        <v>78</v>
      </c>
      <c r="AY404" s="182" t="s">
        <v>150</v>
      </c>
    </row>
    <row r="405" spans="2:65" s="1" customFormat="1" ht="22.5" customHeight="1">
      <c r="B405" s="154"/>
      <c r="C405" s="155" t="s">
        <v>561</v>
      </c>
      <c r="D405" s="155" t="s">
        <v>152</v>
      </c>
      <c r="E405" s="156" t="s">
        <v>562</v>
      </c>
      <c r="F405" s="157" t="s">
        <v>563</v>
      </c>
      <c r="G405" s="158" t="s">
        <v>196</v>
      </c>
      <c r="H405" s="159">
        <v>945.197</v>
      </c>
      <c r="I405" s="160"/>
      <c r="J405" s="160"/>
      <c r="K405" s="157" t="s">
        <v>156</v>
      </c>
      <c r="L405" s="38"/>
      <c r="M405" s="161" t="s">
        <v>5</v>
      </c>
      <c r="N405" s="162" t="s">
        <v>41</v>
      </c>
      <c r="O405" s="163">
        <v>0.245</v>
      </c>
      <c r="P405" s="163">
        <f>O405*H405</f>
        <v>231.573265</v>
      </c>
      <c r="Q405" s="163">
        <v>0.00268</v>
      </c>
      <c r="R405" s="163">
        <f>Q405*H405</f>
        <v>2.5331279600000003</v>
      </c>
      <c r="S405" s="163">
        <v>0</v>
      </c>
      <c r="T405" s="164">
        <f>S405*H405</f>
        <v>0</v>
      </c>
      <c r="AR405" s="24" t="s">
        <v>157</v>
      </c>
      <c r="AT405" s="24" t="s">
        <v>152</v>
      </c>
      <c r="AU405" s="24" t="s">
        <v>80</v>
      </c>
      <c r="AY405" s="24" t="s">
        <v>150</v>
      </c>
      <c r="BE405" s="165">
        <f>IF(N405="základní",J405,0)</f>
        <v>0</v>
      </c>
      <c r="BF405" s="165">
        <f>IF(N405="snížená",J405,0)</f>
        <v>0</v>
      </c>
      <c r="BG405" s="165">
        <f>IF(N405="zákl. přenesená",J405,0)</f>
        <v>0</v>
      </c>
      <c r="BH405" s="165">
        <f>IF(N405="sníž. přenesená",J405,0)</f>
        <v>0</v>
      </c>
      <c r="BI405" s="165">
        <f>IF(N405="nulová",J405,0)</f>
        <v>0</v>
      </c>
      <c r="BJ405" s="24" t="s">
        <v>78</v>
      </c>
      <c r="BK405" s="165">
        <f>ROUND(I405*H405,2)</f>
        <v>0</v>
      </c>
      <c r="BL405" s="24" t="s">
        <v>157</v>
      </c>
      <c r="BM405" s="24" t="s">
        <v>564</v>
      </c>
    </row>
    <row r="406" spans="2:51" s="11" customFormat="1" ht="40.5">
      <c r="B406" s="166"/>
      <c r="D406" s="167" t="s">
        <v>159</v>
      </c>
      <c r="E406" s="168" t="s">
        <v>5</v>
      </c>
      <c r="F406" s="169" t="s">
        <v>565</v>
      </c>
      <c r="H406" s="170">
        <v>481.317</v>
      </c>
      <c r="L406" s="166"/>
      <c r="M406" s="171"/>
      <c r="N406" s="172"/>
      <c r="O406" s="172"/>
      <c r="P406" s="172"/>
      <c r="Q406" s="172"/>
      <c r="R406" s="172"/>
      <c r="S406" s="172"/>
      <c r="T406" s="173"/>
      <c r="AT406" s="168" t="s">
        <v>159</v>
      </c>
      <c r="AU406" s="168" t="s">
        <v>80</v>
      </c>
      <c r="AV406" s="11" t="s">
        <v>80</v>
      </c>
      <c r="AW406" s="11" t="s">
        <v>33</v>
      </c>
      <c r="AX406" s="11" t="s">
        <v>70</v>
      </c>
      <c r="AY406" s="168" t="s">
        <v>150</v>
      </c>
    </row>
    <row r="407" spans="2:51" s="11" customFormat="1" ht="13.5">
      <c r="B407" s="166"/>
      <c r="D407" s="167" t="s">
        <v>159</v>
      </c>
      <c r="E407" s="168" t="s">
        <v>5</v>
      </c>
      <c r="F407" s="169" t="s">
        <v>344</v>
      </c>
      <c r="H407" s="170">
        <v>-77.76</v>
      </c>
      <c r="L407" s="166"/>
      <c r="M407" s="171"/>
      <c r="N407" s="172"/>
      <c r="O407" s="172"/>
      <c r="P407" s="172"/>
      <c r="Q407" s="172"/>
      <c r="R407" s="172"/>
      <c r="S407" s="172"/>
      <c r="T407" s="173"/>
      <c r="AT407" s="168" t="s">
        <v>159</v>
      </c>
      <c r="AU407" s="168" t="s">
        <v>80</v>
      </c>
      <c r="AV407" s="11" t="s">
        <v>80</v>
      </c>
      <c r="AW407" s="11" t="s">
        <v>33</v>
      </c>
      <c r="AX407" s="11" t="s">
        <v>70</v>
      </c>
      <c r="AY407" s="168" t="s">
        <v>150</v>
      </c>
    </row>
    <row r="408" spans="2:51" s="11" customFormat="1" ht="13.5">
      <c r="B408" s="166"/>
      <c r="D408" s="167" t="s">
        <v>159</v>
      </c>
      <c r="E408" s="168" t="s">
        <v>5</v>
      </c>
      <c r="F408" s="169" t="s">
        <v>345</v>
      </c>
      <c r="H408" s="170">
        <v>-64.44</v>
      </c>
      <c r="L408" s="166"/>
      <c r="M408" s="171"/>
      <c r="N408" s="172"/>
      <c r="O408" s="172"/>
      <c r="P408" s="172"/>
      <c r="Q408" s="172"/>
      <c r="R408" s="172"/>
      <c r="S408" s="172"/>
      <c r="T408" s="173"/>
      <c r="AT408" s="168" t="s">
        <v>159</v>
      </c>
      <c r="AU408" s="168" t="s">
        <v>80</v>
      </c>
      <c r="AV408" s="11" t="s">
        <v>80</v>
      </c>
      <c r="AW408" s="11" t="s">
        <v>33</v>
      </c>
      <c r="AX408" s="11" t="s">
        <v>70</v>
      </c>
      <c r="AY408" s="168" t="s">
        <v>150</v>
      </c>
    </row>
    <row r="409" spans="2:51" s="11" customFormat="1" ht="27">
      <c r="B409" s="166"/>
      <c r="D409" s="167" t="s">
        <v>159</v>
      </c>
      <c r="E409" s="168" t="s">
        <v>5</v>
      </c>
      <c r="F409" s="169" t="s">
        <v>346</v>
      </c>
      <c r="H409" s="170">
        <v>26.88</v>
      </c>
      <c r="L409" s="166"/>
      <c r="M409" s="171"/>
      <c r="N409" s="172"/>
      <c r="O409" s="172"/>
      <c r="P409" s="172"/>
      <c r="Q409" s="172"/>
      <c r="R409" s="172"/>
      <c r="S409" s="172"/>
      <c r="T409" s="173"/>
      <c r="AT409" s="168" t="s">
        <v>159</v>
      </c>
      <c r="AU409" s="168" t="s">
        <v>80</v>
      </c>
      <c r="AV409" s="11" t="s">
        <v>80</v>
      </c>
      <c r="AW409" s="11" t="s">
        <v>33</v>
      </c>
      <c r="AX409" s="11" t="s">
        <v>70</v>
      </c>
      <c r="AY409" s="168" t="s">
        <v>150</v>
      </c>
    </row>
    <row r="410" spans="2:51" s="11" customFormat="1" ht="27">
      <c r="B410" s="166"/>
      <c r="D410" s="167" t="s">
        <v>159</v>
      </c>
      <c r="E410" s="168" t="s">
        <v>5</v>
      </c>
      <c r="F410" s="169" t="s">
        <v>347</v>
      </c>
      <c r="H410" s="170">
        <v>23.28</v>
      </c>
      <c r="L410" s="166"/>
      <c r="M410" s="171"/>
      <c r="N410" s="172"/>
      <c r="O410" s="172"/>
      <c r="P410" s="172"/>
      <c r="Q410" s="172"/>
      <c r="R410" s="172"/>
      <c r="S410" s="172"/>
      <c r="T410" s="173"/>
      <c r="AT410" s="168" t="s">
        <v>159</v>
      </c>
      <c r="AU410" s="168" t="s">
        <v>80</v>
      </c>
      <c r="AV410" s="11" t="s">
        <v>80</v>
      </c>
      <c r="AW410" s="11" t="s">
        <v>33</v>
      </c>
      <c r="AX410" s="11" t="s">
        <v>70</v>
      </c>
      <c r="AY410" s="168" t="s">
        <v>150</v>
      </c>
    </row>
    <row r="411" spans="2:51" s="11" customFormat="1" ht="27">
      <c r="B411" s="166"/>
      <c r="D411" s="167" t="s">
        <v>159</v>
      </c>
      <c r="E411" s="168" t="s">
        <v>5</v>
      </c>
      <c r="F411" s="169" t="s">
        <v>348</v>
      </c>
      <c r="H411" s="170">
        <v>325.575</v>
      </c>
      <c r="L411" s="166"/>
      <c r="M411" s="171"/>
      <c r="N411" s="172"/>
      <c r="O411" s="172"/>
      <c r="P411" s="172"/>
      <c r="Q411" s="172"/>
      <c r="R411" s="172"/>
      <c r="S411" s="172"/>
      <c r="T411" s="173"/>
      <c r="AT411" s="168" t="s">
        <v>159</v>
      </c>
      <c r="AU411" s="168" t="s">
        <v>80</v>
      </c>
      <c r="AV411" s="11" t="s">
        <v>80</v>
      </c>
      <c r="AW411" s="11" t="s">
        <v>33</v>
      </c>
      <c r="AX411" s="11" t="s">
        <v>70</v>
      </c>
      <c r="AY411" s="168" t="s">
        <v>150</v>
      </c>
    </row>
    <row r="412" spans="2:51" s="11" customFormat="1" ht="27">
      <c r="B412" s="166"/>
      <c r="D412" s="167" t="s">
        <v>159</v>
      </c>
      <c r="E412" s="168" t="s">
        <v>5</v>
      </c>
      <c r="F412" s="169" t="s">
        <v>349</v>
      </c>
      <c r="H412" s="170">
        <v>-98.605</v>
      </c>
      <c r="L412" s="166"/>
      <c r="M412" s="171"/>
      <c r="N412" s="172"/>
      <c r="O412" s="172"/>
      <c r="P412" s="172"/>
      <c r="Q412" s="172"/>
      <c r="R412" s="172"/>
      <c r="S412" s="172"/>
      <c r="T412" s="173"/>
      <c r="AT412" s="168" t="s">
        <v>159</v>
      </c>
      <c r="AU412" s="168" t="s">
        <v>80</v>
      </c>
      <c r="AV412" s="11" t="s">
        <v>80</v>
      </c>
      <c r="AW412" s="11" t="s">
        <v>33</v>
      </c>
      <c r="AX412" s="11" t="s">
        <v>70</v>
      </c>
      <c r="AY412" s="168" t="s">
        <v>150</v>
      </c>
    </row>
    <row r="413" spans="2:51" s="11" customFormat="1" ht="27">
      <c r="B413" s="166"/>
      <c r="D413" s="167" t="s">
        <v>159</v>
      </c>
      <c r="E413" s="168" t="s">
        <v>5</v>
      </c>
      <c r="F413" s="169" t="s">
        <v>350</v>
      </c>
      <c r="H413" s="170">
        <v>32.1</v>
      </c>
      <c r="L413" s="166"/>
      <c r="M413" s="171"/>
      <c r="N413" s="172"/>
      <c r="O413" s="172"/>
      <c r="P413" s="172"/>
      <c r="Q413" s="172"/>
      <c r="R413" s="172"/>
      <c r="S413" s="172"/>
      <c r="T413" s="173"/>
      <c r="AT413" s="168" t="s">
        <v>159</v>
      </c>
      <c r="AU413" s="168" t="s">
        <v>80</v>
      </c>
      <c r="AV413" s="11" t="s">
        <v>80</v>
      </c>
      <c r="AW413" s="11" t="s">
        <v>33</v>
      </c>
      <c r="AX413" s="11" t="s">
        <v>70</v>
      </c>
      <c r="AY413" s="168" t="s">
        <v>150</v>
      </c>
    </row>
    <row r="414" spans="2:51" s="11" customFormat="1" ht="13.5">
      <c r="B414" s="166"/>
      <c r="D414" s="167" t="s">
        <v>159</v>
      </c>
      <c r="E414" s="168" t="s">
        <v>5</v>
      </c>
      <c r="F414" s="169" t="s">
        <v>566</v>
      </c>
      <c r="H414" s="170">
        <v>1.98</v>
      </c>
      <c r="L414" s="166"/>
      <c r="M414" s="171"/>
      <c r="N414" s="172"/>
      <c r="O414" s="172"/>
      <c r="P414" s="172"/>
      <c r="Q414" s="172"/>
      <c r="R414" s="172"/>
      <c r="S414" s="172"/>
      <c r="T414" s="173"/>
      <c r="AT414" s="168" t="s">
        <v>159</v>
      </c>
      <c r="AU414" s="168" t="s">
        <v>80</v>
      </c>
      <c r="AV414" s="11" t="s">
        <v>80</v>
      </c>
      <c r="AW414" s="11" t="s">
        <v>33</v>
      </c>
      <c r="AX414" s="11" t="s">
        <v>70</v>
      </c>
      <c r="AY414" s="168" t="s">
        <v>150</v>
      </c>
    </row>
    <row r="415" spans="2:51" s="11" customFormat="1" ht="13.5">
      <c r="B415" s="166"/>
      <c r="D415" s="167" t="s">
        <v>159</v>
      </c>
      <c r="E415" s="168" t="s">
        <v>5</v>
      </c>
      <c r="F415" s="169" t="s">
        <v>567</v>
      </c>
      <c r="H415" s="170">
        <v>36.354</v>
      </c>
      <c r="L415" s="166"/>
      <c r="M415" s="171"/>
      <c r="N415" s="172"/>
      <c r="O415" s="172"/>
      <c r="P415" s="172"/>
      <c r="Q415" s="172"/>
      <c r="R415" s="172"/>
      <c r="S415" s="172"/>
      <c r="T415" s="173"/>
      <c r="AT415" s="168" t="s">
        <v>159</v>
      </c>
      <c r="AU415" s="168" t="s">
        <v>80</v>
      </c>
      <c r="AV415" s="11" t="s">
        <v>80</v>
      </c>
      <c r="AW415" s="11" t="s">
        <v>33</v>
      </c>
      <c r="AX415" s="11" t="s">
        <v>70</v>
      </c>
      <c r="AY415" s="168" t="s">
        <v>150</v>
      </c>
    </row>
    <row r="416" spans="2:51" s="11" customFormat="1" ht="27">
      <c r="B416" s="166"/>
      <c r="D416" s="167" t="s">
        <v>159</v>
      </c>
      <c r="E416" s="168" t="s">
        <v>5</v>
      </c>
      <c r="F416" s="169" t="s">
        <v>568</v>
      </c>
      <c r="H416" s="170">
        <v>55.078</v>
      </c>
      <c r="L416" s="166"/>
      <c r="M416" s="171"/>
      <c r="N416" s="172"/>
      <c r="O416" s="172"/>
      <c r="P416" s="172"/>
      <c r="Q416" s="172"/>
      <c r="R416" s="172"/>
      <c r="S416" s="172"/>
      <c r="T416" s="173"/>
      <c r="AT416" s="168" t="s">
        <v>159</v>
      </c>
      <c r="AU416" s="168" t="s">
        <v>80</v>
      </c>
      <c r="AV416" s="11" t="s">
        <v>80</v>
      </c>
      <c r="AW416" s="11" t="s">
        <v>33</v>
      </c>
      <c r="AX416" s="11" t="s">
        <v>70</v>
      </c>
      <c r="AY416" s="168" t="s">
        <v>150</v>
      </c>
    </row>
    <row r="417" spans="2:51" s="11" customFormat="1" ht="27">
      <c r="B417" s="166"/>
      <c r="D417" s="167" t="s">
        <v>159</v>
      </c>
      <c r="E417" s="168" t="s">
        <v>5</v>
      </c>
      <c r="F417" s="169" t="s">
        <v>569</v>
      </c>
      <c r="H417" s="170">
        <v>214.238</v>
      </c>
      <c r="L417" s="166"/>
      <c r="M417" s="171"/>
      <c r="N417" s="172"/>
      <c r="O417" s="172"/>
      <c r="P417" s="172"/>
      <c r="Q417" s="172"/>
      <c r="R417" s="172"/>
      <c r="S417" s="172"/>
      <c r="T417" s="173"/>
      <c r="AT417" s="168" t="s">
        <v>159</v>
      </c>
      <c r="AU417" s="168" t="s">
        <v>80</v>
      </c>
      <c r="AV417" s="11" t="s">
        <v>80</v>
      </c>
      <c r="AW417" s="11" t="s">
        <v>33</v>
      </c>
      <c r="AX417" s="11" t="s">
        <v>70</v>
      </c>
      <c r="AY417" s="168" t="s">
        <v>150</v>
      </c>
    </row>
    <row r="418" spans="2:51" s="11" customFormat="1" ht="13.5">
      <c r="B418" s="166"/>
      <c r="D418" s="167" t="s">
        <v>159</v>
      </c>
      <c r="E418" s="168" t="s">
        <v>5</v>
      </c>
      <c r="F418" s="169" t="s">
        <v>570</v>
      </c>
      <c r="H418" s="170">
        <v>-19.44</v>
      </c>
      <c r="L418" s="166"/>
      <c r="M418" s="171"/>
      <c r="N418" s="172"/>
      <c r="O418" s="172"/>
      <c r="P418" s="172"/>
      <c r="Q418" s="172"/>
      <c r="R418" s="172"/>
      <c r="S418" s="172"/>
      <c r="T418" s="173"/>
      <c r="AT418" s="168" t="s">
        <v>159</v>
      </c>
      <c r="AU418" s="168" t="s">
        <v>80</v>
      </c>
      <c r="AV418" s="11" t="s">
        <v>80</v>
      </c>
      <c r="AW418" s="11" t="s">
        <v>33</v>
      </c>
      <c r="AX418" s="11" t="s">
        <v>70</v>
      </c>
      <c r="AY418" s="168" t="s">
        <v>150</v>
      </c>
    </row>
    <row r="419" spans="2:51" s="11" customFormat="1" ht="27">
      <c r="B419" s="166"/>
      <c r="D419" s="167" t="s">
        <v>159</v>
      </c>
      <c r="E419" s="168" t="s">
        <v>5</v>
      </c>
      <c r="F419" s="169" t="s">
        <v>571</v>
      </c>
      <c r="H419" s="170">
        <v>8.64</v>
      </c>
      <c r="L419" s="166"/>
      <c r="M419" s="171"/>
      <c r="N419" s="172"/>
      <c r="O419" s="172"/>
      <c r="P419" s="172"/>
      <c r="Q419" s="172"/>
      <c r="R419" s="172"/>
      <c r="S419" s="172"/>
      <c r="T419" s="173"/>
      <c r="AT419" s="168" t="s">
        <v>159</v>
      </c>
      <c r="AU419" s="168" t="s">
        <v>80</v>
      </c>
      <c r="AV419" s="11" t="s">
        <v>80</v>
      </c>
      <c r="AW419" s="11" t="s">
        <v>33</v>
      </c>
      <c r="AX419" s="11" t="s">
        <v>70</v>
      </c>
      <c r="AY419" s="168" t="s">
        <v>150</v>
      </c>
    </row>
    <row r="420" spans="2:51" s="12" customFormat="1" ht="13.5">
      <c r="B420" s="174"/>
      <c r="D420" s="175" t="s">
        <v>159</v>
      </c>
      <c r="E420" s="176" t="s">
        <v>5</v>
      </c>
      <c r="F420" s="177" t="s">
        <v>162</v>
      </c>
      <c r="H420" s="178">
        <v>945.197</v>
      </c>
      <c r="L420" s="174"/>
      <c r="M420" s="179"/>
      <c r="N420" s="180"/>
      <c r="O420" s="180"/>
      <c r="P420" s="180"/>
      <c r="Q420" s="180"/>
      <c r="R420" s="180"/>
      <c r="S420" s="180"/>
      <c r="T420" s="181"/>
      <c r="AT420" s="182" t="s">
        <v>159</v>
      </c>
      <c r="AU420" s="182" t="s">
        <v>80</v>
      </c>
      <c r="AV420" s="12" t="s">
        <v>157</v>
      </c>
      <c r="AW420" s="12" t="s">
        <v>33</v>
      </c>
      <c r="AX420" s="12" t="s">
        <v>78</v>
      </c>
      <c r="AY420" s="182" t="s">
        <v>150</v>
      </c>
    </row>
    <row r="421" spans="2:65" s="1" customFormat="1" ht="22.5" customHeight="1">
      <c r="B421" s="154"/>
      <c r="C421" s="155" t="s">
        <v>572</v>
      </c>
      <c r="D421" s="155" t="s">
        <v>152</v>
      </c>
      <c r="E421" s="156" t="s">
        <v>573</v>
      </c>
      <c r="F421" s="157" t="s">
        <v>574</v>
      </c>
      <c r="G421" s="158" t="s">
        <v>196</v>
      </c>
      <c r="H421" s="159">
        <v>301.325</v>
      </c>
      <c r="I421" s="160"/>
      <c r="J421" s="160"/>
      <c r="K421" s="157" t="s">
        <v>156</v>
      </c>
      <c r="L421" s="38"/>
      <c r="M421" s="161" t="s">
        <v>5</v>
      </c>
      <c r="N421" s="162" t="s">
        <v>41</v>
      </c>
      <c r="O421" s="163">
        <v>0.02</v>
      </c>
      <c r="P421" s="163">
        <f>O421*H421</f>
        <v>6.0264999999999995</v>
      </c>
      <c r="Q421" s="163">
        <v>0.00012</v>
      </c>
      <c r="R421" s="163">
        <f>Q421*H421</f>
        <v>0.036159</v>
      </c>
      <c r="S421" s="163">
        <v>0</v>
      </c>
      <c r="T421" s="164">
        <f>S421*H421</f>
        <v>0</v>
      </c>
      <c r="AR421" s="24" t="s">
        <v>157</v>
      </c>
      <c r="AT421" s="24" t="s">
        <v>152</v>
      </c>
      <c r="AU421" s="24" t="s">
        <v>80</v>
      </c>
      <c r="AY421" s="24" t="s">
        <v>150</v>
      </c>
      <c r="BE421" s="165">
        <f>IF(N421="základní",J421,0)</f>
        <v>0</v>
      </c>
      <c r="BF421" s="165">
        <f>IF(N421="snížená",J421,0)</f>
        <v>0</v>
      </c>
      <c r="BG421" s="165">
        <f>IF(N421="zákl. přenesená",J421,0)</f>
        <v>0</v>
      </c>
      <c r="BH421" s="165">
        <f>IF(N421="sníž. přenesená",J421,0)</f>
        <v>0</v>
      </c>
      <c r="BI421" s="165">
        <f>IF(N421="nulová",J421,0)</f>
        <v>0</v>
      </c>
      <c r="BJ421" s="24" t="s">
        <v>78</v>
      </c>
      <c r="BK421" s="165">
        <f>ROUND(I421*H421,2)</f>
        <v>0</v>
      </c>
      <c r="BL421" s="24" t="s">
        <v>157</v>
      </c>
      <c r="BM421" s="24" t="s">
        <v>575</v>
      </c>
    </row>
    <row r="422" spans="2:51" s="11" customFormat="1" ht="27">
      <c r="B422" s="166"/>
      <c r="D422" s="175" t="s">
        <v>159</v>
      </c>
      <c r="E422" s="183" t="s">
        <v>5</v>
      </c>
      <c r="F422" s="184" t="s">
        <v>576</v>
      </c>
      <c r="H422" s="185">
        <v>301.325</v>
      </c>
      <c r="L422" s="166"/>
      <c r="M422" s="171"/>
      <c r="N422" s="172"/>
      <c r="O422" s="172"/>
      <c r="P422" s="172"/>
      <c r="Q422" s="172"/>
      <c r="R422" s="172"/>
      <c r="S422" s="172"/>
      <c r="T422" s="173"/>
      <c r="AT422" s="168" t="s">
        <v>159</v>
      </c>
      <c r="AU422" s="168" t="s">
        <v>80</v>
      </c>
      <c r="AV422" s="11" t="s">
        <v>80</v>
      </c>
      <c r="AW422" s="11" t="s">
        <v>33</v>
      </c>
      <c r="AX422" s="11" t="s">
        <v>78</v>
      </c>
      <c r="AY422" s="168" t="s">
        <v>150</v>
      </c>
    </row>
    <row r="423" spans="2:65" s="1" customFormat="1" ht="22.5" customHeight="1">
      <c r="B423" s="154"/>
      <c r="C423" s="155" t="s">
        <v>577</v>
      </c>
      <c r="D423" s="155" t="s">
        <v>152</v>
      </c>
      <c r="E423" s="156" t="s">
        <v>578</v>
      </c>
      <c r="F423" s="157" t="s">
        <v>579</v>
      </c>
      <c r="G423" s="158" t="s">
        <v>196</v>
      </c>
      <c r="H423" s="159">
        <v>307.165</v>
      </c>
      <c r="I423" s="160"/>
      <c r="J423" s="160"/>
      <c r="K423" s="157" t="s">
        <v>156</v>
      </c>
      <c r="L423" s="38"/>
      <c r="M423" s="161" t="s">
        <v>5</v>
      </c>
      <c r="N423" s="162" t="s">
        <v>41</v>
      </c>
      <c r="O423" s="163">
        <v>0.06</v>
      </c>
      <c r="P423" s="163">
        <f>O423*H423</f>
        <v>18.4299</v>
      </c>
      <c r="Q423" s="163">
        <v>0.00012</v>
      </c>
      <c r="R423" s="163">
        <f>Q423*H423</f>
        <v>0.036859800000000005</v>
      </c>
      <c r="S423" s="163">
        <v>0</v>
      </c>
      <c r="T423" s="164">
        <f>S423*H423</f>
        <v>0</v>
      </c>
      <c r="AR423" s="24" t="s">
        <v>157</v>
      </c>
      <c r="AT423" s="24" t="s">
        <v>152</v>
      </c>
      <c r="AU423" s="24" t="s">
        <v>80</v>
      </c>
      <c r="AY423" s="24" t="s">
        <v>150</v>
      </c>
      <c r="BE423" s="165">
        <f>IF(N423="základní",J423,0)</f>
        <v>0</v>
      </c>
      <c r="BF423" s="165">
        <f>IF(N423="snížená",J423,0)</f>
        <v>0</v>
      </c>
      <c r="BG423" s="165">
        <f>IF(N423="zákl. přenesená",J423,0)</f>
        <v>0</v>
      </c>
      <c r="BH423" s="165">
        <f>IF(N423="sníž. přenesená",J423,0)</f>
        <v>0</v>
      </c>
      <c r="BI423" s="165">
        <f>IF(N423="nulová",J423,0)</f>
        <v>0</v>
      </c>
      <c r="BJ423" s="24" t="s">
        <v>78</v>
      </c>
      <c r="BK423" s="165">
        <f>ROUND(I423*H423,2)</f>
        <v>0</v>
      </c>
      <c r="BL423" s="24" t="s">
        <v>157</v>
      </c>
      <c r="BM423" s="24" t="s">
        <v>580</v>
      </c>
    </row>
    <row r="424" spans="2:51" s="11" customFormat="1" ht="13.5">
      <c r="B424" s="166"/>
      <c r="D424" s="167" t="s">
        <v>159</v>
      </c>
      <c r="E424" s="168" t="s">
        <v>5</v>
      </c>
      <c r="F424" s="169" t="s">
        <v>284</v>
      </c>
      <c r="H424" s="170">
        <v>111.84</v>
      </c>
      <c r="L424" s="166"/>
      <c r="M424" s="171"/>
      <c r="N424" s="172"/>
      <c r="O424" s="172"/>
      <c r="P424" s="172"/>
      <c r="Q424" s="172"/>
      <c r="R424" s="172"/>
      <c r="S424" s="172"/>
      <c r="T424" s="173"/>
      <c r="AT424" s="168" t="s">
        <v>159</v>
      </c>
      <c r="AU424" s="168" t="s">
        <v>80</v>
      </c>
      <c r="AV424" s="11" t="s">
        <v>80</v>
      </c>
      <c r="AW424" s="11" t="s">
        <v>33</v>
      </c>
      <c r="AX424" s="11" t="s">
        <v>70</v>
      </c>
      <c r="AY424" s="168" t="s">
        <v>150</v>
      </c>
    </row>
    <row r="425" spans="2:51" s="11" customFormat="1" ht="13.5">
      <c r="B425" s="166"/>
      <c r="D425" s="167" t="s">
        <v>159</v>
      </c>
      <c r="E425" s="168" t="s">
        <v>5</v>
      </c>
      <c r="F425" s="169" t="s">
        <v>285</v>
      </c>
      <c r="H425" s="170">
        <v>19.44</v>
      </c>
      <c r="L425" s="166"/>
      <c r="M425" s="171"/>
      <c r="N425" s="172"/>
      <c r="O425" s="172"/>
      <c r="P425" s="172"/>
      <c r="Q425" s="172"/>
      <c r="R425" s="172"/>
      <c r="S425" s="172"/>
      <c r="T425" s="173"/>
      <c r="AT425" s="168" t="s">
        <v>159</v>
      </c>
      <c r="AU425" s="168" t="s">
        <v>80</v>
      </c>
      <c r="AV425" s="11" t="s">
        <v>80</v>
      </c>
      <c r="AW425" s="11" t="s">
        <v>33</v>
      </c>
      <c r="AX425" s="11" t="s">
        <v>70</v>
      </c>
      <c r="AY425" s="168" t="s">
        <v>150</v>
      </c>
    </row>
    <row r="426" spans="2:51" s="11" customFormat="1" ht="13.5">
      <c r="B426" s="166"/>
      <c r="D426" s="167" t="s">
        <v>159</v>
      </c>
      <c r="E426" s="168" t="s">
        <v>5</v>
      </c>
      <c r="F426" s="169" t="s">
        <v>286</v>
      </c>
      <c r="H426" s="170">
        <v>4.125</v>
      </c>
      <c r="L426" s="166"/>
      <c r="M426" s="171"/>
      <c r="N426" s="172"/>
      <c r="O426" s="172"/>
      <c r="P426" s="172"/>
      <c r="Q426" s="172"/>
      <c r="R426" s="172"/>
      <c r="S426" s="172"/>
      <c r="T426" s="173"/>
      <c r="AT426" s="168" t="s">
        <v>159</v>
      </c>
      <c r="AU426" s="168" t="s">
        <v>80</v>
      </c>
      <c r="AV426" s="11" t="s">
        <v>80</v>
      </c>
      <c r="AW426" s="11" t="s">
        <v>33</v>
      </c>
      <c r="AX426" s="11" t="s">
        <v>70</v>
      </c>
      <c r="AY426" s="168" t="s">
        <v>150</v>
      </c>
    </row>
    <row r="427" spans="2:51" s="11" customFormat="1" ht="13.5">
      <c r="B427" s="166"/>
      <c r="D427" s="167" t="s">
        <v>159</v>
      </c>
      <c r="E427" s="168" t="s">
        <v>5</v>
      </c>
      <c r="F427" s="169" t="s">
        <v>287</v>
      </c>
      <c r="H427" s="170">
        <v>90.72</v>
      </c>
      <c r="L427" s="166"/>
      <c r="M427" s="171"/>
      <c r="N427" s="172"/>
      <c r="O427" s="172"/>
      <c r="P427" s="172"/>
      <c r="Q427" s="172"/>
      <c r="R427" s="172"/>
      <c r="S427" s="172"/>
      <c r="T427" s="173"/>
      <c r="AT427" s="168" t="s">
        <v>159</v>
      </c>
      <c r="AU427" s="168" t="s">
        <v>80</v>
      </c>
      <c r="AV427" s="11" t="s">
        <v>80</v>
      </c>
      <c r="AW427" s="11" t="s">
        <v>33</v>
      </c>
      <c r="AX427" s="11" t="s">
        <v>70</v>
      </c>
      <c r="AY427" s="168" t="s">
        <v>150</v>
      </c>
    </row>
    <row r="428" spans="2:51" s="11" customFormat="1" ht="13.5">
      <c r="B428" s="166"/>
      <c r="D428" s="167" t="s">
        <v>159</v>
      </c>
      <c r="E428" s="168" t="s">
        <v>5</v>
      </c>
      <c r="F428" s="169" t="s">
        <v>288</v>
      </c>
      <c r="H428" s="170">
        <v>77.4</v>
      </c>
      <c r="L428" s="166"/>
      <c r="M428" s="171"/>
      <c r="N428" s="172"/>
      <c r="O428" s="172"/>
      <c r="P428" s="172"/>
      <c r="Q428" s="172"/>
      <c r="R428" s="172"/>
      <c r="S428" s="172"/>
      <c r="T428" s="173"/>
      <c r="AT428" s="168" t="s">
        <v>159</v>
      </c>
      <c r="AU428" s="168" t="s">
        <v>80</v>
      </c>
      <c r="AV428" s="11" t="s">
        <v>80</v>
      </c>
      <c r="AW428" s="11" t="s">
        <v>33</v>
      </c>
      <c r="AX428" s="11" t="s">
        <v>70</v>
      </c>
      <c r="AY428" s="168" t="s">
        <v>150</v>
      </c>
    </row>
    <row r="429" spans="2:51" s="11" customFormat="1" ht="13.5">
      <c r="B429" s="166"/>
      <c r="D429" s="167" t="s">
        <v>159</v>
      </c>
      <c r="E429" s="168" t="s">
        <v>5</v>
      </c>
      <c r="F429" s="169" t="s">
        <v>581</v>
      </c>
      <c r="H429" s="170">
        <v>3.64</v>
      </c>
      <c r="L429" s="166"/>
      <c r="M429" s="171"/>
      <c r="N429" s="172"/>
      <c r="O429" s="172"/>
      <c r="P429" s="172"/>
      <c r="Q429" s="172"/>
      <c r="R429" s="172"/>
      <c r="S429" s="172"/>
      <c r="T429" s="173"/>
      <c r="AT429" s="168" t="s">
        <v>159</v>
      </c>
      <c r="AU429" s="168" t="s">
        <v>80</v>
      </c>
      <c r="AV429" s="11" t="s">
        <v>80</v>
      </c>
      <c r="AW429" s="11" t="s">
        <v>33</v>
      </c>
      <c r="AX429" s="11" t="s">
        <v>70</v>
      </c>
      <c r="AY429" s="168" t="s">
        <v>150</v>
      </c>
    </row>
    <row r="430" spans="2:51" s="12" customFormat="1" ht="13.5">
      <c r="B430" s="174"/>
      <c r="D430" s="175" t="s">
        <v>159</v>
      </c>
      <c r="E430" s="176" t="s">
        <v>5</v>
      </c>
      <c r="F430" s="177" t="s">
        <v>162</v>
      </c>
      <c r="H430" s="178">
        <v>307.165</v>
      </c>
      <c r="L430" s="174"/>
      <c r="M430" s="179"/>
      <c r="N430" s="180"/>
      <c r="O430" s="180"/>
      <c r="P430" s="180"/>
      <c r="Q430" s="180"/>
      <c r="R430" s="180"/>
      <c r="S430" s="180"/>
      <c r="T430" s="181"/>
      <c r="AT430" s="182" t="s">
        <v>159</v>
      </c>
      <c r="AU430" s="182" t="s">
        <v>80</v>
      </c>
      <c r="AV430" s="12" t="s">
        <v>157</v>
      </c>
      <c r="AW430" s="12" t="s">
        <v>33</v>
      </c>
      <c r="AX430" s="12" t="s">
        <v>78</v>
      </c>
      <c r="AY430" s="182" t="s">
        <v>150</v>
      </c>
    </row>
    <row r="431" spans="2:65" s="1" customFormat="1" ht="22.5" customHeight="1">
      <c r="B431" s="154"/>
      <c r="C431" s="155" t="s">
        <v>582</v>
      </c>
      <c r="D431" s="155" t="s">
        <v>152</v>
      </c>
      <c r="E431" s="156" t="s">
        <v>583</v>
      </c>
      <c r="F431" s="157" t="s">
        <v>584</v>
      </c>
      <c r="G431" s="158" t="s">
        <v>196</v>
      </c>
      <c r="H431" s="159">
        <v>1097.902</v>
      </c>
      <c r="I431" s="160"/>
      <c r="J431" s="160"/>
      <c r="K431" s="157" t="s">
        <v>156</v>
      </c>
      <c r="L431" s="38"/>
      <c r="M431" s="161" t="s">
        <v>5</v>
      </c>
      <c r="N431" s="162" t="s">
        <v>41</v>
      </c>
      <c r="O431" s="163">
        <v>0.14</v>
      </c>
      <c r="P431" s="163">
        <f>O431*H431</f>
        <v>153.70628000000002</v>
      </c>
      <c r="Q431" s="163">
        <v>0</v>
      </c>
      <c r="R431" s="163">
        <f>Q431*H431</f>
        <v>0</v>
      </c>
      <c r="S431" s="163">
        <v>0</v>
      </c>
      <c r="T431" s="164">
        <f>S431*H431</f>
        <v>0</v>
      </c>
      <c r="AR431" s="24" t="s">
        <v>157</v>
      </c>
      <c r="AT431" s="24" t="s">
        <v>152</v>
      </c>
      <c r="AU431" s="24" t="s">
        <v>80</v>
      </c>
      <c r="AY431" s="24" t="s">
        <v>150</v>
      </c>
      <c r="BE431" s="165">
        <f>IF(N431="základní",J431,0)</f>
        <v>0</v>
      </c>
      <c r="BF431" s="165">
        <f>IF(N431="snížená",J431,0)</f>
        <v>0</v>
      </c>
      <c r="BG431" s="165">
        <f>IF(N431="zákl. přenesená",J431,0)</f>
        <v>0</v>
      </c>
      <c r="BH431" s="165">
        <f>IF(N431="sníž. přenesená",J431,0)</f>
        <v>0</v>
      </c>
      <c r="BI431" s="165">
        <f>IF(N431="nulová",J431,0)</f>
        <v>0</v>
      </c>
      <c r="BJ431" s="24" t="s">
        <v>78</v>
      </c>
      <c r="BK431" s="165">
        <f>ROUND(I431*H431,2)</f>
        <v>0</v>
      </c>
      <c r="BL431" s="24" t="s">
        <v>157</v>
      </c>
      <c r="BM431" s="24" t="s">
        <v>585</v>
      </c>
    </row>
    <row r="432" spans="2:51" s="11" customFormat="1" ht="13.5">
      <c r="B432" s="166"/>
      <c r="D432" s="167" t="s">
        <v>159</v>
      </c>
      <c r="E432" s="168" t="s">
        <v>5</v>
      </c>
      <c r="F432" s="169" t="s">
        <v>322</v>
      </c>
      <c r="H432" s="170">
        <v>51.246</v>
      </c>
      <c r="L432" s="166"/>
      <c r="M432" s="171"/>
      <c r="N432" s="172"/>
      <c r="O432" s="172"/>
      <c r="P432" s="172"/>
      <c r="Q432" s="172"/>
      <c r="R432" s="172"/>
      <c r="S432" s="172"/>
      <c r="T432" s="173"/>
      <c r="AT432" s="168" t="s">
        <v>159</v>
      </c>
      <c r="AU432" s="168" t="s">
        <v>80</v>
      </c>
      <c r="AV432" s="11" t="s">
        <v>80</v>
      </c>
      <c r="AW432" s="11" t="s">
        <v>33</v>
      </c>
      <c r="AX432" s="11" t="s">
        <v>70</v>
      </c>
      <c r="AY432" s="168" t="s">
        <v>150</v>
      </c>
    </row>
    <row r="433" spans="2:51" s="11" customFormat="1" ht="13.5">
      <c r="B433" s="166"/>
      <c r="D433" s="167" t="s">
        <v>159</v>
      </c>
      <c r="E433" s="168" t="s">
        <v>5</v>
      </c>
      <c r="F433" s="169" t="s">
        <v>586</v>
      </c>
      <c r="H433" s="170">
        <v>999.296</v>
      </c>
      <c r="L433" s="166"/>
      <c r="M433" s="171"/>
      <c r="N433" s="172"/>
      <c r="O433" s="172"/>
      <c r="P433" s="172"/>
      <c r="Q433" s="172"/>
      <c r="R433" s="172"/>
      <c r="S433" s="172"/>
      <c r="T433" s="173"/>
      <c r="AT433" s="168" t="s">
        <v>159</v>
      </c>
      <c r="AU433" s="168" t="s">
        <v>80</v>
      </c>
      <c r="AV433" s="11" t="s">
        <v>80</v>
      </c>
      <c r="AW433" s="11" t="s">
        <v>33</v>
      </c>
      <c r="AX433" s="11" t="s">
        <v>70</v>
      </c>
      <c r="AY433" s="168" t="s">
        <v>150</v>
      </c>
    </row>
    <row r="434" spans="2:51" s="11" customFormat="1" ht="13.5">
      <c r="B434" s="166"/>
      <c r="D434" s="167" t="s">
        <v>159</v>
      </c>
      <c r="E434" s="168" t="s">
        <v>5</v>
      </c>
      <c r="F434" s="169" t="s">
        <v>587</v>
      </c>
      <c r="H434" s="170">
        <v>47.36</v>
      </c>
      <c r="L434" s="166"/>
      <c r="M434" s="171"/>
      <c r="N434" s="172"/>
      <c r="O434" s="172"/>
      <c r="P434" s="172"/>
      <c r="Q434" s="172"/>
      <c r="R434" s="172"/>
      <c r="S434" s="172"/>
      <c r="T434" s="173"/>
      <c r="AT434" s="168" t="s">
        <v>159</v>
      </c>
      <c r="AU434" s="168" t="s">
        <v>80</v>
      </c>
      <c r="AV434" s="11" t="s">
        <v>80</v>
      </c>
      <c r="AW434" s="11" t="s">
        <v>33</v>
      </c>
      <c r="AX434" s="11" t="s">
        <v>70</v>
      </c>
      <c r="AY434" s="168" t="s">
        <v>150</v>
      </c>
    </row>
    <row r="435" spans="2:51" s="12" customFormat="1" ht="13.5">
      <c r="B435" s="174"/>
      <c r="D435" s="175" t="s">
        <v>159</v>
      </c>
      <c r="E435" s="176" t="s">
        <v>5</v>
      </c>
      <c r="F435" s="177" t="s">
        <v>162</v>
      </c>
      <c r="H435" s="178">
        <v>1097.902</v>
      </c>
      <c r="L435" s="174"/>
      <c r="M435" s="179"/>
      <c r="N435" s="180"/>
      <c r="O435" s="180"/>
      <c r="P435" s="180"/>
      <c r="Q435" s="180"/>
      <c r="R435" s="180"/>
      <c r="S435" s="180"/>
      <c r="T435" s="181"/>
      <c r="AT435" s="182" t="s">
        <v>159</v>
      </c>
      <c r="AU435" s="182" t="s">
        <v>80</v>
      </c>
      <c r="AV435" s="12" t="s">
        <v>157</v>
      </c>
      <c r="AW435" s="12" t="s">
        <v>33</v>
      </c>
      <c r="AX435" s="12" t="s">
        <v>78</v>
      </c>
      <c r="AY435" s="182" t="s">
        <v>150</v>
      </c>
    </row>
    <row r="436" spans="2:65" s="1" customFormat="1" ht="22.5" customHeight="1">
      <c r="B436" s="154"/>
      <c r="C436" s="155" t="s">
        <v>588</v>
      </c>
      <c r="D436" s="155" t="s">
        <v>152</v>
      </c>
      <c r="E436" s="156" t="s">
        <v>589</v>
      </c>
      <c r="F436" s="157" t="s">
        <v>590</v>
      </c>
      <c r="G436" s="158" t="s">
        <v>230</v>
      </c>
      <c r="H436" s="159">
        <v>9.239</v>
      </c>
      <c r="I436" s="160"/>
      <c r="J436" s="160"/>
      <c r="K436" s="157" t="s">
        <v>156</v>
      </c>
      <c r="L436" s="38"/>
      <c r="M436" s="161" t="s">
        <v>5</v>
      </c>
      <c r="N436" s="162" t="s">
        <v>41</v>
      </c>
      <c r="O436" s="163">
        <v>15.231</v>
      </c>
      <c r="P436" s="163">
        <f>O436*H436</f>
        <v>140.719209</v>
      </c>
      <c r="Q436" s="163">
        <v>1.05306</v>
      </c>
      <c r="R436" s="163">
        <f>Q436*H436</f>
        <v>9.729221340000002</v>
      </c>
      <c r="S436" s="163">
        <v>0</v>
      </c>
      <c r="T436" s="164">
        <f>S436*H436</f>
        <v>0</v>
      </c>
      <c r="AR436" s="24" t="s">
        <v>157</v>
      </c>
      <c r="AT436" s="24" t="s">
        <v>152</v>
      </c>
      <c r="AU436" s="24" t="s">
        <v>80</v>
      </c>
      <c r="AY436" s="24" t="s">
        <v>150</v>
      </c>
      <c r="BE436" s="165">
        <f>IF(N436="základní",J436,0)</f>
        <v>0</v>
      </c>
      <c r="BF436" s="165">
        <f>IF(N436="snížená",J436,0)</f>
        <v>0</v>
      </c>
      <c r="BG436" s="165">
        <f>IF(N436="zákl. přenesená",J436,0)</f>
        <v>0</v>
      </c>
      <c r="BH436" s="165">
        <f>IF(N436="sníž. přenesená",J436,0)</f>
        <v>0</v>
      </c>
      <c r="BI436" s="165">
        <f>IF(N436="nulová",J436,0)</f>
        <v>0</v>
      </c>
      <c r="BJ436" s="24" t="s">
        <v>78</v>
      </c>
      <c r="BK436" s="165">
        <f>ROUND(I436*H436,2)</f>
        <v>0</v>
      </c>
      <c r="BL436" s="24" t="s">
        <v>157</v>
      </c>
      <c r="BM436" s="24" t="s">
        <v>591</v>
      </c>
    </row>
    <row r="437" spans="2:51" s="11" customFormat="1" ht="13.5">
      <c r="B437" s="166"/>
      <c r="D437" s="175" t="s">
        <v>159</v>
      </c>
      <c r="E437" s="183" t="s">
        <v>5</v>
      </c>
      <c r="F437" s="184" t="s">
        <v>592</v>
      </c>
      <c r="H437" s="185">
        <v>9.239</v>
      </c>
      <c r="L437" s="166"/>
      <c r="M437" s="171"/>
      <c r="N437" s="172"/>
      <c r="O437" s="172"/>
      <c r="P437" s="172"/>
      <c r="Q437" s="172"/>
      <c r="R437" s="172"/>
      <c r="S437" s="172"/>
      <c r="T437" s="173"/>
      <c r="AT437" s="168" t="s">
        <v>159</v>
      </c>
      <c r="AU437" s="168" t="s">
        <v>80</v>
      </c>
      <c r="AV437" s="11" t="s">
        <v>80</v>
      </c>
      <c r="AW437" s="11" t="s">
        <v>33</v>
      </c>
      <c r="AX437" s="11" t="s">
        <v>78</v>
      </c>
      <c r="AY437" s="168" t="s">
        <v>150</v>
      </c>
    </row>
    <row r="438" spans="2:65" s="1" customFormat="1" ht="22.5" customHeight="1">
      <c r="B438" s="154"/>
      <c r="C438" s="155" t="s">
        <v>593</v>
      </c>
      <c r="D438" s="155" t="s">
        <v>152</v>
      </c>
      <c r="E438" s="156" t="s">
        <v>594</v>
      </c>
      <c r="F438" s="157" t="s">
        <v>595</v>
      </c>
      <c r="G438" s="158" t="s">
        <v>196</v>
      </c>
      <c r="H438" s="159">
        <v>41.48</v>
      </c>
      <c r="I438" s="160"/>
      <c r="J438" s="160"/>
      <c r="K438" s="157" t="s">
        <v>156</v>
      </c>
      <c r="L438" s="38"/>
      <c r="M438" s="161" t="s">
        <v>5</v>
      </c>
      <c r="N438" s="162" t="s">
        <v>41</v>
      </c>
      <c r="O438" s="163">
        <v>0.373</v>
      </c>
      <c r="P438" s="163">
        <f>O438*H438</f>
        <v>15.472039999999998</v>
      </c>
      <c r="Q438" s="163">
        <v>0.07426</v>
      </c>
      <c r="R438" s="163">
        <f>Q438*H438</f>
        <v>3.0803048</v>
      </c>
      <c r="S438" s="163">
        <v>0</v>
      </c>
      <c r="T438" s="164">
        <f>S438*H438</f>
        <v>0</v>
      </c>
      <c r="AR438" s="24" t="s">
        <v>157</v>
      </c>
      <c r="AT438" s="24" t="s">
        <v>152</v>
      </c>
      <c r="AU438" s="24" t="s">
        <v>80</v>
      </c>
      <c r="AY438" s="24" t="s">
        <v>150</v>
      </c>
      <c r="BE438" s="165">
        <f>IF(N438="základní",J438,0)</f>
        <v>0</v>
      </c>
      <c r="BF438" s="165">
        <f>IF(N438="snížená",J438,0)</f>
        <v>0</v>
      </c>
      <c r="BG438" s="165">
        <f>IF(N438="zákl. přenesená",J438,0)</f>
        <v>0</v>
      </c>
      <c r="BH438" s="165">
        <f>IF(N438="sníž. přenesená",J438,0)</f>
        <v>0</v>
      </c>
      <c r="BI438" s="165">
        <f>IF(N438="nulová",J438,0)</f>
        <v>0</v>
      </c>
      <c r="BJ438" s="24" t="s">
        <v>78</v>
      </c>
      <c r="BK438" s="165">
        <f>ROUND(I438*H438,2)</f>
        <v>0</v>
      </c>
      <c r="BL438" s="24" t="s">
        <v>157</v>
      </c>
      <c r="BM438" s="24" t="s">
        <v>596</v>
      </c>
    </row>
    <row r="439" spans="2:51" s="11" customFormat="1" ht="27">
      <c r="B439" s="166"/>
      <c r="D439" s="167" t="s">
        <v>159</v>
      </c>
      <c r="E439" s="168" t="s">
        <v>5</v>
      </c>
      <c r="F439" s="169" t="s">
        <v>597</v>
      </c>
      <c r="H439" s="170">
        <v>12.96</v>
      </c>
      <c r="L439" s="166"/>
      <c r="M439" s="171"/>
      <c r="N439" s="172"/>
      <c r="O439" s="172"/>
      <c r="P439" s="172"/>
      <c r="Q439" s="172"/>
      <c r="R439" s="172"/>
      <c r="S439" s="172"/>
      <c r="T439" s="173"/>
      <c r="AT439" s="168" t="s">
        <v>159</v>
      </c>
      <c r="AU439" s="168" t="s">
        <v>80</v>
      </c>
      <c r="AV439" s="11" t="s">
        <v>80</v>
      </c>
      <c r="AW439" s="11" t="s">
        <v>33</v>
      </c>
      <c r="AX439" s="11" t="s">
        <v>70</v>
      </c>
      <c r="AY439" s="168" t="s">
        <v>150</v>
      </c>
    </row>
    <row r="440" spans="2:51" s="11" customFormat="1" ht="27">
      <c r="B440" s="166"/>
      <c r="D440" s="167" t="s">
        <v>159</v>
      </c>
      <c r="E440" s="168" t="s">
        <v>5</v>
      </c>
      <c r="F440" s="169" t="s">
        <v>598</v>
      </c>
      <c r="H440" s="170">
        <v>17.76</v>
      </c>
      <c r="L440" s="166"/>
      <c r="M440" s="171"/>
      <c r="N440" s="172"/>
      <c r="O440" s="172"/>
      <c r="P440" s="172"/>
      <c r="Q440" s="172"/>
      <c r="R440" s="172"/>
      <c r="S440" s="172"/>
      <c r="T440" s="173"/>
      <c r="AT440" s="168" t="s">
        <v>159</v>
      </c>
      <c r="AU440" s="168" t="s">
        <v>80</v>
      </c>
      <c r="AV440" s="11" t="s">
        <v>80</v>
      </c>
      <c r="AW440" s="11" t="s">
        <v>33</v>
      </c>
      <c r="AX440" s="11" t="s">
        <v>70</v>
      </c>
      <c r="AY440" s="168" t="s">
        <v>150</v>
      </c>
    </row>
    <row r="441" spans="2:51" s="11" customFormat="1" ht="13.5">
      <c r="B441" s="166"/>
      <c r="D441" s="167" t="s">
        <v>159</v>
      </c>
      <c r="E441" s="168" t="s">
        <v>5</v>
      </c>
      <c r="F441" s="169" t="s">
        <v>599</v>
      </c>
      <c r="H441" s="170">
        <v>10.56</v>
      </c>
      <c r="L441" s="166"/>
      <c r="M441" s="171"/>
      <c r="N441" s="172"/>
      <c r="O441" s="172"/>
      <c r="P441" s="172"/>
      <c r="Q441" s="172"/>
      <c r="R441" s="172"/>
      <c r="S441" s="172"/>
      <c r="T441" s="173"/>
      <c r="AT441" s="168" t="s">
        <v>159</v>
      </c>
      <c r="AU441" s="168" t="s">
        <v>80</v>
      </c>
      <c r="AV441" s="11" t="s">
        <v>80</v>
      </c>
      <c r="AW441" s="11" t="s">
        <v>33</v>
      </c>
      <c r="AX441" s="11" t="s">
        <v>70</v>
      </c>
      <c r="AY441" s="168" t="s">
        <v>150</v>
      </c>
    </row>
    <row r="442" spans="2:51" s="11" customFormat="1" ht="13.5">
      <c r="B442" s="166"/>
      <c r="D442" s="167" t="s">
        <v>159</v>
      </c>
      <c r="E442" s="168" t="s">
        <v>5</v>
      </c>
      <c r="F442" s="169" t="s">
        <v>600</v>
      </c>
      <c r="H442" s="170">
        <v>0.2</v>
      </c>
      <c r="L442" s="166"/>
      <c r="M442" s="171"/>
      <c r="N442" s="172"/>
      <c r="O442" s="172"/>
      <c r="P442" s="172"/>
      <c r="Q442" s="172"/>
      <c r="R442" s="172"/>
      <c r="S442" s="172"/>
      <c r="T442" s="173"/>
      <c r="AT442" s="168" t="s">
        <v>159</v>
      </c>
      <c r="AU442" s="168" t="s">
        <v>80</v>
      </c>
      <c r="AV442" s="11" t="s">
        <v>80</v>
      </c>
      <c r="AW442" s="11" t="s">
        <v>33</v>
      </c>
      <c r="AX442" s="11" t="s">
        <v>70</v>
      </c>
      <c r="AY442" s="168" t="s">
        <v>150</v>
      </c>
    </row>
    <row r="443" spans="2:51" s="12" customFormat="1" ht="13.5">
      <c r="B443" s="174"/>
      <c r="D443" s="175" t="s">
        <v>159</v>
      </c>
      <c r="E443" s="176" t="s">
        <v>5</v>
      </c>
      <c r="F443" s="177" t="s">
        <v>162</v>
      </c>
      <c r="H443" s="178">
        <v>41.48</v>
      </c>
      <c r="L443" s="174"/>
      <c r="M443" s="179"/>
      <c r="N443" s="180"/>
      <c r="O443" s="180"/>
      <c r="P443" s="180"/>
      <c r="Q443" s="180"/>
      <c r="R443" s="180"/>
      <c r="S443" s="180"/>
      <c r="T443" s="181"/>
      <c r="AT443" s="182" t="s">
        <v>159</v>
      </c>
      <c r="AU443" s="182" t="s">
        <v>80</v>
      </c>
      <c r="AV443" s="12" t="s">
        <v>157</v>
      </c>
      <c r="AW443" s="12" t="s">
        <v>33</v>
      </c>
      <c r="AX443" s="12" t="s">
        <v>78</v>
      </c>
      <c r="AY443" s="182" t="s">
        <v>150</v>
      </c>
    </row>
    <row r="444" spans="2:65" s="1" customFormat="1" ht="22.5" customHeight="1">
      <c r="B444" s="154"/>
      <c r="C444" s="155" t="s">
        <v>601</v>
      </c>
      <c r="D444" s="155" t="s">
        <v>152</v>
      </c>
      <c r="E444" s="156" t="s">
        <v>602</v>
      </c>
      <c r="F444" s="157" t="s">
        <v>603</v>
      </c>
      <c r="G444" s="158" t="s">
        <v>196</v>
      </c>
      <c r="H444" s="159">
        <v>3.636</v>
      </c>
      <c r="I444" s="160"/>
      <c r="J444" s="160"/>
      <c r="K444" s="157" t="s">
        <v>156</v>
      </c>
      <c r="L444" s="38"/>
      <c r="M444" s="161" t="s">
        <v>5</v>
      </c>
      <c r="N444" s="162" t="s">
        <v>41</v>
      </c>
      <c r="O444" s="163">
        <v>0.45</v>
      </c>
      <c r="P444" s="163">
        <f>O444*H444</f>
        <v>1.6362</v>
      </c>
      <c r="Q444" s="163">
        <v>0.1231</v>
      </c>
      <c r="R444" s="163">
        <f>Q444*H444</f>
        <v>0.44759160000000003</v>
      </c>
      <c r="S444" s="163">
        <v>0</v>
      </c>
      <c r="T444" s="164">
        <f>S444*H444</f>
        <v>0</v>
      </c>
      <c r="AR444" s="24" t="s">
        <v>157</v>
      </c>
      <c r="AT444" s="24" t="s">
        <v>152</v>
      </c>
      <c r="AU444" s="24" t="s">
        <v>80</v>
      </c>
      <c r="AY444" s="24" t="s">
        <v>150</v>
      </c>
      <c r="BE444" s="165">
        <f>IF(N444="základní",J444,0)</f>
        <v>0</v>
      </c>
      <c r="BF444" s="165">
        <f>IF(N444="snížená",J444,0)</f>
        <v>0</v>
      </c>
      <c r="BG444" s="165">
        <f>IF(N444="zákl. přenesená",J444,0)</f>
        <v>0</v>
      </c>
      <c r="BH444" s="165">
        <f>IF(N444="sníž. přenesená",J444,0)</f>
        <v>0</v>
      </c>
      <c r="BI444" s="165">
        <f>IF(N444="nulová",J444,0)</f>
        <v>0</v>
      </c>
      <c r="BJ444" s="24" t="s">
        <v>78</v>
      </c>
      <c r="BK444" s="165">
        <f>ROUND(I444*H444,2)</f>
        <v>0</v>
      </c>
      <c r="BL444" s="24" t="s">
        <v>157</v>
      </c>
      <c r="BM444" s="24" t="s">
        <v>604</v>
      </c>
    </row>
    <row r="445" spans="2:51" s="11" customFormat="1" ht="27">
      <c r="B445" s="166"/>
      <c r="D445" s="167" t="s">
        <v>159</v>
      </c>
      <c r="E445" s="168" t="s">
        <v>5</v>
      </c>
      <c r="F445" s="169" t="s">
        <v>605</v>
      </c>
      <c r="H445" s="170">
        <v>2.16</v>
      </c>
      <c r="L445" s="166"/>
      <c r="M445" s="171"/>
      <c r="N445" s="172"/>
      <c r="O445" s="172"/>
      <c r="P445" s="172"/>
      <c r="Q445" s="172"/>
      <c r="R445" s="172"/>
      <c r="S445" s="172"/>
      <c r="T445" s="173"/>
      <c r="AT445" s="168" t="s">
        <v>159</v>
      </c>
      <c r="AU445" s="168" t="s">
        <v>80</v>
      </c>
      <c r="AV445" s="11" t="s">
        <v>80</v>
      </c>
      <c r="AW445" s="11" t="s">
        <v>33</v>
      </c>
      <c r="AX445" s="11" t="s">
        <v>70</v>
      </c>
      <c r="AY445" s="168" t="s">
        <v>150</v>
      </c>
    </row>
    <row r="446" spans="2:51" s="11" customFormat="1" ht="27">
      <c r="B446" s="166"/>
      <c r="D446" s="167" t="s">
        <v>159</v>
      </c>
      <c r="E446" s="168" t="s">
        <v>5</v>
      </c>
      <c r="F446" s="169" t="s">
        <v>606</v>
      </c>
      <c r="H446" s="170">
        <v>0.696</v>
      </c>
      <c r="L446" s="166"/>
      <c r="M446" s="171"/>
      <c r="N446" s="172"/>
      <c r="O446" s="172"/>
      <c r="P446" s="172"/>
      <c r="Q446" s="172"/>
      <c r="R446" s="172"/>
      <c r="S446" s="172"/>
      <c r="T446" s="173"/>
      <c r="AT446" s="168" t="s">
        <v>159</v>
      </c>
      <c r="AU446" s="168" t="s">
        <v>80</v>
      </c>
      <c r="AV446" s="11" t="s">
        <v>80</v>
      </c>
      <c r="AW446" s="11" t="s">
        <v>33</v>
      </c>
      <c r="AX446" s="11" t="s">
        <v>70</v>
      </c>
      <c r="AY446" s="168" t="s">
        <v>150</v>
      </c>
    </row>
    <row r="447" spans="2:51" s="11" customFormat="1" ht="27">
      <c r="B447" s="166"/>
      <c r="D447" s="167" t="s">
        <v>159</v>
      </c>
      <c r="E447" s="168" t="s">
        <v>5</v>
      </c>
      <c r="F447" s="169" t="s">
        <v>607</v>
      </c>
      <c r="H447" s="170">
        <v>0.78</v>
      </c>
      <c r="L447" s="166"/>
      <c r="M447" s="171"/>
      <c r="N447" s="172"/>
      <c r="O447" s="172"/>
      <c r="P447" s="172"/>
      <c r="Q447" s="172"/>
      <c r="R447" s="172"/>
      <c r="S447" s="172"/>
      <c r="T447" s="173"/>
      <c r="AT447" s="168" t="s">
        <v>159</v>
      </c>
      <c r="AU447" s="168" t="s">
        <v>80</v>
      </c>
      <c r="AV447" s="11" t="s">
        <v>80</v>
      </c>
      <c r="AW447" s="11" t="s">
        <v>33</v>
      </c>
      <c r="AX447" s="11" t="s">
        <v>70</v>
      </c>
      <c r="AY447" s="168" t="s">
        <v>150</v>
      </c>
    </row>
    <row r="448" spans="2:51" s="12" customFormat="1" ht="13.5">
      <c r="B448" s="174"/>
      <c r="D448" s="175" t="s">
        <v>159</v>
      </c>
      <c r="E448" s="176" t="s">
        <v>5</v>
      </c>
      <c r="F448" s="177" t="s">
        <v>162</v>
      </c>
      <c r="H448" s="178">
        <v>3.636</v>
      </c>
      <c r="L448" s="174"/>
      <c r="M448" s="179"/>
      <c r="N448" s="180"/>
      <c r="O448" s="180"/>
      <c r="P448" s="180"/>
      <c r="Q448" s="180"/>
      <c r="R448" s="180"/>
      <c r="S448" s="180"/>
      <c r="T448" s="181"/>
      <c r="AT448" s="182" t="s">
        <v>159</v>
      </c>
      <c r="AU448" s="182" t="s">
        <v>80</v>
      </c>
      <c r="AV448" s="12" t="s">
        <v>157</v>
      </c>
      <c r="AW448" s="12" t="s">
        <v>33</v>
      </c>
      <c r="AX448" s="12" t="s">
        <v>78</v>
      </c>
      <c r="AY448" s="182" t="s">
        <v>150</v>
      </c>
    </row>
    <row r="449" spans="2:65" s="1" customFormat="1" ht="22.5" customHeight="1">
      <c r="B449" s="154"/>
      <c r="C449" s="155" t="s">
        <v>608</v>
      </c>
      <c r="D449" s="155" t="s">
        <v>152</v>
      </c>
      <c r="E449" s="156" t="s">
        <v>609</v>
      </c>
      <c r="F449" s="157" t="s">
        <v>610</v>
      </c>
      <c r="G449" s="158" t="s">
        <v>196</v>
      </c>
      <c r="H449" s="159">
        <v>1005.45</v>
      </c>
      <c r="I449" s="160"/>
      <c r="J449" s="160"/>
      <c r="K449" s="157" t="s">
        <v>156</v>
      </c>
      <c r="L449" s="38"/>
      <c r="M449" s="161" t="s">
        <v>5</v>
      </c>
      <c r="N449" s="162" t="s">
        <v>41</v>
      </c>
      <c r="O449" s="163">
        <v>0.271</v>
      </c>
      <c r="P449" s="163">
        <f>O449*H449</f>
        <v>272.47695000000004</v>
      </c>
      <c r="Q449" s="163">
        <v>0.07426</v>
      </c>
      <c r="R449" s="163">
        <f>Q449*H449</f>
        <v>74.66471700000001</v>
      </c>
      <c r="S449" s="163">
        <v>0</v>
      </c>
      <c r="T449" s="164">
        <f>S449*H449</f>
        <v>0</v>
      </c>
      <c r="AR449" s="24" t="s">
        <v>157</v>
      </c>
      <c r="AT449" s="24" t="s">
        <v>152</v>
      </c>
      <c r="AU449" s="24" t="s">
        <v>80</v>
      </c>
      <c r="AY449" s="24" t="s">
        <v>150</v>
      </c>
      <c r="BE449" s="165">
        <f>IF(N449="základní",J449,0)</f>
        <v>0</v>
      </c>
      <c r="BF449" s="165">
        <f>IF(N449="snížená",J449,0)</f>
        <v>0</v>
      </c>
      <c r="BG449" s="165">
        <f>IF(N449="zákl. přenesená",J449,0)</f>
        <v>0</v>
      </c>
      <c r="BH449" s="165">
        <f>IF(N449="sníž. přenesená",J449,0)</f>
        <v>0</v>
      </c>
      <c r="BI449" s="165">
        <f>IF(N449="nulová",J449,0)</f>
        <v>0</v>
      </c>
      <c r="BJ449" s="24" t="s">
        <v>78</v>
      </c>
      <c r="BK449" s="165">
        <f>ROUND(I449*H449,2)</f>
        <v>0</v>
      </c>
      <c r="BL449" s="24" t="s">
        <v>157</v>
      </c>
      <c r="BM449" s="24" t="s">
        <v>611</v>
      </c>
    </row>
    <row r="450" spans="2:51" s="11" customFormat="1" ht="13.5">
      <c r="B450" s="166"/>
      <c r="D450" s="175" t="s">
        <v>159</v>
      </c>
      <c r="E450" s="183" t="s">
        <v>5</v>
      </c>
      <c r="F450" s="184" t="s">
        <v>612</v>
      </c>
      <c r="H450" s="185">
        <v>1005.45</v>
      </c>
      <c r="L450" s="166"/>
      <c r="M450" s="171"/>
      <c r="N450" s="172"/>
      <c r="O450" s="172"/>
      <c r="P450" s="172"/>
      <c r="Q450" s="172"/>
      <c r="R450" s="172"/>
      <c r="S450" s="172"/>
      <c r="T450" s="173"/>
      <c r="AT450" s="168" t="s">
        <v>159</v>
      </c>
      <c r="AU450" s="168" t="s">
        <v>80</v>
      </c>
      <c r="AV450" s="11" t="s">
        <v>80</v>
      </c>
      <c r="AW450" s="11" t="s">
        <v>33</v>
      </c>
      <c r="AX450" s="11" t="s">
        <v>78</v>
      </c>
      <c r="AY450" s="168" t="s">
        <v>150</v>
      </c>
    </row>
    <row r="451" spans="2:65" s="1" customFormat="1" ht="22.5" customHeight="1">
      <c r="B451" s="154"/>
      <c r="C451" s="155" t="s">
        <v>613</v>
      </c>
      <c r="D451" s="155" t="s">
        <v>152</v>
      </c>
      <c r="E451" s="156" t="s">
        <v>614</v>
      </c>
      <c r="F451" s="157" t="s">
        <v>615</v>
      </c>
      <c r="G451" s="158" t="s">
        <v>241</v>
      </c>
      <c r="H451" s="159">
        <v>89</v>
      </c>
      <c r="I451" s="160"/>
      <c r="J451" s="160"/>
      <c r="K451" s="157" t="s">
        <v>156</v>
      </c>
      <c r="L451" s="38"/>
      <c r="M451" s="161" t="s">
        <v>5</v>
      </c>
      <c r="N451" s="162" t="s">
        <v>41</v>
      </c>
      <c r="O451" s="163">
        <v>0.16</v>
      </c>
      <c r="P451" s="163">
        <f>O451*H451</f>
        <v>14.24</v>
      </c>
      <c r="Q451" s="163">
        <v>0</v>
      </c>
      <c r="R451" s="163">
        <f>Q451*H451</f>
        <v>0</v>
      </c>
      <c r="S451" s="163">
        <v>0</v>
      </c>
      <c r="T451" s="164">
        <f>S451*H451</f>
        <v>0</v>
      </c>
      <c r="AR451" s="24" t="s">
        <v>157</v>
      </c>
      <c r="AT451" s="24" t="s">
        <v>152</v>
      </c>
      <c r="AU451" s="24" t="s">
        <v>80</v>
      </c>
      <c r="AY451" s="24" t="s">
        <v>150</v>
      </c>
      <c r="BE451" s="165">
        <f>IF(N451="základní",J451,0)</f>
        <v>0</v>
      </c>
      <c r="BF451" s="165">
        <f>IF(N451="snížená",J451,0)</f>
        <v>0</v>
      </c>
      <c r="BG451" s="165">
        <f>IF(N451="zákl. přenesená",J451,0)</f>
        <v>0</v>
      </c>
      <c r="BH451" s="165">
        <f>IF(N451="sníž. přenesená",J451,0)</f>
        <v>0</v>
      </c>
      <c r="BI451" s="165">
        <f>IF(N451="nulová",J451,0)</f>
        <v>0</v>
      </c>
      <c r="BJ451" s="24" t="s">
        <v>78</v>
      </c>
      <c r="BK451" s="165">
        <f>ROUND(I451*H451,2)</f>
        <v>0</v>
      </c>
      <c r="BL451" s="24" t="s">
        <v>157</v>
      </c>
      <c r="BM451" s="24" t="s">
        <v>616</v>
      </c>
    </row>
    <row r="452" spans="2:51" s="11" customFormat="1" ht="13.5">
      <c r="B452" s="166"/>
      <c r="D452" s="167" t="s">
        <v>159</v>
      </c>
      <c r="E452" s="168" t="s">
        <v>5</v>
      </c>
      <c r="F452" s="169" t="s">
        <v>617</v>
      </c>
      <c r="H452" s="170">
        <v>88</v>
      </c>
      <c r="L452" s="166"/>
      <c r="M452" s="171"/>
      <c r="N452" s="172"/>
      <c r="O452" s="172"/>
      <c r="P452" s="172"/>
      <c r="Q452" s="172"/>
      <c r="R452" s="172"/>
      <c r="S452" s="172"/>
      <c r="T452" s="173"/>
      <c r="AT452" s="168" t="s">
        <v>159</v>
      </c>
      <c r="AU452" s="168" t="s">
        <v>80</v>
      </c>
      <c r="AV452" s="11" t="s">
        <v>80</v>
      </c>
      <c r="AW452" s="11" t="s">
        <v>33</v>
      </c>
      <c r="AX452" s="11" t="s">
        <v>70</v>
      </c>
      <c r="AY452" s="168" t="s">
        <v>150</v>
      </c>
    </row>
    <row r="453" spans="2:51" s="13" customFormat="1" ht="13.5">
      <c r="B453" s="195"/>
      <c r="D453" s="167" t="s">
        <v>159</v>
      </c>
      <c r="E453" s="196" t="s">
        <v>5</v>
      </c>
      <c r="F453" s="197" t="s">
        <v>618</v>
      </c>
      <c r="H453" s="198" t="s">
        <v>5</v>
      </c>
      <c r="L453" s="195"/>
      <c r="M453" s="199"/>
      <c r="N453" s="200"/>
      <c r="O453" s="200"/>
      <c r="P453" s="200"/>
      <c r="Q453" s="200"/>
      <c r="R453" s="200"/>
      <c r="S453" s="200"/>
      <c r="T453" s="201"/>
      <c r="AT453" s="198" t="s">
        <v>159</v>
      </c>
      <c r="AU453" s="198" t="s">
        <v>80</v>
      </c>
      <c r="AV453" s="13" t="s">
        <v>78</v>
      </c>
      <c r="AW453" s="13" t="s">
        <v>33</v>
      </c>
      <c r="AX453" s="13" t="s">
        <v>70</v>
      </c>
      <c r="AY453" s="198" t="s">
        <v>150</v>
      </c>
    </row>
    <row r="454" spans="2:51" s="11" customFormat="1" ht="13.5">
      <c r="B454" s="166"/>
      <c r="D454" s="167" t="s">
        <v>159</v>
      </c>
      <c r="E454" s="168" t="s">
        <v>5</v>
      </c>
      <c r="F454" s="169" t="s">
        <v>619</v>
      </c>
      <c r="H454" s="170">
        <v>1</v>
      </c>
      <c r="L454" s="166"/>
      <c r="M454" s="171"/>
      <c r="N454" s="172"/>
      <c r="O454" s="172"/>
      <c r="P454" s="172"/>
      <c r="Q454" s="172"/>
      <c r="R454" s="172"/>
      <c r="S454" s="172"/>
      <c r="T454" s="173"/>
      <c r="AT454" s="168" t="s">
        <v>159</v>
      </c>
      <c r="AU454" s="168" t="s">
        <v>80</v>
      </c>
      <c r="AV454" s="11" t="s">
        <v>80</v>
      </c>
      <c r="AW454" s="11" t="s">
        <v>33</v>
      </c>
      <c r="AX454" s="11" t="s">
        <v>70</v>
      </c>
      <c r="AY454" s="168" t="s">
        <v>150</v>
      </c>
    </row>
    <row r="455" spans="2:51" s="12" customFormat="1" ht="13.5">
      <c r="B455" s="174"/>
      <c r="D455" s="175" t="s">
        <v>159</v>
      </c>
      <c r="E455" s="176" t="s">
        <v>5</v>
      </c>
      <c r="F455" s="177" t="s">
        <v>162</v>
      </c>
      <c r="H455" s="178">
        <v>89</v>
      </c>
      <c r="L455" s="174"/>
      <c r="M455" s="179"/>
      <c r="N455" s="180"/>
      <c r="O455" s="180"/>
      <c r="P455" s="180"/>
      <c r="Q455" s="180"/>
      <c r="R455" s="180"/>
      <c r="S455" s="180"/>
      <c r="T455" s="181"/>
      <c r="AT455" s="182" t="s">
        <v>159</v>
      </c>
      <c r="AU455" s="182" t="s">
        <v>80</v>
      </c>
      <c r="AV455" s="12" t="s">
        <v>157</v>
      </c>
      <c r="AW455" s="12" t="s">
        <v>33</v>
      </c>
      <c r="AX455" s="12" t="s">
        <v>78</v>
      </c>
      <c r="AY455" s="182" t="s">
        <v>150</v>
      </c>
    </row>
    <row r="456" spans="2:65" s="1" customFormat="1" ht="22.5" customHeight="1">
      <c r="B456" s="154"/>
      <c r="C456" s="186" t="s">
        <v>620</v>
      </c>
      <c r="D456" s="186" t="s">
        <v>205</v>
      </c>
      <c r="E456" s="187" t="s">
        <v>621</v>
      </c>
      <c r="F456" s="188" t="s">
        <v>622</v>
      </c>
      <c r="G456" s="189" t="s">
        <v>241</v>
      </c>
      <c r="H456" s="190">
        <v>89</v>
      </c>
      <c r="I456" s="191"/>
      <c r="J456" s="191"/>
      <c r="K456" s="188" t="s">
        <v>156</v>
      </c>
      <c r="L456" s="192"/>
      <c r="M456" s="193" t="s">
        <v>5</v>
      </c>
      <c r="N456" s="194" t="s">
        <v>41</v>
      </c>
      <c r="O456" s="163">
        <v>0</v>
      </c>
      <c r="P456" s="163">
        <f>O456*H456</f>
        <v>0</v>
      </c>
      <c r="Q456" s="163">
        <v>0.00016</v>
      </c>
      <c r="R456" s="163">
        <f>Q456*H456</f>
        <v>0.014240000000000001</v>
      </c>
      <c r="S456" s="163">
        <v>0</v>
      </c>
      <c r="T456" s="164">
        <f>S456*H456</f>
        <v>0</v>
      </c>
      <c r="AR456" s="24" t="s">
        <v>193</v>
      </c>
      <c r="AT456" s="24" t="s">
        <v>205</v>
      </c>
      <c r="AU456" s="24" t="s">
        <v>80</v>
      </c>
      <c r="AY456" s="24" t="s">
        <v>150</v>
      </c>
      <c r="BE456" s="165">
        <f>IF(N456="základní",J456,0)</f>
        <v>0</v>
      </c>
      <c r="BF456" s="165">
        <f>IF(N456="snížená",J456,0)</f>
        <v>0</v>
      </c>
      <c r="BG456" s="165">
        <f>IF(N456="zákl. přenesená",J456,0)</f>
        <v>0</v>
      </c>
      <c r="BH456" s="165">
        <f>IF(N456="sníž. přenesená",J456,0)</f>
        <v>0</v>
      </c>
      <c r="BI456" s="165">
        <f>IF(N456="nulová",J456,0)</f>
        <v>0</v>
      </c>
      <c r="BJ456" s="24" t="s">
        <v>78</v>
      </c>
      <c r="BK456" s="165">
        <f>ROUND(I456*H456,2)</f>
        <v>0</v>
      </c>
      <c r="BL456" s="24" t="s">
        <v>157</v>
      </c>
      <c r="BM456" s="24" t="s">
        <v>623</v>
      </c>
    </row>
    <row r="457" spans="2:65" s="1" customFormat="1" ht="22.5" customHeight="1">
      <c r="B457" s="154"/>
      <c r="C457" s="155" t="s">
        <v>624</v>
      </c>
      <c r="D457" s="155" t="s">
        <v>152</v>
      </c>
      <c r="E457" s="156" t="s">
        <v>625</v>
      </c>
      <c r="F457" s="157" t="s">
        <v>626</v>
      </c>
      <c r="G457" s="158" t="s">
        <v>241</v>
      </c>
      <c r="H457" s="159">
        <v>89</v>
      </c>
      <c r="I457" s="160"/>
      <c r="J457" s="160"/>
      <c r="K457" s="157" t="s">
        <v>156</v>
      </c>
      <c r="L457" s="38"/>
      <c r="M457" s="161" t="s">
        <v>5</v>
      </c>
      <c r="N457" s="162" t="s">
        <v>41</v>
      </c>
      <c r="O457" s="163">
        <v>0.08</v>
      </c>
      <c r="P457" s="163">
        <f>O457*H457</f>
        <v>7.12</v>
      </c>
      <c r="Q457" s="163">
        <v>0</v>
      </c>
      <c r="R457" s="163">
        <f>Q457*H457</f>
        <v>0</v>
      </c>
      <c r="S457" s="163">
        <v>0</v>
      </c>
      <c r="T457" s="164">
        <f>S457*H457</f>
        <v>0</v>
      </c>
      <c r="AR457" s="24" t="s">
        <v>157</v>
      </c>
      <c r="AT457" s="24" t="s">
        <v>152</v>
      </c>
      <c r="AU457" s="24" t="s">
        <v>80</v>
      </c>
      <c r="AY457" s="24" t="s">
        <v>150</v>
      </c>
      <c r="BE457" s="165">
        <f>IF(N457="základní",J457,0)</f>
        <v>0</v>
      </c>
      <c r="BF457" s="165">
        <f>IF(N457="snížená",J457,0)</f>
        <v>0</v>
      </c>
      <c r="BG457" s="165">
        <f>IF(N457="zákl. přenesená",J457,0)</f>
        <v>0</v>
      </c>
      <c r="BH457" s="165">
        <f>IF(N457="sníž. přenesená",J457,0)</f>
        <v>0</v>
      </c>
      <c r="BI457" s="165">
        <f>IF(N457="nulová",J457,0)</f>
        <v>0</v>
      </c>
      <c r="BJ457" s="24" t="s">
        <v>78</v>
      </c>
      <c r="BK457" s="165">
        <f>ROUND(I457*H457,2)</f>
        <v>0</v>
      </c>
      <c r="BL457" s="24" t="s">
        <v>157</v>
      </c>
      <c r="BM457" s="24" t="s">
        <v>627</v>
      </c>
    </row>
    <row r="458" spans="2:51" s="11" customFormat="1" ht="13.5">
      <c r="B458" s="166"/>
      <c r="D458" s="167" t="s">
        <v>159</v>
      </c>
      <c r="E458" s="168" t="s">
        <v>5</v>
      </c>
      <c r="F458" s="169" t="s">
        <v>617</v>
      </c>
      <c r="H458" s="170">
        <v>88</v>
      </c>
      <c r="L458" s="166"/>
      <c r="M458" s="171"/>
      <c r="N458" s="172"/>
      <c r="O458" s="172"/>
      <c r="P458" s="172"/>
      <c r="Q458" s="172"/>
      <c r="R458" s="172"/>
      <c r="S458" s="172"/>
      <c r="T458" s="173"/>
      <c r="AT458" s="168" t="s">
        <v>159</v>
      </c>
      <c r="AU458" s="168" t="s">
        <v>80</v>
      </c>
      <c r="AV458" s="11" t="s">
        <v>80</v>
      </c>
      <c r="AW458" s="11" t="s">
        <v>33</v>
      </c>
      <c r="AX458" s="11" t="s">
        <v>70</v>
      </c>
      <c r="AY458" s="168" t="s">
        <v>150</v>
      </c>
    </row>
    <row r="459" spans="2:51" s="13" customFormat="1" ht="13.5">
      <c r="B459" s="195"/>
      <c r="D459" s="167" t="s">
        <v>159</v>
      </c>
      <c r="E459" s="196" t="s">
        <v>5</v>
      </c>
      <c r="F459" s="197" t="s">
        <v>618</v>
      </c>
      <c r="H459" s="198" t="s">
        <v>5</v>
      </c>
      <c r="L459" s="195"/>
      <c r="M459" s="199"/>
      <c r="N459" s="200"/>
      <c r="O459" s="200"/>
      <c r="P459" s="200"/>
      <c r="Q459" s="200"/>
      <c r="R459" s="200"/>
      <c r="S459" s="200"/>
      <c r="T459" s="201"/>
      <c r="AT459" s="198" t="s">
        <v>159</v>
      </c>
      <c r="AU459" s="198" t="s">
        <v>80</v>
      </c>
      <c r="AV459" s="13" t="s">
        <v>78</v>
      </c>
      <c r="AW459" s="13" t="s">
        <v>33</v>
      </c>
      <c r="AX459" s="13" t="s">
        <v>70</v>
      </c>
      <c r="AY459" s="198" t="s">
        <v>150</v>
      </c>
    </row>
    <row r="460" spans="2:51" s="11" customFormat="1" ht="13.5">
      <c r="B460" s="166"/>
      <c r="D460" s="167" t="s">
        <v>159</v>
      </c>
      <c r="E460" s="168" t="s">
        <v>5</v>
      </c>
      <c r="F460" s="169" t="s">
        <v>619</v>
      </c>
      <c r="H460" s="170">
        <v>1</v>
      </c>
      <c r="L460" s="166"/>
      <c r="M460" s="171"/>
      <c r="N460" s="172"/>
      <c r="O460" s="172"/>
      <c r="P460" s="172"/>
      <c r="Q460" s="172"/>
      <c r="R460" s="172"/>
      <c r="S460" s="172"/>
      <c r="T460" s="173"/>
      <c r="AT460" s="168" t="s">
        <v>159</v>
      </c>
      <c r="AU460" s="168" t="s">
        <v>80</v>
      </c>
      <c r="AV460" s="11" t="s">
        <v>80</v>
      </c>
      <c r="AW460" s="11" t="s">
        <v>33</v>
      </c>
      <c r="AX460" s="11" t="s">
        <v>70</v>
      </c>
      <c r="AY460" s="168" t="s">
        <v>150</v>
      </c>
    </row>
    <row r="461" spans="2:51" s="12" customFormat="1" ht="13.5">
      <c r="B461" s="174"/>
      <c r="D461" s="175" t="s">
        <v>159</v>
      </c>
      <c r="E461" s="176" t="s">
        <v>5</v>
      </c>
      <c r="F461" s="177" t="s">
        <v>162</v>
      </c>
      <c r="H461" s="178">
        <v>89</v>
      </c>
      <c r="L461" s="174"/>
      <c r="M461" s="179"/>
      <c r="N461" s="180"/>
      <c r="O461" s="180"/>
      <c r="P461" s="180"/>
      <c r="Q461" s="180"/>
      <c r="R461" s="180"/>
      <c r="S461" s="180"/>
      <c r="T461" s="181"/>
      <c r="AT461" s="182" t="s">
        <v>159</v>
      </c>
      <c r="AU461" s="182" t="s">
        <v>80</v>
      </c>
      <c r="AV461" s="12" t="s">
        <v>157</v>
      </c>
      <c r="AW461" s="12" t="s">
        <v>33</v>
      </c>
      <c r="AX461" s="12" t="s">
        <v>78</v>
      </c>
      <c r="AY461" s="182" t="s">
        <v>150</v>
      </c>
    </row>
    <row r="462" spans="2:65" s="1" customFormat="1" ht="22.5" customHeight="1">
      <c r="B462" s="154"/>
      <c r="C462" s="186" t="s">
        <v>628</v>
      </c>
      <c r="D462" s="186" t="s">
        <v>205</v>
      </c>
      <c r="E462" s="187" t="s">
        <v>629</v>
      </c>
      <c r="F462" s="188" t="s">
        <v>630</v>
      </c>
      <c r="G462" s="189" t="s">
        <v>241</v>
      </c>
      <c r="H462" s="190">
        <v>89</v>
      </c>
      <c r="I462" s="191"/>
      <c r="J462" s="191"/>
      <c r="K462" s="188" t="s">
        <v>156</v>
      </c>
      <c r="L462" s="192"/>
      <c r="M462" s="193" t="s">
        <v>5</v>
      </c>
      <c r="N462" s="194" t="s">
        <v>41</v>
      </c>
      <c r="O462" s="163">
        <v>0</v>
      </c>
      <c r="P462" s="163">
        <f>O462*H462</f>
        <v>0</v>
      </c>
      <c r="Q462" s="163">
        <v>5E-05</v>
      </c>
      <c r="R462" s="163">
        <f>Q462*H462</f>
        <v>0.00445</v>
      </c>
      <c r="S462" s="163">
        <v>0</v>
      </c>
      <c r="T462" s="164">
        <f>S462*H462</f>
        <v>0</v>
      </c>
      <c r="AR462" s="24" t="s">
        <v>193</v>
      </c>
      <c r="AT462" s="24" t="s">
        <v>205</v>
      </c>
      <c r="AU462" s="24" t="s">
        <v>80</v>
      </c>
      <c r="AY462" s="24" t="s">
        <v>150</v>
      </c>
      <c r="BE462" s="165">
        <f>IF(N462="základní",J462,0)</f>
        <v>0</v>
      </c>
      <c r="BF462" s="165">
        <f>IF(N462="snížená",J462,0)</f>
        <v>0</v>
      </c>
      <c r="BG462" s="165">
        <f>IF(N462="zákl. přenesená",J462,0)</f>
        <v>0</v>
      </c>
      <c r="BH462" s="165">
        <f>IF(N462="sníž. přenesená",J462,0)</f>
        <v>0</v>
      </c>
      <c r="BI462" s="165">
        <f>IF(N462="nulová",J462,0)</f>
        <v>0</v>
      </c>
      <c r="BJ462" s="24" t="s">
        <v>78</v>
      </c>
      <c r="BK462" s="165">
        <f>ROUND(I462*H462,2)</f>
        <v>0</v>
      </c>
      <c r="BL462" s="24" t="s">
        <v>157</v>
      </c>
      <c r="BM462" s="24" t="s">
        <v>631</v>
      </c>
    </row>
    <row r="463" spans="2:63" s="10" customFormat="1" ht="29.25" customHeight="1">
      <c r="B463" s="141"/>
      <c r="D463" s="151" t="s">
        <v>69</v>
      </c>
      <c r="E463" s="152" t="s">
        <v>632</v>
      </c>
      <c r="F463" s="152" t="s">
        <v>633</v>
      </c>
      <c r="J463" s="153"/>
      <c r="L463" s="141"/>
      <c r="M463" s="145"/>
      <c r="N463" s="146"/>
      <c r="O463" s="146"/>
      <c r="P463" s="147">
        <f>SUM(P464:P472)</f>
        <v>314.805514</v>
      </c>
      <c r="Q463" s="146"/>
      <c r="R463" s="147">
        <f>SUM(R464:R472)</f>
        <v>0.08120312</v>
      </c>
      <c r="S463" s="146"/>
      <c r="T463" s="148">
        <f>SUM(T464:T472)</f>
        <v>0</v>
      </c>
      <c r="AR463" s="142" t="s">
        <v>78</v>
      </c>
      <c r="AT463" s="149" t="s">
        <v>69</v>
      </c>
      <c r="AU463" s="149" t="s">
        <v>78</v>
      </c>
      <c r="AY463" s="142" t="s">
        <v>150</v>
      </c>
      <c r="BK463" s="150">
        <f>SUM(BK464:BK472)</f>
        <v>0</v>
      </c>
    </row>
    <row r="464" spans="2:65" s="1" customFormat="1" ht="22.5" customHeight="1">
      <c r="B464" s="154"/>
      <c r="C464" s="155" t="s">
        <v>634</v>
      </c>
      <c r="D464" s="155" t="s">
        <v>152</v>
      </c>
      <c r="E464" s="156" t="s">
        <v>635</v>
      </c>
      <c r="F464" s="157" t="s">
        <v>636</v>
      </c>
      <c r="G464" s="158" t="s">
        <v>196</v>
      </c>
      <c r="H464" s="159">
        <v>1195.078</v>
      </c>
      <c r="I464" s="160"/>
      <c r="J464" s="160"/>
      <c r="K464" s="157" t="s">
        <v>156</v>
      </c>
      <c r="L464" s="38"/>
      <c r="M464" s="161" t="s">
        <v>5</v>
      </c>
      <c r="N464" s="162" t="s">
        <v>41</v>
      </c>
      <c r="O464" s="163">
        <v>0.263</v>
      </c>
      <c r="P464" s="163">
        <f>O464*H464</f>
        <v>314.305514</v>
      </c>
      <c r="Q464" s="163">
        <v>4E-05</v>
      </c>
      <c r="R464" s="163">
        <f>Q464*H464</f>
        <v>0.047803120000000004</v>
      </c>
      <c r="S464" s="163">
        <v>0</v>
      </c>
      <c r="T464" s="164">
        <f>S464*H464</f>
        <v>0</v>
      </c>
      <c r="AR464" s="24" t="s">
        <v>157</v>
      </c>
      <c r="AT464" s="24" t="s">
        <v>152</v>
      </c>
      <c r="AU464" s="24" t="s">
        <v>80</v>
      </c>
      <c r="AY464" s="24" t="s">
        <v>150</v>
      </c>
      <c r="BE464" s="165">
        <f>IF(N464="základní",J464,0)</f>
        <v>0</v>
      </c>
      <c r="BF464" s="165">
        <f>IF(N464="snížená",J464,0)</f>
        <v>0</v>
      </c>
      <c r="BG464" s="165">
        <f>IF(N464="zákl. přenesená",J464,0)</f>
        <v>0</v>
      </c>
      <c r="BH464" s="165">
        <f>IF(N464="sníž. přenesená",J464,0)</f>
        <v>0</v>
      </c>
      <c r="BI464" s="165">
        <f>IF(N464="nulová",J464,0)</f>
        <v>0</v>
      </c>
      <c r="BJ464" s="24" t="s">
        <v>78</v>
      </c>
      <c r="BK464" s="165">
        <f>ROUND(I464*H464,2)</f>
        <v>0</v>
      </c>
      <c r="BL464" s="24" t="s">
        <v>157</v>
      </c>
      <c r="BM464" s="24" t="s">
        <v>637</v>
      </c>
    </row>
    <row r="465" spans="2:51" s="11" customFormat="1" ht="13.5">
      <c r="B465" s="166"/>
      <c r="D465" s="167" t="s">
        <v>159</v>
      </c>
      <c r="E465" s="168" t="s">
        <v>5</v>
      </c>
      <c r="F465" s="169" t="s">
        <v>638</v>
      </c>
      <c r="H465" s="170">
        <v>542.64</v>
      </c>
      <c r="L465" s="166"/>
      <c r="M465" s="171"/>
      <c r="N465" s="172"/>
      <c r="O465" s="172"/>
      <c r="P465" s="172"/>
      <c r="Q465" s="172"/>
      <c r="R465" s="172"/>
      <c r="S465" s="172"/>
      <c r="T465" s="173"/>
      <c r="AT465" s="168" t="s">
        <v>159</v>
      </c>
      <c r="AU465" s="168" t="s">
        <v>80</v>
      </c>
      <c r="AV465" s="11" t="s">
        <v>80</v>
      </c>
      <c r="AW465" s="11" t="s">
        <v>33</v>
      </c>
      <c r="AX465" s="11" t="s">
        <v>70</v>
      </c>
      <c r="AY465" s="168" t="s">
        <v>150</v>
      </c>
    </row>
    <row r="466" spans="2:51" s="11" customFormat="1" ht="13.5">
      <c r="B466" s="166"/>
      <c r="D466" s="167" t="s">
        <v>159</v>
      </c>
      <c r="E466" s="168" t="s">
        <v>5</v>
      </c>
      <c r="F466" s="169" t="s">
        <v>639</v>
      </c>
      <c r="H466" s="170">
        <v>357.238</v>
      </c>
      <c r="L466" s="166"/>
      <c r="M466" s="171"/>
      <c r="N466" s="172"/>
      <c r="O466" s="172"/>
      <c r="P466" s="172"/>
      <c r="Q466" s="172"/>
      <c r="R466" s="172"/>
      <c r="S466" s="172"/>
      <c r="T466" s="173"/>
      <c r="AT466" s="168" t="s">
        <v>159</v>
      </c>
      <c r="AU466" s="168" t="s">
        <v>80</v>
      </c>
      <c r="AV466" s="11" t="s">
        <v>80</v>
      </c>
      <c r="AW466" s="11" t="s">
        <v>33</v>
      </c>
      <c r="AX466" s="11" t="s">
        <v>70</v>
      </c>
      <c r="AY466" s="168" t="s">
        <v>150</v>
      </c>
    </row>
    <row r="467" spans="2:51" s="11" customFormat="1" ht="13.5">
      <c r="B467" s="166"/>
      <c r="D467" s="167" t="s">
        <v>159</v>
      </c>
      <c r="E467" s="168" t="s">
        <v>5</v>
      </c>
      <c r="F467" s="169" t="s">
        <v>640</v>
      </c>
      <c r="H467" s="170">
        <v>295.2</v>
      </c>
      <c r="L467" s="166"/>
      <c r="M467" s="171"/>
      <c r="N467" s="172"/>
      <c r="O467" s="172"/>
      <c r="P467" s="172"/>
      <c r="Q467" s="172"/>
      <c r="R467" s="172"/>
      <c r="S467" s="172"/>
      <c r="T467" s="173"/>
      <c r="AT467" s="168" t="s">
        <v>159</v>
      </c>
      <c r="AU467" s="168" t="s">
        <v>80</v>
      </c>
      <c r="AV467" s="11" t="s">
        <v>80</v>
      </c>
      <c r="AW467" s="11" t="s">
        <v>33</v>
      </c>
      <c r="AX467" s="11" t="s">
        <v>70</v>
      </c>
      <c r="AY467" s="168" t="s">
        <v>150</v>
      </c>
    </row>
    <row r="468" spans="2:51" s="12" customFormat="1" ht="13.5">
      <c r="B468" s="174"/>
      <c r="D468" s="175" t="s">
        <v>159</v>
      </c>
      <c r="E468" s="176" t="s">
        <v>5</v>
      </c>
      <c r="F468" s="177" t="s">
        <v>162</v>
      </c>
      <c r="H468" s="178">
        <v>1195.078</v>
      </c>
      <c r="L468" s="174"/>
      <c r="M468" s="179"/>
      <c r="N468" s="180"/>
      <c r="O468" s="180"/>
      <c r="P468" s="180"/>
      <c r="Q468" s="180"/>
      <c r="R468" s="180"/>
      <c r="S468" s="180"/>
      <c r="T468" s="181"/>
      <c r="AT468" s="182" t="s">
        <v>159</v>
      </c>
      <c r="AU468" s="182" t="s">
        <v>80</v>
      </c>
      <c r="AV468" s="12" t="s">
        <v>157</v>
      </c>
      <c r="AW468" s="12" t="s">
        <v>33</v>
      </c>
      <c r="AX468" s="12" t="s">
        <v>78</v>
      </c>
      <c r="AY468" s="182" t="s">
        <v>150</v>
      </c>
    </row>
    <row r="469" spans="2:65" s="1" customFormat="1" ht="22.5" customHeight="1">
      <c r="B469" s="154"/>
      <c r="C469" s="155" t="s">
        <v>641</v>
      </c>
      <c r="D469" s="155" t="s">
        <v>152</v>
      </c>
      <c r="E469" s="156" t="s">
        <v>642</v>
      </c>
      <c r="F469" s="157" t="s">
        <v>643</v>
      </c>
      <c r="G469" s="158" t="s">
        <v>241</v>
      </c>
      <c r="H469" s="159">
        <v>1</v>
      </c>
      <c r="I469" s="160"/>
      <c r="J469" s="160"/>
      <c r="K469" s="157" t="s">
        <v>156</v>
      </c>
      <c r="L469" s="38"/>
      <c r="M469" s="161" t="s">
        <v>5</v>
      </c>
      <c r="N469" s="162" t="s">
        <v>41</v>
      </c>
      <c r="O469" s="163">
        <v>0.5</v>
      </c>
      <c r="P469" s="163">
        <f>O469*H469</f>
        <v>0.5</v>
      </c>
      <c r="Q469" s="163">
        <v>0.0234</v>
      </c>
      <c r="R469" s="163">
        <f>Q469*H469</f>
        <v>0.0234</v>
      </c>
      <c r="S469" s="163">
        <v>0</v>
      </c>
      <c r="T469" s="164">
        <f>S469*H469</f>
        <v>0</v>
      </c>
      <c r="AR469" s="24" t="s">
        <v>157</v>
      </c>
      <c r="AT469" s="24" t="s">
        <v>152</v>
      </c>
      <c r="AU469" s="24" t="s">
        <v>80</v>
      </c>
      <c r="AY469" s="24" t="s">
        <v>150</v>
      </c>
      <c r="BE469" s="165">
        <f>IF(N469="základní",J469,0)</f>
        <v>0</v>
      </c>
      <c r="BF469" s="165">
        <f>IF(N469="snížená",J469,0)</f>
        <v>0</v>
      </c>
      <c r="BG469" s="165">
        <f>IF(N469="zákl. přenesená",J469,0)</f>
        <v>0</v>
      </c>
      <c r="BH469" s="165">
        <f>IF(N469="sníž. přenesená",J469,0)</f>
        <v>0</v>
      </c>
      <c r="BI469" s="165">
        <f>IF(N469="nulová",J469,0)</f>
        <v>0</v>
      </c>
      <c r="BJ469" s="24" t="s">
        <v>78</v>
      </c>
      <c r="BK469" s="165">
        <f>ROUND(I469*H469,2)</f>
        <v>0</v>
      </c>
      <c r="BL469" s="24" t="s">
        <v>157</v>
      </c>
      <c r="BM469" s="24" t="s">
        <v>644</v>
      </c>
    </row>
    <row r="470" spans="2:51" s="11" customFormat="1" ht="13.5">
      <c r="B470" s="166"/>
      <c r="D470" s="175" t="s">
        <v>159</v>
      </c>
      <c r="E470" s="183" t="s">
        <v>5</v>
      </c>
      <c r="F470" s="184" t="s">
        <v>645</v>
      </c>
      <c r="H470" s="185">
        <v>1</v>
      </c>
      <c r="L470" s="166"/>
      <c r="M470" s="171"/>
      <c r="N470" s="172"/>
      <c r="O470" s="172"/>
      <c r="P470" s="172"/>
      <c r="Q470" s="172"/>
      <c r="R470" s="172"/>
      <c r="S470" s="172"/>
      <c r="T470" s="173"/>
      <c r="AT470" s="168" t="s">
        <v>159</v>
      </c>
      <c r="AU470" s="168" t="s">
        <v>80</v>
      </c>
      <c r="AV470" s="11" t="s">
        <v>80</v>
      </c>
      <c r="AW470" s="11" t="s">
        <v>33</v>
      </c>
      <c r="AX470" s="11" t="s">
        <v>78</v>
      </c>
      <c r="AY470" s="168" t="s">
        <v>150</v>
      </c>
    </row>
    <row r="471" spans="2:65" s="1" customFormat="1" ht="22.5" customHeight="1">
      <c r="B471" s="154"/>
      <c r="C471" s="186" t="s">
        <v>646</v>
      </c>
      <c r="D471" s="186" t="s">
        <v>205</v>
      </c>
      <c r="E471" s="187" t="s">
        <v>647</v>
      </c>
      <c r="F471" s="188" t="s">
        <v>648</v>
      </c>
      <c r="G471" s="189" t="s">
        <v>241</v>
      </c>
      <c r="H471" s="190">
        <v>1</v>
      </c>
      <c r="I471" s="191"/>
      <c r="J471" s="191"/>
      <c r="K471" s="188" t="s">
        <v>156</v>
      </c>
      <c r="L471" s="192"/>
      <c r="M471" s="193" t="s">
        <v>5</v>
      </c>
      <c r="N471" s="194" t="s">
        <v>41</v>
      </c>
      <c r="O471" s="163">
        <v>0</v>
      </c>
      <c r="P471" s="163">
        <f>O471*H471</f>
        <v>0</v>
      </c>
      <c r="Q471" s="163">
        <v>0.01</v>
      </c>
      <c r="R471" s="163">
        <f>Q471*H471</f>
        <v>0.01</v>
      </c>
      <c r="S471" s="163">
        <v>0</v>
      </c>
      <c r="T471" s="164">
        <f>S471*H471</f>
        <v>0</v>
      </c>
      <c r="AR471" s="24" t="s">
        <v>193</v>
      </c>
      <c r="AT471" s="24" t="s">
        <v>205</v>
      </c>
      <c r="AU471" s="24" t="s">
        <v>80</v>
      </c>
      <c r="AY471" s="24" t="s">
        <v>150</v>
      </c>
      <c r="BE471" s="165">
        <f>IF(N471="základní",J471,0)</f>
        <v>0</v>
      </c>
      <c r="BF471" s="165">
        <f>IF(N471="snížená",J471,0)</f>
        <v>0</v>
      </c>
      <c r="BG471" s="165">
        <f>IF(N471="zákl. přenesená",J471,0)</f>
        <v>0</v>
      </c>
      <c r="BH471" s="165">
        <f>IF(N471="sníž. přenesená",J471,0)</f>
        <v>0</v>
      </c>
      <c r="BI471" s="165">
        <f>IF(N471="nulová",J471,0)</f>
        <v>0</v>
      </c>
      <c r="BJ471" s="24" t="s">
        <v>78</v>
      </c>
      <c r="BK471" s="165">
        <f>ROUND(I471*H471,2)</f>
        <v>0</v>
      </c>
      <c r="BL471" s="24" t="s">
        <v>157</v>
      </c>
      <c r="BM471" s="24" t="s">
        <v>649</v>
      </c>
    </row>
    <row r="472" spans="2:51" s="11" customFormat="1" ht="13.5">
      <c r="B472" s="166"/>
      <c r="D472" s="167" t="s">
        <v>159</v>
      </c>
      <c r="E472" s="168" t="s">
        <v>5</v>
      </c>
      <c r="F472" s="169" t="s">
        <v>650</v>
      </c>
      <c r="H472" s="170">
        <v>1</v>
      </c>
      <c r="L472" s="166"/>
      <c r="M472" s="171"/>
      <c r="N472" s="172"/>
      <c r="O472" s="172"/>
      <c r="P472" s="172"/>
      <c r="Q472" s="172"/>
      <c r="R472" s="172"/>
      <c r="S472" s="172"/>
      <c r="T472" s="173"/>
      <c r="AT472" s="168" t="s">
        <v>159</v>
      </c>
      <c r="AU472" s="168" t="s">
        <v>80</v>
      </c>
      <c r="AV472" s="11" t="s">
        <v>80</v>
      </c>
      <c r="AW472" s="11" t="s">
        <v>33</v>
      </c>
      <c r="AX472" s="11" t="s">
        <v>78</v>
      </c>
      <c r="AY472" s="168" t="s">
        <v>150</v>
      </c>
    </row>
    <row r="473" spans="2:63" s="10" customFormat="1" ht="29.25" customHeight="1">
      <c r="B473" s="141"/>
      <c r="D473" s="151" t="s">
        <v>69</v>
      </c>
      <c r="E473" s="152" t="s">
        <v>651</v>
      </c>
      <c r="F473" s="152" t="s">
        <v>652</v>
      </c>
      <c r="J473" s="153"/>
      <c r="L473" s="141"/>
      <c r="M473" s="145"/>
      <c r="N473" s="146"/>
      <c r="O473" s="146"/>
      <c r="P473" s="147">
        <f>SUM(P474:P501)</f>
        <v>377.1452689999999</v>
      </c>
      <c r="Q473" s="146"/>
      <c r="R473" s="147">
        <f>SUM(R474:R501)</f>
        <v>0.0296712</v>
      </c>
      <c r="S473" s="146"/>
      <c r="T473" s="148">
        <f>SUM(T474:T501)</f>
        <v>0</v>
      </c>
      <c r="AR473" s="142" t="s">
        <v>78</v>
      </c>
      <c r="AT473" s="149" t="s">
        <v>69</v>
      </c>
      <c r="AU473" s="149" t="s">
        <v>78</v>
      </c>
      <c r="AY473" s="142" t="s">
        <v>150</v>
      </c>
      <c r="BK473" s="150">
        <f>SUM(BK474:BK501)</f>
        <v>0</v>
      </c>
    </row>
    <row r="474" spans="2:65" s="1" customFormat="1" ht="31.5" customHeight="1">
      <c r="B474" s="154"/>
      <c r="C474" s="155" t="s">
        <v>653</v>
      </c>
      <c r="D474" s="155" t="s">
        <v>152</v>
      </c>
      <c r="E474" s="156" t="s">
        <v>654</v>
      </c>
      <c r="F474" s="157" t="s">
        <v>655</v>
      </c>
      <c r="G474" s="158" t="s">
        <v>196</v>
      </c>
      <c r="H474" s="159">
        <v>1008.074</v>
      </c>
      <c r="I474" s="160"/>
      <c r="J474" s="160"/>
      <c r="K474" s="157" t="s">
        <v>156</v>
      </c>
      <c r="L474" s="38"/>
      <c r="M474" s="161" t="s">
        <v>5</v>
      </c>
      <c r="N474" s="162" t="s">
        <v>41</v>
      </c>
      <c r="O474" s="163">
        <v>0.154</v>
      </c>
      <c r="P474" s="163">
        <f>O474*H474</f>
        <v>155.243396</v>
      </c>
      <c r="Q474" s="163">
        <v>0</v>
      </c>
      <c r="R474" s="163">
        <f>Q474*H474</f>
        <v>0</v>
      </c>
      <c r="S474" s="163">
        <v>0</v>
      </c>
      <c r="T474" s="164">
        <f>S474*H474</f>
        <v>0</v>
      </c>
      <c r="AR474" s="24" t="s">
        <v>157</v>
      </c>
      <c r="AT474" s="24" t="s">
        <v>152</v>
      </c>
      <c r="AU474" s="24" t="s">
        <v>80</v>
      </c>
      <c r="AY474" s="24" t="s">
        <v>150</v>
      </c>
      <c r="BE474" s="165">
        <f>IF(N474="základní",J474,0)</f>
        <v>0</v>
      </c>
      <c r="BF474" s="165">
        <f>IF(N474="snížená",J474,0)</f>
        <v>0</v>
      </c>
      <c r="BG474" s="165">
        <f>IF(N474="zákl. přenesená",J474,0)</f>
        <v>0</v>
      </c>
      <c r="BH474" s="165">
        <f>IF(N474="sníž. přenesená",J474,0)</f>
        <v>0</v>
      </c>
      <c r="BI474" s="165">
        <f>IF(N474="nulová",J474,0)</f>
        <v>0</v>
      </c>
      <c r="BJ474" s="24" t="s">
        <v>78</v>
      </c>
      <c r="BK474" s="165">
        <f>ROUND(I474*H474,2)</f>
        <v>0</v>
      </c>
      <c r="BL474" s="24" t="s">
        <v>157</v>
      </c>
      <c r="BM474" s="24" t="s">
        <v>656</v>
      </c>
    </row>
    <row r="475" spans="2:51" s="11" customFormat="1" ht="27">
      <c r="B475" s="166"/>
      <c r="D475" s="167" t="s">
        <v>159</v>
      </c>
      <c r="E475" s="168" t="s">
        <v>5</v>
      </c>
      <c r="F475" s="169" t="s">
        <v>657</v>
      </c>
      <c r="H475" s="170">
        <v>765.14</v>
      </c>
      <c r="L475" s="166"/>
      <c r="M475" s="171"/>
      <c r="N475" s="172"/>
      <c r="O475" s="172"/>
      <c r="P475" s="172"/>
      <c r="Q475" s="172"/>
      <c r="R475" s="172"/>
      <c r="S475" s="172"/>
      <c r="T475" s="173"/>
      <c r="AT475" s="168" t="s">
        <v>159</v>
      </c>
      <c r="AU475" s="168" t="s">
        <v>80</v>
      </c>
      <c r="AV475" s="11" t="s">
        <v>80</v>
      </c>
      <c r="AW475" s="11" t="s">
        <v>33</v>
      </c>
      <c r="AX475" s="11" t="s">
        <v>70</v>
      </c>
      <c r="AY475" s="168" t="s">
        <v>150</v>
      </c>
    </row>
    <row r="476" spans="2:51" s="11" customFormat="1" ht="13.5">
      <c r="B476" s="166"/>
      <c r="D476" s="167" t="s">
        <v>159</v>
      </c>
      <c r="E476" s="168" t="s">
        <v>5</v>
      </c>
      <c r="F476" s="169" t="s">
        <v>658</v>
      </c>
      <c r="H476" s="170">
        <v>-145.02</v>
      </c>
      <c r="L476" s="166"/>
      <c r="M476" s="171"/>
      <c r="N476" s="172"/>
      <c r="O476" s="172"/>
      <c r="P476" s="172"/>
      <c r="Q476" s="172"/>
      <c r="R476" s="172"/>
      <c r="S476" s="172"/>
      <c r="T476" s="173"/>
      <c r="AT476" s="168" t="s">
        <v>159</v>
      </c>
      <c r="AU476" s="168" t="s">
        <v>80</v>
      </c>
      <c r="AV476" s="11" t="s">
        <v>80</v>
      </c>
      <c r="AW476" s="11" t="s">
        <v>33</v>
      </c>
      <c r="AX476" s="11" t="s">
        <v>70</v>
      </c>
      <c r="AY476" s="168" t="s">
        <v>150</v>
      </c>
    </row>
    <row r="477" spans="2:51" s="11" customFormat="1" ht="13.5">
      <c r="B477" s="166"/>
      <c r="D477" s="167" t="s">
        <v>159</v>
      </c>
      <c r="E477" s="168" t="s">
        <v>5</v>
      </c>
      <c r="F477" s="169" t="s">
        <v>659</v>
      </c>
      <c r="H477" s="170">
        <v>42.504</v>
      </c>
      <c r="L477" s="166"/>
      <c r="M477" s="171"/>
      <c r="N477" s="172"/>
      <c r="O477" s="172"/>
      <c r="P477" s="172"/>
      <c r="Q477" s="172"/>
      <c r="R477" s="172"/>
      <c r="S477" s="172"/>
      <c r="T477" s="173"/>
      <c r="AT477" s="168" t="s">
        <v>159</v>
      </c>
      <c r="AU477" s="168" t="s">
        <v>80</v>
      </c>
      <c r="AV477" s="11" t="s">
        <v>80</v>
      </c>
      <c r="AW477" s="11" t="s">
        <v>33</v>
      </c>
      <c r="AX477" s="11" t="s">
        <v>70</v>
      </c>
      <c r="AY477" s="168" t="s">
        <v>150</v>
      </c>
    </row>
    <row r="478" spans="2:51" s="11" customFormat="1" ht="13.5">
      <c r="B478" s="166"/>
      <c r="D478" s="167" t="s">
        <v>159</v>
      </c>
      <c r="E478" s="168" t="s">
        <v>5</v>
      </c>
      <c r="F478" s="169" t="s">
        <v>660</v>
      </c>
      <c r="H478" s="170">
        <v>345.45</v>
      </c>
      <c r="L478" s="166"/>
      <c r="M478" s="171"/>
      <c r="N478" s="172"/>
      <c r="O478" s="172"/>
      <c r="P478" s="172"/>
      <c r="Q478" s="172"/>
      <c r="R478" s="172"/>
      <c r="S478" s="172"/>
      <c r="T478" s="173"/>
      <c r="AT478" s="168" t="s">
        <v>159</v>
      </c>
      <c r="AU478" s="168" t="s">
        <v>80</v>
      </c>
      <c r="AV478" s="11" t="s">
        <v>80</v>
      </c>
      <c r="AW478" s="11" t="s">
        <v>33</v>
      </c>
      <c r="AX478" s="11" t="s">
        <v>70</v>
      </c>
      <c r="AY478" s="168" t="s">
        <v>150</v>
      </c>
    </row>
    <row r="479" spans="2:51" s="12" customFormat="1" ht="13.5">
      <c r="B479" s="174"/>
      <c r="D479" s="175" t="s">
        <v>159</v>
      </c>
      <c r="E479" s="176" t="s">
        <v>5</v>
      </c>
      <c r="F479" s="177" t="s">
        <v>162</v>
      </c>
      <c r="H479" s="178">
        <v>1008.074</v>
      </c>
      <c r="L479" s="174"/>
      <c r="M479" s="179"/>
      <c r="N479" s="180"/>
      <c r="O479" s="180"/>
      <c r="P479" s="180"/>
      <c r="Q479" s="180"/>
      <c r="R479" s="180"/>
      <c r="S479" s="180"/>
      <c r="T479" s="181"/>
      <c r="AT479" s="182" t="s">
        <v>159</v>
      </c>
      <c r="AU479" s="182" t="s">
        <v>80</v>
      </c>
      <c r="AV479" s="12" t="s">
        <v>157</v>
      </c>
      <c r="AW479" s="12" t="s">
        <v>33</v>
      </c>
      <c r="AX479" s="12" t="s">
        <v>78</v>
      </c>
      <c r="AY479" s="182" t="s">
        <v>150</v>
      </c>
    </row>
    <row r="480" spans="2:65" s="1" customFormat="1" ht="31.5" customHeight="1">
      <c r="B480" s="154"/>
      <c r="C480" s="155" t="s">
        <v>661</v>
      </c>
      <c r="D480" s="155" t="s">
        <v>152</v>
      </c>
      <c r="E480" s="156" t="s">
        <v>662</v>
      </c>
      <c r="F480" s="157" t="s">
        <v>663</v>
      </c>
      <c r="G480" s="158" t="s">
        <v>196</v>
      </c>
      <c r="H480" s="159">
        <v>21169.554</v>
      </c>
      <c r="I480" s="160"/>
      <c r="J480" s="160"/>
      <c r="K480" s="157" t="s">
        <v>156</v>
      </c>
      <c r="L480" s="38"/>
      <c r="M480" s="161" t="s">
        <v>5</v>
      </c>
      <c r="N480" s="162" t="s">
        <v>41</v>
      </c>
      <c r="O480" s="163">
        <v>0</v>
      </c>
      <c r="P480" s="163">
        <f>O480*H480</f>
        <v>0</v>
      </c>
      <c r="Q480" s="163">
        <v>0</v>
      </c>
      <c r="R480" s="163">
        <f>Q480*H480</f>
        <v>0</v>
      </c>
      <c r="S480" s="163">
        <v>0</v>
      </c>
      <c r="T480" s="164">
        <f>S480*H480</f>
        <v>0</v>
      </c>
      <c r="AR480" s="24" t="s">
        <v>157</v>
      </c>
      <c r="AT480" s="24" t="s">
        <v>152</v>
      </c>
      <c r="AU480" s="24" t="s">
        <v>80</v>
      </c>
      <c r="AY480" s="24" t="s">
        <v>150</v>
      </c>
      <c r="BE480" s="165">
        <f>IF(N480="základní",J480,0)</f>
        <v>0</v>
      </c>
      <c r="BF480" s="165">
        <f>IF(N480="snížená",J480,0)</f>
        <v>0</v>
      </c>
      <c r="BG480" s="165">
        <f>IF(N480="zákl. přenesená",J480,0)</f>
        <v>0</v>
      </c>
      <c r="BH480" s="165">
        <f>IF(N480="sníž. přenesená",J480,0)</f>
        <v>0</v>
      </c>
      <c r="BI480" s="165">
        <f>IF(N480="nulová",J480,0)</f>
        <v>0</v>
      </c>
      <c r="BJ480" s="24" t="s">
        <v>78</v>
      </c>
      <c r="BK480" s="165">
        <f>ROUND(I480*H480,2)</f>
        <v>0</v>
      </c>
      <c r="BL480" s="24" t="s">
        <v>157</v>
      </c>
      <c r="BM480" s="24" t="s">
        <v>664</v>
      </c>
    </row>
    <row r="481" spans="2:51" s="11" customFormat="1" ht="13.5">
      <c r="B481" s="166"/>
      <c r="D481" s="175" t="s">
        <v>159</v>
      </c>
      <c r="E481" s="183" t="s">
        <v>5</v>
      </c>
      <c r="F481" s="184" t="s">
        <v>665</v>
      </c>
      <c r="H481" s="185">
        <v>21169.554</v>
      </c>
      <c r="L481" s="166"/>
      <c r="M481" s="171"/>
      <c r="N481" s="172"/>
      <c r="O481" s="172"/>
      <c r="P481" s="172"/>
      <c r="Q481" s="172"/>
      <c r="R481" s="172"/>
      <c r="S481" s="172"/>
      <c r="T481" s="173"/>
      <c r="AT481" s="168" t="s">
        <v>159</v>
      </c>
      <c r="AU481" s="168" t="s">
        <v>80</v>
      </c>
      <c r="AV481" s="11" t="s">
        <v>80</v>
      </c>
      <c r="AW481" s="11" t="s">
        <v>33</v>
      </c>
      <c r="AX481" s="11" t="s">
        <v>78</v>
      </c>
      <c r="AY481" s="168" t="s">
        <v>150</v>
      </c>
    </row>
    <row r="482" spans="2:65" s="1" customFormat="1" ht="31.5" customHeight="1">
      <c r="B482" s="154"/>
      <c r="C482" s="155" t="s">
        <v>666</v>
      </c>
      <c r="D482" s="155" t="s">
        <v>152</v>
      </c>
      <c r="E482" s="156" t="s">
        <v>667</v>
      </c>
      <c r="F482" s="157" t="s">
        <v>668</v>
      </c>
      <c r="G482" s="158" t="s">
        <v>196</v>
      </c>
      <c r="H482" s="159">
        <v>1008.074</v>
      </c>
      <c r="I482" s="160"/>
      <c r="J482" s="160"/>
      <c r="K482" s="157" t="s">
        <v>156</v>
      </c>
      <c r="L482" s="38"/>
      <c r="M482" s="161" t="s">
        <v>5</v>
      </c>
      <c r="N482" s="162" t="s">
        <v>41</v>
      </c>
      <c r="O482" s="163">
        <v>0.097</v>
      </c>
      <c r="P482" s="163">
        <f>O482*H482</f>
        <v>97.78317799999999</v>
      </c>
      <c r="Q482" s="163">
        <v>0</v>
      </c>
      <c r="R482" s="163">
        <f>Q482*H482</f>
        <v>0</v>
      </c>
      <c r="S482" s="163">
        <v>0</v>
      </c>
      <c r="T482" s="164">
        <f>S482*H482</f>
        <v>0</v>
      </c>
      <c r="AR482" s="24" t="s">
        <v>157</v>
      </c>
      <c r="AT482" s="24" t="s">
        <v>152</v>
      </c>
      <c r="AU482" s="24" t="s">
        <v>80</v>
      </c>
      <c r="AY482" s="24" t="s">
        <v>150</v>
      </c>
      <c r="BE482" s="165">
        <f>IF(N482="základní",J482,0)</f>
        <v>0</v>
      </c>
      <c r="BF482" s="165">
        <f>IF(N482="snížená",J482,0)</f>
        <v>0</v>
      </c>
      <c r="BG482" s="165">
        <f>IF(N482="zákl. přenesená",J482,0)</f>
        <v>0</v>
      </c>
      <c r="BH482" s="165">
        <f>IF(N482="sníž. přenesená",J482,0)</f>
        <v>0</v>
      </c>
      <c r="BI482" s="165">
        <f>IF(N482="nulová",J482,0)</f>
        <v>0</v>
      </c>
      <c r="BJ482" s="24" t="s">
        <v>78</v>
      </c>
      <c r="BK482" s="165">
        <f>ROUND(I482*H482,2)</f>
        <v>0</v>
      </c>
      <c r="BL482" s="24" t="s">
        <v>157</v>
      </c>
      <c r="BM482" s="24" t="s">
        <v>669</v>
      </c>
    </row>
    <row r="483" spans="2:65" s="1" customFormat="1" ht="31.5" customHeight="1">
      <c r="B483" s="154"/>
      <c r="C483" s="155" t="s">
        <v>670</v>
      </c>
      <c r="D483" s="155" t="s">
        <v>152</v>
      </c>
      <c r="E483" s="156" t="s">
        <v>671</v>
      </c>
      <c r="F483" s="157" t="s">
        <v>672</v>
      </c>
      <c r="G483" s="158" t="s">
        <v>292</v>
      </c>
      <c r="H483" s="159">
        <v>168.38</v>
      </c>
      <c r="I483" s="160"/>
      <c r="J483" s="160"/>
      <c r="K483" s="157" t="s">
        <v>156</v>
      </c>
      <c r="L483" s="38"/>
      <c r="M483" s="161" t="s">
        <v>5</v>
      </c>
      <c r="N483" s="162" t="s">
        <v>41</v>
      </c>
      <c r="O483" s="163">
        <v>0.282</v>
      </c>
      <c r="P483" s="163">
        <f>O483*H483</f>
        <v>47.48315999999999</v>
      </c>
      <c r="Q483" s="163">
        <v>0</v>
      </c>
      <c r="R483" s="163">
        <f>Q483*H483</f>
        <v>0</v>
      </c>
      <c r="S483" s="163">
        <v>0</v>
      </c>
      <c r="T483" s="164">
        <f>S483*H483</f>
        <v>0</v>
      </c>
      <c r="AR483" s="24" t="s">
        <v>157</v>
      </c>
      <c r="AT483" s="24" t="s">
        <v>152</v>
      </c>
      <c r="AU483" s="24" t="s">
        <v>80</v>
      </c>
      <c r="AY483" s="24" t="s">
        <v>150</v>
      </c>
      <c r="BE483" s="165">
        <f>IF(N483="základní",J483,0)</f>
        <v>0</v>
      </c>
      <c r="BF483" s="165">
        <f>IF(N483="snížená",J483,0)</f>
        <v>0</v>
      </c>
      <c r="BG483" s="165">
        <f>IF(N483="zákl. přenesená",J483,0)</f>
        <v>0</v>
      </c>
      <c r="BH483" s="165">
        <f>IF(N483="sníž. přenesená",J483,0)</f>
        <v>0</v>
      </c>
      <c r="BI483" s="165">
        <f>IF(N483="nulová",J483,0)</f>
        <v>0</v>
      </c>
      <c r="BJ483" s="24" t="s">
        <v>78</v>
      </c>
      <c r="BK483" s="165">
        <f>ROUND(I483*H483,2)</f>
        <v>0</v>
      </c>
      <c r="BL483" s="24" t="s">
        <v>157</v>
      </c>
      <c r="BM483" s="24" t="s">
        <v>673</v>
      </c>
    </row>
    <row r="484" spans="2:51" s="11" customFormat="1" ht="13.5">
      <c r="B484" s="166"/>
      <c r="D484" s="175" t="s">
        <v>159</v>
      </c>
      <c r="E484" s="183" t="s">
        <v>5</v>
      </c>
      <c r="F484" s="184" t="s">
        <v>674</v>
      </c>
      <c r="H484" s="185">
        <v>168.38</v>
      </c>
      <c r="L484" s="166"/>
      <c r="M484" s="171"/>
      <c r="N484" s="172"/>
      <c r="O484" s="172"/>
      <c r="P484" s="172"/>
      <c r="Q484" s="172"/>
      <c r="R484" s="172"/>
      <c r="S484" s="172"/>
      <c r="T484" s="173"/>
      <c r="AT484" s="168" t="s">
        <v>159</v>
      </c>
      <c r="AU484" s="168" t="s">
        <v>80</v>
      </c>
      <c r="AV484" s="11" t="s">
        <v>80</v>
      </c>
      <c r="AW484" s="11" t="s">
        <v>33</v>
      </c>
      <c r="AX484" s="11" t="s">
        <v>78</v>
      </c>
      <c r="AY484" s="168" t="s">
        <v>150</v>
      </c>
    </row>
    <row r="485" spans="2:65" s="1" customFormat="1" ht="31.5" customHeight="1">
      <c r="B485" s="154"/>
      <c r="C485" s="155" t="s">
        <v>675</v>
      </c>
      <c r="D485" s="155" t="s">
        <v>152</v>
      </c>
      <c r="E485" s="156" t="s">
        <v>676</v>
      </c>
      <c r="F485" s="157" t="s">
        <v>677</v>
      </c>
      <c r="G485" s="158" t="s">
        <v>292</v>
      </c>
      <c r="H485" s="159">
        <v>3535.98</v>
      </c>
      <c r="I485" s="160"/>
      <c r="J485" s="160"/>
      <c r="K485" s="157" t="s">
        <v>156</v>
      </c>
      <c r="L485" s="38"/>
      <c r="M485" s="161" t="s">
        <v>5</v>
      </c>
      <c r="N485" s="162" t="s">
        <v>41</v>
      </c>
      <c r="O485" s="163">
        <v>0</v>
      </c>
      <c r="P485" s="163">
        <f>O485*H485</f>
        <v>0</v>
      </c>
      <c r="Q485" s="163">
        <v>0</v>
      </c>
      <c r="R485" s="163">
        <f>Q485*H485</f>
        <v>0</v>
      </c>
      <c r="S485" s="163">
        <v>0</v>
      </c>
      <c r="T485" s="164">
        <f>S485*H485</f>
        <v>0</v>
      </c>
      <c r="AR485" s="24" t="s">
        <v>157</v>
      </c>
      <c r="AT485" s="24" t="s">
        <v>152</v>
      </c>
      <c r="AU485" s="24" t="s">
        <v>80</v>
      </c>
      <c r="AY485" s="24" t="s">
        <v>150</v>
      </c>
      <c r="BE485" s="165">
        <f>IF(N485="základní",J485,0)</f>
        <v>0</v>
      </c>
      <c r="BF485" s="165">
        <f>IF(N485="snížená",J485,0)</f>
        <v>0</v>
      </c>
      <c r="BG485" s="165">
        <f>IF(N485="zákl. přenesená",J485,0)</f>
        <v>0</v>
      </c>
      <c r="BH485" s="165">
        <f>IF(N485="sníž. přenesená",J485,0)</f>
        <v>0</v>
      </c>
      <c r="BI485" s="165">
        <f>IF(N485="nulová",J485,0)</f>
        <v>0</v>
      </c>
      <c r="BJ485" s="24" t="s">
        <v>78</v>
      </c>
      <c r="BK485" s="165">
        <f>ROUND(I485*H485,2)</f>
        <v>0</v>
      </c>
      <c r="BL485" s="24" t="s">
        <v>157</v>
      </c>
      <c r="BM485" s="24" t="s">
        <v>678</v>
      </c>
    </row>
    <row r="486" spans="2:51" s="11" customFormat="1" ht="13.5">
      <c r="B486" s="166"/>
      <c r="D486" s="175" t="s">
        <v>159</v>
      </c>
      <c r="E486" s="183" t="s">
        <v>5</v>
      </c>
      <c r="F486" s="184" t="s">
        <v>679</v>
      </c>
      <c r="H486" s="185">
        <v>3535.98</v>
      </c>
      <c r="L486" s="166"/>
      <c r="M486" s="171"/>
      <c r="N486" s="172"/>
      <c r="O486" s="172"/>
      <c r="P486" s="172"/>
      <c r="Q486" s="172"/>
      <c r="R486" s="172"/>
      <c r="S486" s="172"/>
      <c r="T486" s="173"/>
      <c r="AT486" s="168" t="s">
        <v>159</v>
      </c>
      <c r="AU486" s="168" t="s">
        <v>80</v>
      </c>
      <c r="AV486" s="11" t="s">
        <v>80</v>
      </c>
      <c r="AW486" s="11" t="s">
        <v>33</v>
      </c>
      <c r="AX486" s="11" t="s">
        <v>78</v>
      </c>
      <c r="AY486" s="168" t="s">
        <v>150</v>
      </c>
    </row>
    <row r="487" spans="2:65" s="1" customFormat="1" ht="31.5" customHeight="1">
      <c r="B487" s="154"/>
      <c r="C487" s="155" t="s">
        <v>680</v>
      </c>
      <c r="D487" s="155" t="s">
        <v>152</v>
      </c>
      <c r="E487" s="156" t="s">
        <v>681</v>
      </c>
      <c r="F487" s="157" t="s">
        <v>682</v>
      </c>
      <c r="G487" s="158" t="s">
        <v>292</v>
      </c>
      <c r="H487" s="159">
        <v>168.38</v>
      </c>
      <c r="I487" s="160"/>
      <c r="J487" s="160"/>
      <c r="K487" s="157" t="s">
        <v>156</v>
      </c>
      <c r="L487" s="38"/>
      <c r="M487" s="161" t="s">
        <v>5</v>
      </c>
      <c r="N487" s="162" t="s">
        <v>41</v>
      </c>
      <c r="O487" s="163">
        <v>0.17</v>
      </c>
      <c r="P487" s="163">
        <f>O487*H487</f>
        <v>28.6246</v>
      </c>
      <c r="Q487" s="163">
        <v>0</v>
      </c>
      <c r="R487" s="163">
        <f>Q487*H487</f>
        <v>0</v>
      </c>
      <c r="S487" s="163">
        <v>0</v>
      </c>
      <c r="T487" s="164">
        <f>S487*H487</f>
        <v>0</v>
      </c>
      <c r="AR487" s="24" t="s">
        <v>157</v>
      </c>
      <c r="AT487" s="24" t="s">
        <v>152</v>
      </c>
      <c r="AU487" s="24" t="s">
        <v>80</v>
      </c>
      <c r="AY487" s="24" t="s">
        <v>150</v>
      </c>
      <c r="BE487" s="165">
        <f>IF(N487="základní",J487,0)</f>
        <v>0</v>
      </c>
      <c r="BF487" s="165">
        <f>IF(N487="snížená",J487,0)</f>
        <v>0</v>
      </c>
      <c r="BG487" s="165">
        <f>IF(N487="zákl. přenesená",J487,0)</f>
        <v>0</v>
      </c>
      <c r="BH487" s="165">
        <f>IF(N487="sníž. přenesená",J487,0)</f>
        <v>0</v>
      </c>
      <c r="BI487" s="165">
        <f>IF(N487="nulová",J487,0)</f>
        <v>0</v>
      </c>
      <c r="BJ487" s="24" t="s">
        <v>78</v>
      </c>
      <c r="BK487" s="165">
        <f>ROUND(I487*H487,2)</f>
        <v>0</v>
      </c>
      <c r="BL487" s="24" t="s">
        <v>157</v>
      </c>
      <c r="BM487" s="24" t="s">
        <v>683</v>
      </c>
    </row>
    <row r="488" spans="2:65" s="1" customFormat="1" ht="31.5" customHeight="1">
      <c r="B488" s="154"/>
      <c r="C488" s="155" t="s">
        <v>684</v>
      </c>
      <c r="D488" s="155" t="s">
        <v>152</v>
      </c>
      <c r="E488" s="156" t="s">
        <v>685</v>
      </c>
      <c r="F488" s="157" t="s">
        <v>686</v>
      </c>
      <c r="G488" s="158" t="s">
        <v>196</v>
      </c>
      <c r="H488" s="159">
        <v>228.24</v>
      </c>
      <c r="I488" s="160"/>
      <c r="J488" s="160"/>
      <c r="K488" s="157" t="s">
        <v>156</v>
      </c>
      <c r="L488" s="38"/>
      <c r="M488" s="161" t="s">
        <v>5</v>
      </c>
      <c r="N488" s="162" t="s">
        <v>41</v>
      </c>
      <c r="O488" s="163">
        <v>0.105</v>
      </c>
      <c r="P488" s="163">
        <f>O488*H488</f>
        <v>23.9652</v>
      </c>
      <c r="Q488" s="163">
        <v>0.00013</v>
      </c>
      <c r="R488" s="163">
        <f>Q488*H488</f>
        <v>0.0296712</v>
      </c>
      <c r="S488" s="163">
        <v>0</v>
      </c>
      <c r="T488" s="164">
        <f>S488*H488</f>
        <v>0</v>
      </c>
      <c r="AR488" s="24" t="s">
        <v>157</v>
      </c>
      <c r="AT488" s="24" t="s">
        <v>152</v>
      </c>
      <c r="AU488" s="24" t="s">
        <v>80</v>
      </c>
      <c r="AY488" s="24" t="s">
        <v>150</v>
      </c>
      <c r="BE488" s="165">
        <f>IF(N488="základní",J488,0)</f>
        <v>0</v>
      </c>
      <c r="BF488" s="165">
        <f>IF(N488="snížená",J488,0)</f>
        <v>0</v>
      </c>
      <c r="BG488" s="165">
        <f>IF(N488="zákl. přenesená",J488,0)</f>
        <v>0</v>
      </c>
      <c r="BH488" s="165">
        <f>IF(N488="sníž. přenesená",J488,0)</f>
        <v>0</v>
      </c>
      <c r="BI488" s="165">
        <f>IF(N488="nulová",J488,0)</f>
        <v>0</v>
      </c>
      <c r="BJ488" s="24" t="s">
        <v>78</v>
      </c>
      <c r="BK488" s="165">
        <f>ROUND(I488*H488,2)</f>
        <v>0</v>
      </c>
      <c r="BL488" s="24" t="s">
        <v>157</v>
      </c>
      <c r="BM488" s="24" t="s">
        <v>687</v>
      </c>
    </row>
    <row r="489" spans="2:51" s="13" customFormat="1" ht="13.5">
      <c r="B489" s="195"/>
      <c r="D489" s="167" t="s">
        <v>159</v>
      </c>
      <c r="E489" s="196" t="s">
        <v>5</v>
      </c>
      <c r="F489" s="197" t="s">
        <v>688</v>
      </c>
      <c r="H489" s="198" t="s">
        <v>5</v>
      </c>
      <c r="L489" s="195"/>
      <c r="M489" s="199"/>
      <c r="N489" s="200"/>
      <c r="O489" s="200"/>
      <c r="P489" s="200"/>
      <c r="Q489" s="200"/>
      <c r="R489" s="200"/>
      <c r="S489" s="200"/>
      <c r="T489" s="201"/>
      <c r="AT489" s="198" t="s">
        <v>159</v>
      </c>
      <c r="AU489" s="198" t="s">
        <v>80</v>
      </c>
      <c r="AV489" s="13" t="s">
        <v>78</v>
      </c>
      <c r="AW489" s="13" t="s">
        <v>33</v>
      </c>
      <c r="AX489" s="13" t="s">
        <v>70</v>
      </c>
      <c r="AY489" s="198" t="s">
        <v>150</v>
      </c>
    </row>
    <row r="490" spans="2:51" s="11" customFormat="1" ht="13.5">
      <c r="B490" s="166"/>
      <c r="D490" s="167" t="s">
        <v>159</v>
      </c>
      <c r="E490" s="168" t="s">
        <v>5</v>
      </c>
      <c r="F490" s="169" t="s">
        <v>689</v>
      </c>
      <c r="H490" s="170">
        <v>42.12</v>
      </c>
      <c r="L490" s="166"/>
      <c r="M490" s="171"/>
      <c r="N490" s="172"/>
      <c r="O490" s="172"/>
      <c r="P490" s="172"/>
      <c r="Q490" s="172"/>
      <c r="R490" s="172"/>
      <c r="S490" s="172"/>
      <c r="T490" s="173"/>
      <c r="AT490" s="168" t="s">
        <v>159</v>
      </c>
      <c r="AU490" s="168" t="s">
        <v>80</v>
      </c>
      <c r="AV490" s="11" t="s">
        <v>80</v>
      </c>
      <c r="AW490" s="11" t="s">
        <v>33</v>
      </c>
      <c r="AX490" s="11" t="s">
        <v>70</v>
      </c>
      <c r="AY490" s="168" t="s">
        <v>150</v>
      </c>
    </row>
    <row r="491" spans="2:51" s="11" customFormat="1" ht="27">
      <c r="B491" s="166"/>
      <c r="D491" s="167" t="s">
        <v>159</v>
      </c>
      <c r="E491" s="168" t="s">
        <v>5</v>
      </c>
      <c r="F491" s="169" t="s">
        <v>690</v>
      </c>
      <c r="H491" s="170">
        <v>45.6</v>
      </c>
      <c r="L491" s="166"/>
      <c r="M491" s="171"/>
      <c r="N491" s="172"/>
      <c r="O491" s="172"/>
      <c r="P491" s="172"/>
      <c r="Q491" s="172"/>
      <c r="R491" s="172"/>
      <c r="S491" s="172"/>
      <c r="T491" s="173"/>
      <c r="AT491" s="168" t="s">
        <v>159</v>
      </c>
      <c r="AU491" s="168" t="s">
        <v>80</v>
      </c>
      <c r="AV491" s="11" t="s">
        <v>80</v>
      </c>
      <c r="AW491" s="11" t="s">
        <v>33</v>
      </c>
      <c r="AX491" s="11" t="s">
        <v>70</v>
      </c>
      <c r="AY491" s="168" t="s">
        <v>150</v>
      </c>
    </row>
    <row r="492" spans="2:51" s="11" customFormat="1" ht="27">
      <c r="B492" s="166"/>
      <c r="D492" s="167" t="s">
        <v>159</v>
      </c>
      <c r="E492" s="168" t="s">
        <v>5</v>
      </c>
      <c r="F492" s="169" t="s">
        <v>691</v>
      </c>
      <c r="H492" s="170">
        <v>65.76</v>
      </c>
      <c r="L492" s="166"/>
      <c r="M492" s="171"/>
      <c r="N492" s="172"/>
      <c r="O492" s="172"/>
      <c r="P492" s="172"/>
      <c r="Q492" s="172"/>
      <c r="R492" s="172"/>
      <c r="S492" s="172"/>
      <c r="T492" s="173"/>
      <c r="AT492" s="168" t="s">
        <v>159</v>
      </c>
      <c r="AU492" s="168" t="s">
        <v>80</v>
      </c>
      <c r="AV492" s="11" t="s">
        <v>80</v>
      </c>
      <c r="AW492" s="11" t="s">
        <v>33</v>
      </c>
      <c r="AX492" s="11" t="s">
        <v>70</v>
      </c>
      <c r="AY492" s="168" t="s">
        <v>150</v>
      </c>
    </row>
    <row r="493" spans="2:51" s="11" customFormat="1" ht="27">
      <c r="B493" s="166"/>
      <c r="D493" s="167" t="s">
        <v>159</v>
      </c>
      <c r="E493" s="168" t="s">
        <v>5</v>
      </c>
      <c r="F493" s="169" t="s">
        <v>692</v>
      </c>
      <c r="H493" s="170">
        <v>39.24</v>
      </c>
      <c r="L493" s="166"/>
      <c r="M493" s="171"/>
      <c r="N493" s="172"/>
      <c r="O493" s="172"/>
      <c r="P493" s="172"/>
      <c r="Q493" s="172"/>
      <c r="R493" s="172"/>
      <c r="S493" s="172"/>
      <c r="T493" s="173"/>
      <c r="AT493" s="168" t="s">
        <v>159</v>
      </c>
      <c r="AU493" s="168" t="s">
        <v>80</v>
      </c>
      <c r="AV493" s="11" t="s">
        <v>80</v>
      </c>
      <c r="AW493" s="11" t="s">
        <v>33</v>
      </c>
      <c r="AX493" s="11" t="s">
        <v>70</v>
      </c>
      <c r="AY493" s="168" t="s">
        <v>150</v>
      </c>
    </row>
    <row r="494" spans="2:51" s="11" customFormat="1" ht="27">
      <c r="B494" s="166"/>
      <c r="D494" s="167" t="s">
        <v>159</v>
      </c>
      <c r="E494" s="168" t="s">
        <v>5</v>
      </c>
      <c r="F494" s="169" t="s">
        <v>693</v>
      </c>
      <c r="H494" s="170">
        <v>35.52</v>
      </c>
      <c r="L494" s="166"/>
      <c r="M494" s="171"/>
      <c r="N494" s="172"/>
      <c r="O494" s="172"/>
      <c r="P494" s="172"/>
      <c r="Q494" s="172"/>
      <c r="R494" s="172"/>
      <c r="S494" s="172"/>
      <c r="T494" s="173"/>
      <c r="AT494" s="168" t="s">
        <v>159</v>
      </c>
      <c r="AU494" s="168" t="s">
        <v>80</v>
      </c>
      <c r="AV494" s="11" t="s">
        <v>80</v>
      </c>
      <c r="AW494" s="11" t="s">
        <v>33</v>
      </c>
      <c r="AX494" s="11" t="s">
        <v>70</v>
      </c>
      <c r="AY494" s="168" t="s">
        <v>150</v>
      </c>
    </row>
    <row r="495" spans="2:51" s="12" customFormat="1" ht="13.5">
      <c r="B495" s="174"/>
      <c r="D495" s="175" t="s">
        <v>159</v>
      </c>
      <c r="E495" s="176" t="s">
        <v>5</v>
      </c>
      <c r="F495" s="177" t="s">
        <v>162</v>
      </c>
      <c r="H495" s="178">
        <v>228.24</v>
      </c>
      <c r="L495" s="174"/>
      <c r="M495" s="179"/>
      <c r="N495" s="180"/>
      <c r="O495" s="180"/>
      <c r="P495" s="180"/>
      <c r="Q495" s="180"/>
      <c r="R495" s="180"/>
      <c r="S495" s="180"/>
      <c r="T495" s="181"/>
      <c r="AT495" s="182" t="s">
        <v>159</v>
      </c>
      <c r="AU495" s="182" t="s">
        <v>80</v>
      </c>
      <c r="AV495" s="12" t="s">
        <v>157</v>
      </c>
      <c r="AW495" s="12" t="s">
        <v>33</v>
      </c>
      <c r="AX495" s="12" t="s">
        <v>78</v>
      </c>
      <c r="AY495" s="182" t="s">
        <v>150</v>
      </c>
    </row>
    <row r="496" spans="2:65" s="1" customFormat="1" ht="22.5" customHeight="1">
      <c r="B496" s="154"/>
      <c r="C496" s="155" t="s">
        <v>694</v>
      </c>
      <c r="D496" s="155" t="s">
        <v>152</v>
      </c>
      <c r="E496" s="156" t="s">
        <v>695</v>
      </c>
      <c r="F496" s="157" t="s">
        <v>696</v>
      </c>
      <c r="G496" s="158" t="s">
        <v>196</v>
      </c>
      <c r="H496" s="159">
        <v>180.795</v>
      </c>
      <c r="I496" s="160"/>
      <c r="J496" s="160"/>
      <c r="K496" s="157" t="s">
        <v>156</v>
      </c>
      <c r="L496" s="38"/>
      <c r="M496" s="161" t="s">
        <v>5</v>
      </c>
      <c r="N496" s="162" t="s">
        <v>41</v>
      </c>
      <c r="O496" s="163">
        <v>0.076</v>
      </c>
      <c r="P496" s="163">
        <f>O496*H496</f>
        <v>13.740419999999999</v>
      </c>
      <c r="Q496" s="163">
        <v>0</v>
      </c>
      <c r="R496" s="163">
        <f>Q496*H496</f>
        <v>0</v>
      </c>
      <c r="S496" s="163">
        <v>0</v>
      </c>
      <c r="T496" s="164">
        <f>S496*H496</f>
        <v>0</v>
      </c>
      <c r="AR496" s="24" t="s">
        <v>157</v>
      </c>
      <c r="AT496" s="24" t="s">
        <v>152</v>
      </c>
      <c r="AU496" s="24" t="s">
        <v>80</v>
      </c>
      <c r="AY496" s="24" t="s">
        <v>150</v>
      </c>
      <c r="BE496" s="165">
        <f>IF(N496="základní",J496,0)</f>
        <v>0</v>
      </c>
      <c r="BF496" s="165">
        <f>IF(N496="snížená",J496,0)</f>
        <v>0</v>
      </c>
      <c r="BG496" s="165">
        <f>IF(N496="zákl. přenesená",J496,0)</f>
        <v>0</v>
      </c>
      <c r="BH496" s="165">
        <f>IF(N496="sníž. přenesená",J496,0)</f>
        <v>0</v>
      </c>
      <c r="BI496" s="165">
        <f>IF(N496="nulová",J496,0)</f>
        <v>0</v>
      </c>
      <c r="BJ496" s="24" t="s">
        <v>78</v>
      </c>
      <c r="BK496" s="165">
        <f>ROUND(I496*H496,2)</f>
        <v>0</v>
      </c>
      <c r="BL496" s="24" t="s">
        <v>157</v>
      </c>
      <c r="BM496" s="24" t="s">
        <v>697</v>
      </c>
    </row>
    <row r="497" spans="2:51" s="13" customFormat="1" ht="13.5">
      <c r="B497" s="195"/>
      <c r="D497" s="167" t="s">
        <v>159</v>
      </c>
      <c r="E497" s="196" t="s">
        <v>5</v>
      </c>
      <c r="F497" s="197" t="s">
        <v>698</v>
      </c>
      <c r="H497" s="198" t="s">
        <v>5</v>
      </c>
      <c r="L497" s="195"/>
      <c r="M497" s="199"/>
      <c r="N497" s="200"/>
      <c r="O497" s="200"/>
      <c r="P497" s="200"/>
      <c r="Q497" s="200"/>
      <c r="R497" s="200"/>
      <c r="S497" s="200"/>
      <c r="T497" s="201"/>
      <c r="AT497" s="198" t="s">
        <v>159</v>
      </c>
      <c r="AU497" s="198" t="s">
        <v>80</v>
      </c>
      <c r="AV497" s="13" t="s">
        <v>78</v>
      </c>
      <c r="AW497" s="13" t="s">
        <v>33</v>
      </c>
      <c r="AX497" s="13" t="s">
        <v>70</v>
      </c>
      <c r="AY497" s="198" t="s">
        <v>150</v>
      </c>
    </row>
    <row r="498" spans="2:51" s="11" customFormat="1" ht="27">
      <c r="B498" s="166"/>
      <c r="D498" s="175" t="s">
        <v>159</v>
      </c>
      <c r="E498" s="183" t="s">
        <v>5</v>
      </c>
      <c r="F498" s="184" t="s">
        <v>699</v>
      </c>
      <c r="H498" s="185">
        <v>180.795</v>
      </c>
      <c r="L498" s="166"/>
      <c r="M498" s="171"/>
      <c r="N498" s="172"/>
      <c r="O498" s="172"/>
      <c r="P498" s="172"/>
      <c r="Q498" s="172"/>
      <c r="R498" s="172"/>
      <c r="S498" s="172"/>
      <c r="T498" s="173"/>
      <c r="AT498" s="168" t="s">
        <v>159</v>
      </c>
      <c r="AU498" s="168" t="s">
        <v>80</v>
      </c>
      <c r="AV498" s="11" t="s">
        <v>80</v>
      </c>
      <c r="AW498" s="11" t="s">
        <v>33</v>
      </c>
      <c r="AX498" s="11" t="s">
        <v>78</v>
      </c>
      <c r="AY498" s="168" t="s">
        <v>150</v>
      </c>
    </row>
    <row r="499" spans="2:65" s="1" customFormat="1" ht="22.5" customHeight="1">
      <c r="B499" s="154"/>
      <c r="C499" s="155" t="s">
        <v>700</v>
      </c>
      <c r="D499" s="155" t="s">
        <v>152</v>
      </c>
      <c r="E499" s="156" t="s">
        <v>701</v>
      </c>
      <c r="F499" s="157" t="s">
        <v>702</v>
      </c>
      <c r="G499" s="158" t="s">
        <v>196</v>
      </c>
      <c r="H499" s="159">
        <v>3796.695</v>
      </c>
      <c r="I499" s="160"/>
      <c r="J499" s="160"/>
      <c r="K499" s="157" t="s">
        <v>156</v>
      </c>
      <c r="L499" s="38"/>
      <c r="M499" s="161" t="s">
        <v>5</v>
      </c>
      <c r="N499" s="162" t="s">
        <v>41</v>
      </c>
      <c r="O499" s="163">
        <v>0</v>
      </c>
      <c r="P499" s="163">
        <f>O499*H499</f>
        <v>0</v>
      </c>
      <c r="Q499" s="163">
        <v>0</v>
      </c>
      <c r="R499" s="163">
        <f>Q499*H499</f>
        <v>0</v>
      </c>
      <c r="S499" s="163">
        <v>0</v>
      </c>
      <c r="T499" s="164">
        <f>S499*H499</f>
        <v>0</v>
      </c>
      <c r="AR499" s="24" t="s">
        <v>157</v>
      </c>
      <c r="AT499" s="24" t="s">
        <v>152</v>
      </c>
      <c r="AU499" s="24" t="s">
        <v>80</v>
      </c>
      <c r="AY499" s="24" t="s">
        <v>150</v>
      </c>
      <c r="BE499" s="165">
        <f>IF(N499="základní",J499,0)</f>
        <v>0</v>
      </c>
      <c r="BF499" s="165">
        <f>IF(N499="snížená",J499,0)</f>
        <v>0</v>
      </c>
      <c r="BG499" s="165">
        <f>IF(N499="zákl. přenesená",J499,0)</f>
        <v>0</v>
      </c>
      <c r="BH499" s="165">
        <f>IF(N499="sníž. přenesená",J499,0)</f>
        <v>0</v>
      </c>
      <c r="BI499" s="165">
        <f>IF(N499="nulová",J499,0)</f>
        <v>0</v>
      </c>
      <c r="BJ499" s="24" t="s">
        <v>78</v>
      </c>
      <c r="BK499" s="165">
        <f>ROUND(I499*H499,2)</f>
        <v>0</v>
      </c>
      <c r="BL499" s="24" t="s">
        <v>157</v>
      </c>
      <c r="BM499" s="24" t="s">
        <v>703</v>
      </c>
    </row>
    <row r="500" spans="2:51" s="11" customFormat="1" ht="13.5">
      <c r="B500" s="166"/>
      <c r="D500" s="175" t="s">
        <v>159</v>
      </c>
      <c r="E500" s="183" t="s">
        <v>5</v>
      </c>
      <c r="F500" s="184" t="s">
        <v>704</v>
      </c>
      <c r="H500" s="185">
        <v>3796.695</v>
      </c>
      <c r="L500" s="166"/>
      <c r="M500" s="171"/>
      <c r="N500" s="172"/>
      <c r="O500" s="172"/>
      <c r="P500" s="172"/>
      <c r="Q500" s="172"/>
      <c r="R500" s="172"/>
      <c r="S500" s="172"/>
      <c r="T500" s="173"/>
      <c r="AT500" s="168" t="s">
        <v>159</v>
      </c>
      <c r="AU500" s="168" t="s">
        <v>80</v>
      </c>
      <c r="AV500" s="11" t="s">
        <v>80</v>
      </c>
      <c r="AW500" s="11" t="s">
        <v>33</v>
      </c>
      <c r="AX500" s="11" t="s">
        <v>78</v>
      </c>
      <c r="AY500" s="168" t="s">
        <v>150</v>
      </c>
    </row>
    <row r="501" spans="2:65" s="1" customFormat="1" ht="22.5" customHeight="1">
      <c r="B501" s="154"/>
      <c r="C501" s="155" t="s">
        <v>705</v>
      </c>
      <c r="D501" s="155" t="s">
        <v>152</v>
      </c>
      <c r="E501" s="156" t="s">
        <v>706</v>
      </c>
      <c r="F501" s="157" t="s">
        <v>707</v>
      </c>
      <c r="G501" s="158" t="s">
        <v>196</v>
      </c>
      <c r="H501" s="159">
        <v>180.795</v>
      </c>
      <c r="I501" s="160"/>
      <c r="J501" s="160"/>
      <c r="K501" s="157" t="s">
        <v>156</v>
      </c>
      <c r="L501" s="38"/>
      <c r="M501" s="161" t="s">
        <v>5</v>
      </c>
      <c r="N501" s="162" t="s">
        <v>41</v>
      </c>
      <c r="O501" s="163">
        <v>0.057</v>
      </c>
      <c r="P501" s="163">
        <f>O501*H501</f>
        <v>10.305315</v>
      </c>
      <c r="Q501" s="163">
        <v>0</v>
      </c>
      <c r="R501" s="163">
        <f>Q501*H501</f>
        <v>0</v>
      </c>
      <c r="S501" s="163">
        <v>0</v>
      </c>
      <c r="T501" s="164">
        <f>S501*H501</f>
        <v>0</v>
      </c>
      <c r="AR501" s="24" t="s">
        <v>157</v>
      </c>
      <c r="AT501" s="24" t="s">
        <v>152</v>
      </c>
      <c r="AU501" s="24" t="s">
        <v>80</v>
      </c>
      <c r="AY501" s="24" t="s">
        <v>150</v>
      </c>
      <c r="BE501" s="165">
        <f>IF(N501="základní",J501,0)</f>
        <v>0</v>
      </c>
      <c r="BF501" s="165">
        <f>IF(N501="snížená",J501,0)</f>
        <v>0</v>
      </c>
      <c r="BG501" s="165">
        <f>IF(N501="zákl. přenesená",J501,0)</f>
        <v>0</v>
      </c>
      <c r="BH501" s="165">
        <f>IF(N501="sníž. přenesená",J501,0)</f>
        <v>0</v>
      </c>
      <c r="BI501" s="165">
        <f>IF(N501="nulová",J501,0)</f>
        <v>0</v>
      </c>
      <c r="BJ501" s="24" t="s">
        <v>78</v>
      </c>
      <c r="BK501" s="165">
        <f>ROUND(I501*H501,2)</f>
        <v>0</v>
      </c>
      <c r="BL501" s="24" t="s">
        <v>157</v>
      </c>
      <c r="BM501" s="24" t="s">
        <v>708</v>
      </c>
    </row>
    <row r="502" spans="2:63" s="10" customFormat="1" ht="29.25" customHeight="1">
      <c r="B502" s="141"/>
      <c r="D502" s="151" t="s">
        <v>69</v>
      </c>
      <c r="E502" s="152" t="s">
        <v>709</v>
      </c>
      <c r="F502" s="152" t="s">
        <v>710</v>
      </c>
      <c r="J502" s="153"/>
      <c r="L502" s="141"/>
      <c r="M502" s="145"/>
      <c r="N502" s="146"/>
      <c r="O502" s="146"/>
      <c r="P502" s="147">
        <f>SUM(P503:P591)</f>
        <v>1430.7683760000002</v>
      </c>
      <c r="Q502" s="146"/>
      <c r="R502" s="147">
        <f>SUM(R503:R591)</f>
        <v>0</v>
      </c>
      <c r="S502" s="146"/>
      <c r="T502" s="148">
        <f>SUM(T503:T591)</f>
        <v>126.10062380000001</v>
      </c>
      <c r="AR502" s="142" t="s">
        <v>78</v>
      </c>
      <c r="AT502" s="149" t="s">
        <v>69</v>
      </c>
      <c r="AU502" s="149" t="s">
        <v>78</v>
      </c>
      <c r="AY502" s="142" t="s">
        <v>150</v>
      </c>
      <c r="BK502" s="150">
        <f>SUM(BK503:BK591)</f>
        <v>0</v>
      </c>
    </row>
    <row r="503" spans="2:65" s="1" customFormat="1" ht="22.5" customHeight="1">
      <c r="B503" s="154"/>
      <c r="C503" s="155" t="s">
        <v>711</v>
      </c>
      <c r="D503" s="155" t="s">
        <v>152</v>
      </c>
      <c r="E503" s="156" t="s">
        <v>712</v>
      </c>
      <c r="F503" s="157" t="s">
        <v>713</v>
      </c>
      <c r="G503" s="158" t="s">
        <v>196</v>
      </c>
      <c r="H503" s="159">
        <v>71.624</v>
      </c>
      <c r="I503" s="160"/>
      <c r="J503" s="160"/>
      <c r="K503" s="157" t="s">
        <v>156</v>
      </c>
      <c r="L503" s="38"/>
      <c r="M503" s="161" t="s">
        <v>5</v>
      </c>
      <c r="N503" s="162" t="s">
        <v>41</v>
      </c>
      <c r="O503" s="163">
        <v>0.052</v>
      </c>
      <c r="P503" s="163">
        <f>O503*H503</f>
        <v>3.7244479999999998</v>
      </c>
      <c r="Q503" s="163">
        <v>0</v>
      </c>
      <c r="R503" s="163">
        <f>Q503*H503</f>
        <v>0</v>
      </c>
      <c r="S503" s="163">
        <v>0.01</v>
      </c>
      <c r="T503" s="164">
        <f>S503*H503</f>
        <v>0.71624</v>
      </c>
      <c r="AR503" s="24" t="s">
        <v>157</v>
      </c>
      <c r="AT503" s="24" t="s">
        <v>152</v>
      </c>
      <c r="AU503" s="24" t="s">
        <v>80</v>
      </c>
      <c r="AY503" s="24" t="s">
        <v>150</v>
      </c>
      <c r="BE503" s="165">
        <f>IF(N503="základní",J503,0)</f>
        <v>0</v>
      </c>
      <c r="BF503" s="165">
        <f>IF(N503="snížená",J503,0)</f>
        <v>0</v>
      </c>
      <c r="BG503" s="165">
        <f>IF(N503="zákl. přenesená",J503,0)</f>
        <v>0</v>
      </c>
      <c r="BH503" s="165">
        <f>IF(N503="sníž. přenesená",J503,0)</f>
        <v>0</v>
      </c>
      <c r="BI503" s="165">
        <f>IF(N503="nulová",J503,0)</f>
        <v>0</v>
      </c>
      <c r="BJ503" s="24" t="s">
        <v>78</v>
      </c>
      <c r="BK503" s="165">
        <f>ROUND(I503*H503,2)</f>
        <v>0</v>
      </c>
      <c r="BL503" s="24" t="s">
        <v>157</v>
      </c>
      <c r="BM503" s="24" t="s">
        <v>714</v>
      </c>
    </row>
    <row r="504" spans="2:51" s="11" customFormat="1" ht="13.5">
      <c r="B504" s="166"/>
      <c r="D504" s="175" t="s">
        <v>159</v>
      </c>
      <c r="E504" s="183" t="s">
        <v>5</v>
      </c>
      <c r="F504" s="184" t="s">
        <v>715</v>
      </c>
      <c r="H504" s="185">
        <v>71.624</v>
      </c>
      <c r="L504" s="166"/>
      <c r="M504" s="171"/>
      <c r="N504" s="172"/>
      <c r="O504" s="172"/>
      <c r="P504" s="172"/>
      <c r="Q504" s="172"/>
      <c r="R504" s="172"/>
      <c r="S504" s="172"/>
      <c r="T504" s="173"/>
      <c r="AT504" s="168" t="s">
        <v>159</v>
      </c>
      <c r="AU504" s="168" t="s">
        <v>80</v>
      </c>
      <c r="AV504" s="11" t="s">
        <v>80</v>
      </c>
      <c r="AW504" s="11" t="s">
        <v>33</v>
      </c>
      <c r="AX504" s="11" t="s">
        <v>78</v>
      </c>
      <c r="AY504" s="168" t="s">
        <v>150</v>
      </c>
    </row>
    <row r="505" spans="2:65" s="1" customFormat="1" ht="22.5" customHeight="1">
      <c r="B505" s="154"/>
      <c r="C505" s="155" t="s">
        <v>716</v>
      </c>
      <c r="D505" s="155" t="s">
        <v>152</v>
      </c>
      <c r="E505" s="156" t="s">
        <v>717</v>
      </c>
      <c r="F505" s="157" t="s">
        <v>718</v>
      </c>
      <c r="G505" s="158" t="s">
        <v>196</v>
      </c>
      <c r="H505" s="159">
        <v>1051.714</v>
      </c>
      <c r="I505" s="160"/>
      <c r="J505" s="160"/>
      <c r="K505" s="157" t="s">
        <v>156</v>
      </c>
      <c r="L505" s="38"/>
      <c r="M505" s="161" t="s">
        <v>5</v>
      </c>
      <c r="N505" s="162" t="s">
        <v>41</v>
      </c>
      <c r="O505" s="163">
        <v>0.057</v>
      </c>
      <c r="P505" s="163">
        <f>O505*H505</f>
        <v>59.947697999999995</v>
      </c>
      <c r="Q505" s="163">
        <v>0</v>
      </c>
      <c r="R505" s="163">
        <f>Q505*H505</f>
        <v>0</v>
      </c>
      <c r="S505" s="163">
        <v>0.014</v>
      </c>
      <c r="T505" s="164">
        <f>S505*H505</f>
        <v>14.723996</v>
      </c>
      <c r="AR505" s="24" t="s">
        <v>157</v>
      </c>
      <c r="AT505" s="24" t="s">
        <v>152</v>
      </c>
      <c r="AU505" s="24" t="s">
        <v>80</v>
      </c>
      <c r="AY505" s="24" t="s">
        <v>150</v>
      </c>
      <c r="BE505" s="165">
        <f>IF(N505="základní",J505,0)</f>
        <v>0</v>
      </c>
      <c r="BF505" s="165">
        <f>IF(N505="snížená",J505,0)</f>
        <v>0</v>
      </c>
      <c r="BG505" s="165">
        <f>IF(N505="zákl. přenesená",J505,0)</f>
        <v>0</v>
      </c>
      <c r="BH505" s="165">
        <f>IF(N505="sníž. přenesená",J505,0)</f>
        <v>0</v>
      </c>
      <c r="BI505" s="165">
        <f>IF(N505="nulová",J505,0)</f>
        <v>0</v>
      </c>
      <c r="BJ505" s="24" t="s">
        <v>78</v>
      </c>
      <c r="BK505" s="165">
        <f>ROUND(I505*H505,2)</f>
        <v>0</v>
      </c>
      <c r="BL505" s="24" t="s">
        <v>157</v>
      </c>
      <c r="BM505" s="24" t="s">
        <v>719</v>
      </c>
    </row>
    <row r="506" spans="2:51" s="11" customFormat="1" ht="13.5">
      <c r="B506" s="166"/>
      <c r="D506" s="175" t="s">
        <v>159</v>
      </c>
      <c r="E506" s="183" t="s">
        <v>5</v>
      </c>
      <c r="F506" s="184" t="s">
        <v>720</v>
      </c>
      <c r="H506" s="185">
        <v>1051.714</v>
      </c>
      <c r="L506" s="166"/>
      <c r="M506" s="171"/>
      <c r="N506" s="172"/>
      <c r="O506" s="172"/>
      <c r="P506" s="172"/>
      <c r="Q506" s="172"/>
      <c r="R506" s="172"/>
      <c r="S506" s="172"/>
      <c r="T506" s="173"/>
      <c r="AT506" s="168" t="s">
        <v>159</v>
      </c>
      <c r="AU506" s="168" t="s">
        <v>80</v>
      </c>
      <c r="AV506" s="11" t="s">
        <v>80</v>
      </c>
      <c r="AW506" s="11" t="s">
        <v>33</v>
      </c>
      <c r="AX506" s="11" t="s">
        <v>78</v>
      </c>
      <c r="AY506" s="168" t="s">
        <v>150</v>
      </c>
    </row>
    <row r="507" spans="2:65" s="1" customFormat="1" ht="31.5" customHeight="1">
      <c r="B507" s="154"/>
      <c r="C507" s="155" t="s">
        <v>721</v>
      </c>
      <c r="D507" s="155" t="s">
        <v>152</v>
      </c>
      <c r="E507" s="156" t="s">
        <v>722</v>
      </c>
      <c r="F507" s="157" t="s">
        <v>723</v>
      </c>
      <c r="G507" s="158" t="s">
        <v>196</v>
      </c>
      <c r="H507" s="159">
        <v>255.849</v>
      </c>
      <c r="I507" s="160"/>
      <c r="J507" s="160"/>
      <c r="K507" s="157" t="s">
        <v>156</v>
      </c>
      <c r="L507" s="38"/>
      <c r="M507" s="161" t="s">
        <v>5</v>
      </c>
      <c r="N507" s="162" t="s">
        <v>41</v>
      </c>
      <c r="O507" s="163">
        <v>0.052</v>
      </c>
      <c r="P507" s="163">
        <f>O507*H507</f>
        <v>13.304148</v>
      </c>
      <c r="Q507" s="163">
        <v>0</v>
      </c>
      <c r="R507" s="163">
        <f>Q507*H507</f>
        <v>0</v>
      </c>
      <c r="S507" s="163">
        <v>0.002</v>
      </c>
      <c r="T507" s="164">
        <f>S507*H507</f>
        <v>0.511698</v>
      </c>
      <c r="AR507" s="24" t="s">
        <v>157</v>
      </c>
      <c r="AT507" s="24" t="s">
        <v>152</v>
      </c>
      <c r="AU507" s="24" t="s">
        <v>80</v>
      </c>
      <c r="AY507" s="24" t="s">
        <v>150</v>
      </c>
      <c r="BE507" s="165">
        <f>IF(N507="základní",J507,0)</f>
        <v>0</v>
      </c>
      <c r="BF507" s="165">
        <f>IF(N507="snížená",J507,0)</f>
        <v>0</v>
      </c>
      <c r="BG507" s="165">
        <f>IF(N507="zákl. přenesená",J507,0)</f>
        <v>0</v>
      </c>
      <c r="BH507" s="165">
        <f>IF(N507="sníž. přenesená",J507,0)</f>
        <v>0</v>
      </c>
      <c r="BI507" s="165">
        <f>IF(N507="nulová",J507,0)</f>
        <v>0</v>
      </c>
      <c r="BJ507" s="24" t="s">
        <v>78</v>
      </c>
      <c r="BK507" s="165">
        <f>ROUND(I507*H507,2)</f>
        <v>0</v>
      </c>
      <c r="BL507" s="24" t="s">
        <v>157</v>
      </c>
      <c r="BM507" s="24" t="s">
        <v>724</v>
      </c>
    </row>
    <row r="508" spans="2:51" s="13" customFormat="1" ht="13.5">
      <c r="B508" s="195"/>
      <c r="D508" s="167" t="s">
        <v>159</v>
      </c>
      <c r="E508" s="196" t="s">
        <v>5</v>
      </c>
      <c r="F508" s="197" t="s">
        <v>725</v>
      </c>
      <c r="H508" s="198" t="s">
        <v>5</v>
      </c>
      <c r="L508" s="195"/>
      <c r="M508" s="199"/>
      <c r="N508" s="200"/>
      <c r="O508" s="200"/>
      <c r="P508" s="200"/>
      <c r="Q508" s="200"/>
      <c r="R508" s="200"/>
      <c r="S508" s="200"/>
      <c r="T508" s="201"/>
      <c r="AT508" s="198" t="s">
        <v>159</v>
      </c>
      <c r="AU508" s="198" t="s">
        <v>80</v>
      </c>
      <c r="AV508" s="13" t="s">
        <v>78</v>
      </c>
      <c r="AW508" s="13" t="s">
        <v>33</v>
      </c>
      <c r="AX508" s="13" t="s">
        <v>70</v>
      </c>
      <c r="AY508" s="198" t="s">
        <v>150</v>
      </c>
    </row>
    <row r="509" spans="2:51" s="11" customFormat="1" ht="13.5">
      <c r="B509" s="166"/>
      <c r="D509" s="167" t="s">
        <v>159</v>
      </c>
      <c r="E509" s="168" t="s">
        <v>5</v>
      </c>
      <c r="F509" s="169" t="s">
        <v>726</v>
      </c>
      <c r="H509" s="170">
        <v>251.363</v>
      </c>
      <c r="L509" s="166"/>
      <c r="M509" s="171"/>
      <c r="N509" s="172"/>
      <c r="O509" s="172"/>
      <c r="P509" s="172"/>
      <c r="Q509" s="172"/>
      <c r="R509" s="172"/>
      <c r="S509" s="172"/>
      <c r="T509" s="173"/>
      <c r="AT509" s="168" t="s">
        <v>159</v>
      </c>
      <c r="AU509" s="168" t="s">
        <v>80</v>
      </c>
      <c r="AV509" s="11" t="s">
        <v>80</v>
      </c>
      <c r="AW509" s="11" t="s">
        <v>33</v>
      </c>
      <c r="AX509" s="11" t="s">
        <v>70</v>
      </c>
      <c r="AY509" s="168" t="s">
        <v>150</v>
      </c>
    </row>
    <row r="510" spans="2:51" s="11" customFormat="1" ht="13.5">
      <c r="B510" s="166"/>
      <c r="D510" s="167" t="s">
        <v>159</v>
      </c>
      <c r="E510" s="168" t="s">
        <v>5</v>
      </c>
      <c r="F510" s="169" t="s">
        <v>727</v>
      </c>
      <c r="H510" s="170">
        <v>4.486</v>
      </c>
      <c r="L510" s="166"/>
      <c r="M510" s="171"/>
      <c r="N510" s="172"/>
      <c r="O510" s="172"/>
      <c r="P510" s="172"/>
      <c r="Q510" s="172"/>
      <c r="R510" s="172"/>
      <c r="S510" s="172"/>
      <c r="T510" s="173"/>
      <c r="AT510" s="168" t="s">
        <v>159</v>
      </c>
      <c r="AU510" s="168" t="s">
        <v>80</v>
      </c>
      <c r="AV510" s="11" t="s">
        <v>80</v>
      </c>
      <c r="AW510" s="11" t="s">
        <v>33</v>
      </c>
      <c r="AX510" s="11" t="s">
        <v>70</v>
      </c>
      <c r="AY510" s="168" t="s">
        <v>150</v>
      </c>
    </row>
    <row r="511" spans="2:51" s="12" customFormat="1" ht="13.5">
      <c r="B511" s="174"/>
      <c r="D511" s="175" t="s">
        <v>159</v>
      </c>
      <c r="E511" s="176" t="s">
        <v>5</v>
      </c>
      <c r="F511" s="177" t="s">
        <v>162</v>
      </c>
      <c r="H511" s="178">
        <v>255.849</v>
      </c>
      <c r="L511" s="174"/>
      <c r="M511" s="179"/>
      <c r="N511" s="180"/>
      <c r="O511" s="180"/>
      <c r="P511" s="180"/>
      <c r="Q511" s="180"/>
      <c r="R511" s="180"/>
      <c r="S511" s="180"/>
      <c r="T511" s="181"/>
      <c r="AT511" s="182" t="s">
        <v>159</v>
      </c>
      <c r="AU511" s="182" t="s">
        <v>80</v>
      </c>
      <c r="AV511" s="12" t="s">
        <v>157</v>
      </c>
      <c r="AW511" s="12" t="s">
        <v>33</v>
      </c>
      <c r="AX511" s="12" t="s">
        <v>78</v>
      </c>
      <c r="AY511" s="182" t="s">
        <v>150</v>
      </c>
    </row>
    <row r="512" spans="2:65" s="1" customFormat="1" ht="22.5" customHeight="1">
      <c r="B512" s="154"/>
      <c r="C512" s="155" t="s">
        <v>728</v>
      </c>
      <c r="D512" s="155" t="s">
        <v>152</v>
      </c>
      <c r="E512" s="156" t="s">
        <v>729</v>
      </c>
      <c r="F512" s="157" t="s">
        <v>730</v>
      </c>
      <c r="G512" s="158" t="s">
        <v>241</v>
      </c>
      <c r="H512" s="159">
        <v>3</v>
      </c>
      <c r="I512" s="160"/>
      <c r="J512" s="160"/>
      <c r="K512" s="157" t="s">
        <v>156</v>
      </c>
      <c r="L512" s="38"/>
      <c r="M512" s="161" t="s">
        <v>5</v>
      </c>
      <c r="N512" s="162" t="s">
        <v>41</v>
      </c>
      <c r="O512" s="163">
        <v>0.166</v>
      </c>
      <c r="P512" s="163">
        <f>O512*H512</f>
        <v>0.498</v>
      </c>
      <c r="Q512" s="163">
        <v>0</v>
      </c>
      <c r="R512" s="163">
        <f>Q512*H512</f>
        <v>0</v>
      </c>
      <c r="S512" s="163">
        <v>0.0003</v>
      </c>
      <c r="T512" s="164">
        <f>S512*H512</f>
        <v>0.0009</v>
      </c>
      <c r="AR512" s="24" t="s">
        <v>157</v>
      </c>
      <c r="AT512" s="24" t="s">
        <v>152</v>
      </c>
      <c r="AU512" s="24" t="s">
        <v>80</v>
      </c>
      <c r="AY512" s="24" t="s">
        <v>150</v>
      </c>
      <c r="BE512" s="165">
        <f>IF(N512="základní",J512,0)</f>
        <v>0</v>
      </c>
      <c r="BF512" s="165">
        <f>IF(N512="snížená",J512,0)</f>
        <v>0</v>
      </c>
      <c r="BG512" s="165">
        <f>IF(N512="zákl. přenesená",J512,0)</f>
        <v>0</v>
      </c>
      <c r="BH512" s="165">
        <f>IF(N512="sníž. přenesená",J512,0)</f>
        <v>0</v>
      </c>
      <c r="BI512" s="165">
        <f>IF(N512="nulová",J512,0)</f>
        <v>0</v>
      </c>
      <c r="BJ512" s="24" t="s">
        <v>78</v>
      </c>
      <c r="BK512" s="165">
        <f>ROUND(I512*H512,2)</f>
        <v>0</v>
      </c>
      <c r="BL512" s="24" t="s">
        <v>157</v>
      </c>
      <c r="BM512" s="24" t="s">
        <v>731</v>
      </c>
    </row>
    <row r="513" spans="2:51" s="11" customFormat="1" ht="13.5">
      <c r="B513" s="166"/>
      <c r="D513" s="175" t="s">
        <v>159</v>
      </c>
      <c r="E513" s="183" t="s">
        <v>5</v>
      </c>
      <c r="F513" s="184" t="s">
        <v>732</v>
      </c>
      <c r="H513" s="185">
        <v>3</v>
      </c>
      <c r="L513" s="166"/>
      <c r="M513" s="171"/>
      <c r="N513" s="172"/>
      <c r="O513" s="172"/>
      <c r="P513" s="172"/>
      <c r="Q513" s="172"/>
      <c r="R513" s="172"/>
      <c r="S513" s="172"/>
      <c r="T513" s="173"/>
      <c r="AT513" s="168" t="s">
        <v>159</v>
      </c>
      <c r="AU513" s="168" t="s">
        <v>80</v>
      </c>
      <c r="AV513" s="11" t="s">
        <v>80</v>
      </c>
      <c r="AW513" s="11" t="s">
        <v>33</v>
      </c>
      <c r="AX513" s="11" t="s">
        <v>78</v>
      </c>
      <c r="AY513" s="168" t="s">
        <v>150</v>
      </c>
    </row>
    <row r="514" spans="2:65" s="1" customFormat="1" ht="22.5" customHeight="1">
      <c r="B514" s="154"/>
      <c r="C514" s="155" t="s">
        <v>733</v>
      </c>
      <c r="D514" s="155" t="s">
        <v>152</v>
      </c>
      <c r="E514" s="156" t="s">
        <v>734</v>
      </c>
      <c r="F514" s="157" t="s">
        <v>735</v>
      </c>
      <c r="G514" s="158" t="s">
        <v>241</v>
      </c>
      <c r="H514" s="159">
        <v>3</v>
      </c>
      <c r="I514" s="160"/>
      <c r="J514" s="160"/>
      <c r="K514" s="157" t="s">
        <v>156</v>
      </c>
      <c r="L514" s="38"/>
      <c r="M514" s="161" t="s">
        <v>5</v>
      </c>
      <c r="N514" s="162" t="s">
        <v>41</v>
      </c>
      <c r="O514" s="163">
        <v>0.465</v>
      </c>
      <c r="P514" s="163">
        <f>O514*H514</f>
        <v>1.395</v>
      </c>
      <c r="Q514" s="163">
        <v>0</v>
      </c>
      <c r="R514" s="163">
        <f>Q514*H514</f>
        <v>0</v>
      </c>
      <c r="S514" s="163">
        <v>0.02011</v>
      </c>
      <c r="T514" s="164">
        <f>S514*H514</f>
        <v>0.060329999999999995</v>
      </c>
      <c r="AR514" s="24" t="s">
        <v>157</v>
      </c>
      <c r="AT514" s="24" t="s">
        <v>152</v>
      </c>
      <c r="AU514" s="24" t="s">
        <v>80</v>
      </c>
      <c r="AY514" s="24" t="s">
        <v>150</v>
      </c>
      <c r="BE514" s="165">
        <f>IF(N514="základní",J514,0)</f>
        <v>0</v>
      </c>
      <c r="BF514" s="165">
        <f>IF(N514="snížená",J514,0)</f>
        <v>0</v>
      </c>
      <c r="BG514" s="165">
        <f>IF(N514="zákl. přenesená",J514,0)</f>
        <v>0</v>
      </c>
      <c r="BH514" s="165">
        <f>IF(N514="sníž. přenesená",J514,0)</f>
        <v>0</v>
      </c>
      <c r="BI514" s="165">
        <f>IF(N514="nulová",J514,0)</f>
        <v>0</v>
      </c>
      <c r="BJ514" s="24" t="s">
        <v>78</v>
      </c>
      <c r="BK514" s="165">
        <f>ROUND(I514*H514,2)</f>
        <v>0</v>
      </c>
      <c r="BL514" s="24" t="s">
        <v>157</v>
      </c>
      <c r="BM514" s="24" t="s">
        <v>736</v>
      </c>
    </row>
    <row r="515" spans="2:65" s="1" customFormat="1" ht="22.5" customHeight="1">
      <c r="B515" s="154"/>
      <c r="C515" s="155" t="s">
        <v>737</v>
      </c>
      <c r="D515" s="155" t="s">
        <v>152</v>
      </c>
      <c r="E515" s="156" t="s">
        <v>738</v>
      </c>
      <c r="F515" s="157" t="s">
        <v>739</v>
      </c>
      <c r="G515" s="158" t="s">
        <v>292</v>
      </c>
      <c r="H515" s="159">
        <v>203</v>
      </c>
      <c r="I515" s="160"/>
      <c r="J515" s="160"/>
      <c r="K515" s="157" t="s">
        <v>156</v>
      </c>
      <c r="L515" s="38"/>
      <c r="M515" s="161" t="s">
        <v>5</v>
      </c>
      <c r="N515" s="162" t="s">
        <v>41</v>
      </c>
      <c r="O515" s="163">
        <v>0.43</v>
      </c>
      <c r="P515" s="163">
        <f>O515*H515</f>
        <v>87.28999999999999</v>
      </c>
      <c r="Q515" s="163">
        <v>0</v>
      </c>
      <c r="R515" s="163">
        <f>Q515*H515</f>
        <v>0</v>
      </c>
      <c r="S515" s="163">
        <v>0.00191</v>
      </c>
      <c r="T515" s="164">
        <f>S515*H515</f>
        <v>0.38773</v>
      </c>
      <c r="AR515" s="24" t="s">
        <v>157</v>
      </c>
      <c r="AT515" s="24" t="s">
        <v>152</v>
      </c>
      <c r="AU515" s="24" t="s">
        <v>80</v>
      </c>
      <c r="AY515" s="24" t="s">
        <v>150</v>
      </c>
      <c r="BE515" s="165">
        <f>IF(N515="základní",J515,0)</f>
        <v>0</v>
      </c>
      <c r="BF515" s="165">
        <f>IF(N515="snížená",J515,0)</f>
        <v>0</v>
      </c>
      <c r="BG515" s="165">
        <f>IF(N515="zákl. přenesená",J515,0)</f>
        <v>0</v>
      </c>
      <c r="BH515" s="165">
        <f>IF(N515="sníž. přenesená",J515,0)</f>
        <v>0</v>
      </c>
      <c r="BI515" s="165">
        <f>IF(N515="nulová",J515,0)</f>
        <v>0</v>
      </c>
      <c r="BJ515" s="24" t="s">
        <v>78</v>
      </c>
      <c r="BK515" s="165">
        <f>ROUND(I515*H515,2)</f>
        <v>0</v>
      </c>
      <c r="BL515" s="24" t="s">
        <v>157</v>
      </c>
      <c r="BM515" s="24" t="s">
        <v>740</v>
      </c>
    </row>
    <row r="516" spans="2:51" s="11" customFormat="1" ht="13.5">
      <c r="B516" s="166"/>
      <c r="D516" s="167" t="s">
        <v>159</v>
      </c>
      <c r="E516" s="168" t="s">
        <v>5</v>
      </c>
      <c r="F516" s="169" t="s">
        <v>741</v>
      </c>
      <c r="H516" s="170">
        <v>185</v>
      </c>
      <c r="L516" s="166"/>
      <c r="M516" s="171"/>
      <c r="N516" s="172"/>
      <c r="O516" s="172"/>
      <c r="P516" s="172"/>
      <c r="Q516" s="172"/>
      <c r="R516" s="172"/>
      <c r="S516" s="172"/>
      <c r="T516" s="173"/>
      <c r="AT516" s="168" t="s">
        <v>159</v>
      </c>
      <c r="AU516" s="168" t="s">
        <v>80</v>
      </c>
      <c r="AV516" s="11" t="s">
        <v>80</v>
      </c>
      <c r="AW516" s="11" t="s">
        <v>33</v>
      </c>
      <c r="AX516" s="11" t="s">
        <v>70</v>
      </c>
      <c r="AY516" s="168" t="s">
        <v>150</v>
      </c>
    </row>
    <row r="517" spans="2:51" s="11" customFormat="1" ht="13.5">
      <c r="B517" s="166"/>
      <c r="D517" s="167" t="s">
        <v>159</v>
      </c>
      <c r="E517" s="168" t="s">
        <v>5</v>
      </c>
      <c r="F517" s="169" t="s">
        <v>742</v>
      </c>
      <c r="H517" s="170">
        <v>18</v>
      </c>
      <c r="L517" s="166"/>
      <c r="M517" s="171"/>
      <c r="N517" s="172"/>
      <c r="O517" s="172"/>
      <c r="P517" s="172"/>
      <c r="Q517" s="172"/>
      <c r="R517" s="172"/>
      <c r="S517" s="172"/>
      <c r="T517" s="173"/>
      <c r="AT517" s="168" t="s">
        <v>159</v>
      </c>
      <c r="AU517" s="168" t="s">
        <v>80</v>
      </c>
      <c r="AV517" s="11" t="s">
        <v>80</v>
      </c>
      <c r="AW517" s="11" t="s">
        <v>33</v>
      </c>
      <c r="AX517" s="11" t="s">
        <v>70</v>
      </c>
      <c r="AY517" s="168" t="s">
        <v>150</v>
      </c>
    </row>
    <row r="518" spans="2:51" s="12" customFormat="1" ht="13.5">
      <c r="B518" s="174"/>
      <c r="D518" s="175" t="s">
        <v>159</v>
      </c>
      <c r="E518" s="176" t="s">
        <v>5</v>
      </c>
      <c r="F518" s="177" t="s">
        <v>162</v>
      </c>
      <c r="H518" s="178">
        <v>203</v>
      </c>
      <c r="L518" s="174"/>
      <c r="M518" s="179"/>
      <c r="N518" s="180"/>
      <c r="O518" s="180"/>
      <c r="P518" s="180"/>
      <c r="Q518" s="180"/>
      <c r="R518" s="180"/>
      <c r="S518" s="180"/>
      <c r="T518" s="181"/>
      <c r="AT518" s="182" t="s">
        <v>159</v>
      </c>
      <c r="AU518" s="182" t="s">
        <v>80</v>
      </c>
      <c r="AV518" s="12" t="s">
        <v>157</v>
      </c>
      <c r="AW518" s="12" t="s">
        <v>33</v>
      </c>
      <c r="AX518" s="12" t="s">
        <v>78</v>
      </c>
      <c r="AY518" s="182" t="s">
        <v>150</v>
      </c>
    </row>
    <row r="519" spans="2:65" s="1" customFormat="1" ht="22.5" customHeight="1">
      <c r="B519" s="154"/>
      <c r="C519" s="155" t="s">
        <v>743</v>
      </c>
      <c r="D519" s="155" t="s">
        <v>152</v>
      </c>
      <c r="E519" s="156" t="s">
        <v>744</v>
      </c>
      <c r="F519" s="157" t="s">
        <v>745</v>
      </c>
      <c r="G519" s="158" t="s">
        <v>292</v>
      </c>
      <c r="H519" s="159">
        <v>273.74</v>
      </c>
      <c r="I519" s="160"/>
      <c r="J519" s="160"/>
      <c r="K519" s="157" t="s">
        <v>156</v>
      </c>
      <c r="L519" s="38"/>
      <c r="M519" s="161" t="s">
        <v>5</v>
      </c>
      <c r="N519" s="162" t="s">
        <v>41</v>
      </c>
      <c r="O519" s="163">
        <v>0.195</v>
      </c>
      <c r="P519" s="163">
        <f>O519*H519</f>
        <v>53.3793</v>
      </c>
      <c r="Q519" s="163">
        <v>0</v>
      </c>
      <c r="R519" s="163">
        <f>Q519*H519</f>
        <v>0</v>
      </c>
      <c r="S519" s="163">
        <v>0.00167</v>
      </c>
      <c r="T519" s="164">
        <f>S519*H519</f>
        <v>0.45714580000000005</v>
      </c>
      <c r="AR519" s="24" t="s">
        <v>157</v>
      </c>
      <c r="AT519" s="24" t="s">
        <v>152</v>
      </c>
      <c r="AU519" s="24" t="s">
        <v>80</v>
      </c>
      <c r="AY519" s="24" t="s">
        <v>150</v>
      </c>
      <c r="BE519" s="165">
        <f>IF(N519="základní",J519,0)</f>
        <v>0</v>
      </c>
      <c r="BF519" s="165">
        <f>IF(N519="snížená",J519,0)</f>
        <v>0</v>
      </c>
      <c r="BG519" s="165">
        <f>IF(N519="zákl. přenesená",J519,0)</f>
        <v>0</v>
      </c>
      <c r="BH519" s="165">
        <f>IF(N519="sníž. přenesená",J519,0)</f>
        <v>0</v>
      </c>
      <c r="BI519" s="165">
        <f>IF(N519="nulová",J519,0)</f>
        <v>0</v>
      </c>
      <c r="BJ519" s="24" t="s">
        <v>78</v>
      </c>
      <c r="BK519" s="165">
        <f>ROUND(I519*H519,2)</f>
        <v>0</v>
      </c>
      <c r="BL519" s="24" t="s">
        <v>157</v>
      </c>
      <c r="BM519" s="24" t="s">
        <v>746</v>
      </c>
    </row>
    <row r="520" spans="2:51" s="11" customFormat="1" ht="13.5">
      <c r="B520" s="166"/>
      <c r="D520" s="167" t="s">
        <v>159</v>
      </c>
      <c r="E520" s="168" t="s">
        <v>5</v>
      </c>
      <c r="F520" s="169" t="s">
        <v>747</v>
      </c>
      <c r="H520" s="170">
        <v>26.95</v>
      </c>
      <c r="L520" s="166"/>
      <c r="M520" s="171"/>
      <c r="N520" s="172"/>
      <c r="O520" s="172"/>
      <c r="P520" s="172"/>
      <c r="Q520" s="172"/>
      <c r="R520" s="172"/>
      <c r="S520" s="172"/>
      <c r="T520" s="173"/>
      <c r="AT520" s="168" t="s">
        <v>159</v>
      </c>
      <c r="AU520" s="168" t="s">
        <v>80</v>
      </c>
      <c r="AV520" s="11" t="s">
        <v>80</v>
      </c>
      <c r="AW520" s="11" t="s">
        <v>33</v>
      </c>
      <c r="AX520" s="11" t="s">
        <v>70</v>
      </c>
      <c r="AY520" s="168" t="s">
        <v>150</v>
      </c>
    </row>
    <row r="521" spans="2:51" s="11" customFormat="1" ht="13.5">
      <c r="B521" s="166"/>
      <c r="D521" s="167" t="s">
        <v>159</v>
      </c>
      <c r="E521" s="168" t="s">
        <v>5</v>
      </c>
      <c r="F521" s="169" t="s">
        <v>748</v>
      </c>
      <c r="H521" s="170">
        <v>33.1</v>
      </c>
      <c r="L521" s="166"/>
      <c r="M521" s="171"/>
      <c r="N521" s="172"/>
      <c r="O521" s="172"/>
      <c r="P521" s="172"/>
      <c r="Q521" s="172"/>
      <c r="R521" s="172"/>
      <c r="S521" s="172"/>
      <c r="T521" s="173"/>
      <c r="AT521" s="168" t="s">
        <v>159</v>
      </c>
      <c r="AU521" s="168" t="s">
        <v>80</v>
      </c>
      <c r="AV521" s="11" t="s">
        <v>80</v>
      </c>
      <c r="AW521" s="11" t="s">
        <v>33</v>
      </c>
      <c r="AX521" s="11" t="s">
        <v>70</v>
      </c>
      <c r="AY521" s="168" t="s">
        <v>150</v>
      </c>
    </row>
    <row r="522" spans="2:51" s="11" customFormat="1" ht="13.5">
      <c r="B522" s="166"/>
      <c r="D522" s="167" t="s">
        <v>159</v>
      </c>
      <c r="E522" s="168" t="s">
        <v>5</v>
      </c>
      <c r="F522" s="169" t="s">
        <v>749</v>
      </c>
      <c r="H522" s="170">
        <v>46.6</v>
      </c>
      <c r="L522" s="166"/>
      <c r="M522" s="171"/>
      <c r="N522" s="172"/>
      <c r="O522" s="172"/>
      <c r="P522" s="172"/>
      <c r="Q522" s="172"/>
      <c r="R522" s="172"/>
      <c r="S522" s="172"/>
      <c r="T522" s="173"/>
      <c r="AT522" s="168" t="s">
        <v>159</v>
      </c>
      <c r="AU522" s="168" t="s">
        <v>80</v>
      </c>
      <c r="AV522" s="11" t="s">
        <v>80</v>
      </c>
      <c r="AW522" s="11" t="s">
        <v>33</v>
      </c>
      <c r="AX522" s="11" t="s">
        <v>70</v>
      </c>
      <c r="AY522" s="168" t="s">
        <v>150</v>
      </c>
    </row>
    <row r="523" spans="2:51" s="11" customFormat="1" ht="13.5">
      <c r="B523" s="166"/>
      <c r="D523" s="167" t="s">
        <v>159</v>
      </c>
      <c r="E523" s="168" t="s">
        <v>5</v>
      </c>
      <c r="F523" s="169" t="s">
        <v>750</v>
      </c>
      <c r="H523" s="170">
        <v>167.09</v>
      </c>
      <c r="L523" s="166"/>
      <c r="M523" s="171"/>
      <c r="N523" s="172"/>
      <c r="O523" s="172"/>
      <c r="P523" s="172"/>
      <c r="Q523" s="172"/>
      <c r="R523" s="172"/>
      <c r="S523" s="172"/>
      <c r="T523" s="173"/>
      <c r="AT523" s="168" t="s">
        <v>159</v>
      </c>
      <c r="AU523" s="168" t="s">
        <v>80</v>
      </c>
      <c r="AV523" s="11" t="s">
        <v>80</v>
      </c>
      <c r="AW523" s="11" t="s">
        <v>33</v>
      </c>
      <c r="AX523" s="11" t="s">
        <v>70</v>
      </c>
      <c r="AY523" s="168" t="s">
        <v>150</v>
      </c>
    </row>
    <row r="524" spans="2:51" s="12" customFormat="1" ht="13.5">
      <c r="B524" s="174"/>
      <c r="D524" s="175" t="s">
        <v>159</v>
      </c>
      <c r="E524" s="176" t="s">
        <v>5</v>
      </c>
      <c r="F524" s="177" t="s">
        <v>162</v>
      </c>
      <c r="H524" s="178">
        <v>273.74</v>
      </c>
      <c r="L524" s="174"/>
      <c r="M524" s="179"/>
      <c r="N524" s="180"/>
      <c r="O524" s="180"/>
      <c r="P524" s="180"/>
      <c r="Q524" s="180"/>
      <c r="R524" s="180"/>
      <c r="S524" s="180"/>
      <c r="T524" s="181"/>
      <c r="AT524" s="182" t="s">
        <v>159</v>
      </c>
      <c r="AU524" s="182" t="s">
        <v>80</v>
      </c>
      <c r="AV524" s="12" t="s">
        <v>157</v>
      </c>
      <c r="AW524" s="12" t="s">
        <v>33</v>
      </c>
      <c r="AX524" s="12" t="s">
        <v>78</v>
      </c>
      <c r="AY524" s="182" t="s">
        <v>150</v>
      </c>
    </row>
    <row r="525" spans="2:65" s="1" customFormat="1" ht="22.5" customHeight="1">
      <c r="B525" s="154"/>
      <c r="C525" s="155" t="s">
        <v>632</v>
      </c>
      <c r="D525" s="155" t="s">
        <v>152</v>
      </c>
      <c r="E525" s="156" t="s">
        <v>751</v>
      </c>
      <c r="F525" s="157" t="s">
        <v>752</v>
      </c>
      <c r="G525" s="158" t="s">
        <v>292</v>
      </c>
      <c r="H525" s="159">
        <v>181.36</v>
      </c>
      <c r="I525" s="160"/>
      <c r="J525" s="160"/>
      <c r="K525" s="157" t="s">
        <v>156</v>
      </c>
      <c r="L525" s="38"/>
      <c r="M525" s="161" t="s">
        <v>5</v>
      </c>
      <c r="N525" s="162" t="s">
        <v>41</v>
      </c>
      <c r="O525" s="163">
        <v>0.179</v>
      </c>
      <c r="P525" s="163">
        <f>O525*H525</f>
        <v>32.46344</v>
      </c>
      <c r="Q525" s="163">
        <v>0</v>
      </c>
      <c r="R525" s="163">
        <f>Q525*H525</f>
        <v>0</v>
      </c>
      <c r="S525" s="163">
        <v>0.00175</v>
      </c>
      <c r="T525" s="164">
        <f>S525*H525</f>
        <v>0.31738000000000005</v>
      </c>
      <c r="AR525" s="24" t="s">
        <v>157</v>
      </c>
      <c r="AT525" s="24" t="s">
        <v>152</v>
      </c>
      <c r="AU525" s="24" t="s">
        <v>80</v>
      </c>
      <c r="AY525" s="24" t="s">
        <v>150</v>
      </c>
      <c r="BE525" s="165">
        <f>IF(N525="základní",J525,0)</f>
        <v>0</v>
      </c>
      <c r="BF525" s="165">
        <f>IF(N525="snížená",J525,0)</f>
        <v>0</v>
      </c>
      <c r="BG525" s="165">
        <f>IF(N525="zákl. přenesená",J525,0)</f>
        <v>0</v>
      </c>
      <c r="BH525" s="165">
        <f>IF(N525="sníž. přenesená",J525,0)</f>
        <v>0</v>
      </c>
      <c r="BI525" s="165">
        <f>IF(N525="nulová",J525,0)</f>
        <v>0</v>
      </c>
      <c r="BJ525" s="24" t="s">
        <v>78</v>
      </c>
      <c r="BK525" s="165">
        <f>ROUND(I525*H525,2)</f>
        <v>0</v>
      </c>
      <c r="BL525" s="24" t="s">
        <v>157</v>
      </c>
      <c r="BM525" s="24" t="s">
        <v>753</v>
      </c>
    </row>
    <row r="526" spans="2:51" s="11" customFormat="1" ht="13.5">
      <c r="B526" s="166"/>
      <c r="D526" s="167" t="s">
        <v>159</v>
      </c>
      <c r="E526" s="168" t="s">
        <v>5</v>
      </c>
      <c r="F526" s="169" t="s">
        <v>754</v>
      </c>
      <c r="H526" s="170">
        <v>164.16</v>
      </c>
      <c r="L526" s="166"/>
      <c r="M526" s="171"/>
      <c r="N526" s="172"/>
      <c r="O526" s="172"/>
      <c r="P526" s="172"/>
      <c r="Q526" s="172"/>
      <c r="R526" s="172"/>
      <c r="S526" s="172"/>
      <c r="T526" s="173"/>
      <c r="AT526" s="168" t="s">
        <v>159</v>
      </c>
      <c r="AU526" s="168" t="s">
        <v>80</v>
      </c>
      <c r="AV526" s="11" t="s">
        <v>80</v>
      </c>
      <c r="AW526" s="11" t="s">
        <v>33</v>
      </c>
      <c r="AX526" s="11" t="s">
        <v>70</v>
      </c>
      <c r="AY526" s="168" t="s">
        <v>150</v>
      </c>
    </row>
    <row r="527" spans="2:51" s="11" customFormat="1" ht="13.5">
      <c r="B527" s="166"/>
      <c r="D527" s="167" t="s">
        <v>159</v>
      </c>
      <c r="E527" s="168" t="s">
        <v>5</v>
      </c>
      <c r="F527" s="169" t="s">
        <v>755</v>
      </c>
      <c r="H527" s="170">
        <v>17.2</v>
      </c>
      <c r="L527" s="166"/>
      <c r="M527" s="171"/>
      <c r="N527" s="172"/>
      <c r="O527" s="172"/>
      <c r="P527" s="172"/>
      <c r="Q527" s="172"/>
      <c r="R527" s="172"/>
      <c r="S527" s="172"/>
      <c r="T527" s="173"/>
      <c r="AT527" s="168" t="s">
        <v>159</v>
      </c>
      <c r="AU527" s="168" t="s">
        <v>80</v>
      </c>
      <c r="AV527" s="11" t="s">
        <v>80</v>
      </c>
      <c r="AW527" s="11" t="s">
        <v>33</v>
      </c>
      <c r="AX527" s="11" t="s">
        <v>70</v>
      </c>
      <c r="AY527" s="168" t="s">
        <v>150</v>
      </c>
    </row>
    <row r="528" spans="2:51" s="12" customFormat="1" ht="13.5">
      <c r="B528" s="174"/>
      <c r="D528" s="175" t="s">
        <v>159</v>
      </c>
      <c r="E528" s="176" t="s">
        <v>5</v>
      </c>
      <c r="F528" s="177" t="s">
        <v>162</v>
      </c>
      <c r="H528" s="178">
        <v>181.36</v>
      </c>
      <c r="L528" s="174"/>
      <c r="M528" s="179"/>
      <c r="N528" s="180"/>
      <c r="O528" s="180"/>
      <c r="P528" s="180"/>
      <c r="Q528" s="180"/>
      <c r="R528" s="180"/>
      <c r="S528" s="180"/>
      <c r="T528" s="181"/>
      <c r="AT528" s="182" t="s">
        <v>159</v>
      </c>
      <c r="AU528" s="182" t="s">
        <v>80</v>
      </c>
      <c r="AV528" s="12" t="s">
        <v>157</v>
      </c>
      <c r="AW528" s="12" t="s">
        <v>33</v>
      </c>
      <c r="AX528" s="12" t="s">
        <v>78</v>
      </c>
      <c r="AY528" s="182" t="s">
        <v>150</v>
      </c>
    </row>
    <row r="529" spans="2:65" s="1" customFormat="1" ht="31.5" customHeight="1">
      <c r="B529" s="154"/>
      <c r="C529" s="155" t="s">
        <v>756</v>
      </c>
      <c r="D529" s="155" t="s">
        <v>152</v>
      </c>
      <c r="E529" s="156" t="s">
        <v>757</v>
      </c>
      <c r="F529" s="157" t="s">
        <v>758</v>
      </c>
      <c r="G529" s="158" t="s">
        <v>241</v>
      </c>
      <c r="H529" s="159">
        <v>3</v>
      </c>
      <c r="I529" s="160"/>
      <c r="J529" s="160"/>
      <c r="K529" s="157" t="s">
        <v>156</v>
      </c>
      <c r="L529" s="38"/>
      <c r="M529" s="161" t="s">
        <v>5</v>
      </c>
      <c r="N529" s="162" t="s">
        <v>41</v>
      </c>
      <c r="O529" s="163">
        <v>0.428</v>
      </c>
      <c r="P529" s="163">
        <f>O529*H529</f>
        <v>1.284</v>
      </c>
      <c r="Q529" s="163">
        <v>0</v>
      </c>
      <c r="R529" s="163">
        <f>Q529*H529</f>
        <v>0</v>
      </c>
      <c r="S529" s="163">
        <v>0.00188</v>
      </c>
      <c r="T529" s="164">
        <f>S529*H529</f>
        <v>0.00564</v>
      </c>
      <c r="AR529" s="24" t="s">
        <v>157</v>
      </c>
      <c r="AT529" s="24" t="s">
        <v>152</v>
      </c>
      <c r="AU529" s="24" t="s">
        <v>80</v>
      </c>
      <c r="AY529" s="24" t="s">
        <v>150</v>
      </c>
      <c r="BE529" s="165">
        <f>IF(N529="základní",J529,0)</f>
        <v>0</v>
      </c>
      <c r="BF529" s="165">
        <f>IF(N529="snížená",J529,0)</f>
        <v>0</v>
      </c>
      <c r="BG529" s="165">
        <f>IF(N529="zákl. přenesená",J529,0)</f>
        <v>0</v>
      </c>
      <c r="BH529" s="165">
        <f>IF(N529="sníž. přenesená",J529,0)</f>
        <v>0</v>
      </c>
      <c r="BI529" s="165">
        <f>IF(N529="nulová",J529,0)</f>
        <v>0</v>
      </c>
      <c r="BJ529" s="24" t="s">
        <v>78</v>
      </c>
      <c r="BK529" s="165">
        <f>ROUND(I529*H529,2)</f>
        <v>0</v>
      </c>
      <c r="BL529" s="24" t="s">
        <v>157</v>
      </c>
      <c r="BM529" s="24" t="s">
        <v>759</v>
      </c>
    </row>
    <row r="530" spans="2:51" s="11" customFormat="1" ht="13.5">
      <c r="B530" s="166"/>
      <c r="D530" s="175" t="s">
        <v>159</v>
      </c>
      <c r="E530" s="183" t="s">
        <v>5</v>
      </c>
      <c r="F530" s="184" t="s">
        <v>760</v>
      </c>
      <c r="H530" s="185">
        <v>3</v>
      </c>
      <c r="L530" s="166"/>
      <c r="M530" s="171"/>
      <c r="N530" s="172"/>
      <c r="O530" s="172"/>
      <c r="P530" s="172"/>
      <c r="Q530" s="172"/>
      <c r="R530" s="172"/>
      <c r="S530" s="172"/>
      <c r="T530" s="173"/>
      <c r="AT530" s="168" t="s">
        <v>159</v>
      </c>
      <c r="AU530" s="168" t="s">
        <v>80</v>
      </c>
      <c r="AV530" s="11" t="s">
        <v>80</v>
      </c>
      <c r="AW530" s="11" t="s">
        <v>33</v>
      </c>
      <c r="AX530" s="11" t="s">
        <v>78</v>
      </c>
      <c r="AY530" s="168" t="s">
        <v>150</v>
      </c>
    </row>
    <row r="531" spans="2:65" s="1" customFormat="1" ht="22.5" customHeight="1">
      <c r="B531" s="154"/>
      <c r="C531" s="155" t="s">
        <v>761</v>
      </c>
      <c r="D531" s="155" t="s">
        <v>152</v>
      </c>
      <c r="E531" s="156" t="s">
        <v>762</v>
      </c>
      <c r="F531" s="157" t="s">
        <v>763</v>
      </c>
      <c r="G531" s="158" t="s">
        <v>292</v>
      </c>
      <c r="H531" s="159">
        <v>5</v>
      </c>
      <c r="I531" s="160"/>
      <c r="J531" s="160"/>
      <c r="K531" s="157" t="s">
        <v>156</v>
      </c>
      <c r="L531" s="38"/>
      <c r="M531" s="161" t="s">
        <v>5</v>
      </c>
      <c r="N531" s="162" t="s">
        <v>41</v>
      </c>
      <c r="O531" s="163">
        <v>0.189</v>
      </c>
      <c r="P531" s="163">
        <f>O531*H531</f>
        <v>0.9450000000000001</v>
      </c>
      <c r="Q531" s="163">
        <v>0</v>
      </c>
      <c r="R531" s="163">
        <f>Q531*H531</f>
        <v>0</v>
      </c>
      <c r="S531" s="163">
        <v>0.0026</v>
      </c>
      <c r="T531" s="164">
        <f>S531*H531</f>
        <v>0.013</v>
      </c>
      <c r="AR531" s="24" t="s">
        <v>157</v>
      </c>
      <c r="AT531" s="24" t="s">
        <v>152</v>
      </c>
      <c r="AU531" s="24" t="s">
        <v>80</v>
      </c>
      <c r="AY531" s="24" t="s">
        <v>150</v>
      </c>
      <c r="BE531" s="165">
        <f>IF(N531="základní",J531,0)</f>
        <v>0</v>
      </c>
      <c r="BF531" s="165">
        <f>IF(N531="snížená",J531,0)</f>
        <v>0</v>
      </c>
      <c r="BG531" s="165">
        <f>IF(N531="zákl. přenesená",J531,0)</f>
        <v>0</v>
      </c>
      <c r="BH531" s="165">
        <f>IF(N531="sníž. přenesená",J531,0)</f>
        <v>0</v>
      </c>
      <c r="BI531" s="165">
        <f>IF(N531="nulová",J531,0)</f>
        <v>0</v>
      </c>
      <c r="BJ531" s="24" t="s">
        <v>78</v>
      </c>
      <c r="BK531" s="165">
        <f>ROUND(I531*H531,2)</f>
        <v>0</v>
      </c>
      <c r="BL531" s="24" t="s">
        <v>157</v>
      </c>
      <c r="BM531" s="24" t="s">
        <v>764</v>
      </c>
    </row>
    <row r="532" spans="2:51" s="11" customFormat="1" ht="13.5">
      <c r="B532" s="166"/>
      <c r="D532" s="175" t="s">
        <v>159</v>
      </c>
      <c r="E532" s="183" t="s">
        <v>5</v>
      </c>
      <c r="F532" s="184" t="s">
        <v>765</v>
      </c>
      <c r="H532" s="185">
        <v>5</v>
      </c>
      <c r="L532" s="166"/>
      <c r="M532" s="171"/>
      <c r="N532" s="172"/>
      <c r="O532" s="172"/>
      <c r="P532" s="172"/>
      <c r="Q532" s="172"/>
      <c r="R532" s="172"/>
      <c r="S532" s="172"/>
      <c r="T532" s="173"/>
      <c r="AT532" s="168" t="s">
        <v>159</v>
      </c>
      <c r="AU532" s="168" t="s">
        <v>80</v>
      </c>
      <c r="AV532" s="11" t="s">
        <v>80</v>
      </c>
      <c r="AW532" s="11" t="s">
        <v>33</v>
      </c>
      <c r="AX532" s="11" t="s">
        <v>78</v>
      </c>
      <c r="AY532" s="168" t="s">
        <v>150</v>
      </c>
    </row>
    <row r="533" spans="2:65" s="1" customFormat="1" ht="22.5" customHeight="1">
      <c r="B533" s="154"/>
      <c r="C533" s="155" t="s">
        <v>766</v>
      </c>
      <c r="D533" s="155" t="s">
        <v>152</v>
      </c>
      <c r="E533" s="156" t="s">
        <v>767</v>
      </c>
      <c r="F533" s="157" t="s">
        <v>768</v>
      </c>
      <c r="G533" s="158" t="s">
        <v>292</v>
      </c>
      <c r="H533" s="159">
        <v>2.7</v>
      </c>
      <c r="I533" s="160"/>
      <c r="J533" s="160"/>
      <c r="K533" s="157" t="s">
        <v>156</v>
      </c>
      <c r="L533" s="38"/>
      <c r="M533" s="161" t="s">
        <v>5</v>
      </c>
      <c r="N533" s="162" t="s">
        <v>41</v>
      </c>
      <c r="O533" s="163">
        <v>0.147</v>
      </c>
      <c r="P533" s="163">
        <f>O533*H533</f>
        <v>0.39690000000000003</v>
      </c>
      <c r="Q533" s="163">
        <v>0</v>
      </c>
      <c r="R533" s="163">
        <f>Q533*H533</f>
        <v>0</v>
      </c>
      <c r="S533" s="163">
        <v>0.00394</v>
      </c>
      <c r="T533" s="164">
        <f>S533*H533</f>
        <v>0.010638</v>
      </c>
      <c r="AR533" s="24" t="s">
        <v>157</v>
      </c>
      <c r="AT533" s="24" t="s">
        <v>152</v>
      </c>
      <c r="AU533" s="24" t="s">
        <v>80</v>
      </c>
      <c r="AY533" s="24" t="s">
        <v>150</v>
      </c>
      <c r="BE533" s="165">
        <f>IF(N533="základní",J533,0)</f>
        <v>0</v>
      </c>
      <c r="BF533" s="165">
        <f>IF(N533="snížená",J533,0)</f>
        <v>0</v>
      </c>
      <c r="BG533" s="165">
        <f>IF(N533="zákl. přenesená",J533,0)</f>
        <v>0</v>
      </c>
      <c r="BH533" s="165">
        <f>IF(N533="sníž. přenesená",J533,0)</f>
        <v>0</v>
      </c>
      <c r="BI533" s="165">
        <f>IF(N533="nulová",J533,0)</f>
        <v>0</v>
      </c>
      <c r="BJ533" s="24" t="s">
        <v>78</v>
      </c>
      <c r="BK533" s="165">
        <f>ROUND(I533*H533,2)</f>
        <v>0</v>
      </c>
      <c r="BL533" s="24" t="s">
        <v>157</v>
      </c>
      <c r="BM533" s="24" t="s">
        <v>769</v>
      </c>
    </row>
    <row r="534" spans="2:51" s="11" customFormat="1" ht="13.5">
      <c r="B534" s="166"/>
      <c r="D534" s="175" t="s">
        <v>159</v>
      </c>
      <c r="E534" s="183" t="s">
        <v>5</v>
      </c>
      <c r="F534" s="184" t="s">
        <v>770</v>
      </c>
      <c r="H534" s="185">
        <v>2.7</v>
      </c>
      <c r="L534" s="166"/>
      <c r="M534" s="171"/>
      <c r="N534" s="172"/>
      <c r="O534" s="172"/>
      <c r="P534" s="172"/>
      <c r="Q534" s="172"/>
      <c r="R534" s="172"/>
      <c r="S534" s="172"/>
      <c r="T534" s="173"/>
      <c r="AT534" s="168" t="s">
        <v>159</v>
      </c>
      <c r="AU534" s="168" t="s">
        <v>80</v>
      </c>
      <c r="AV534" s="11" t="s">
        <v>80</v>
      </c>
      <c r="AW534" s="11" t="s">
        <v>33</v>
      </c>
      <c r="AX534" s="11" t="s">
        <v>78</v>
      </c>
      <c r="AY534" s="168" t="s">
        <v>150</v>
      </c>
    </row>
    <row r="535" spans="2:65" s="1" customFormat="1" ht="22.5" customHeight="1">
      <c r="B535" s="154"/>
      <c r="C535" s="155" t="s">
        <v>651</v>
      </c>
      <c r="D535" s="155" t="s">
        <v>152</v>
      </c>
      <c r="E535" s="156" t="s">
        <v>771</v>
      </c>
      <c r="F535" s="157" t="s">
        <v>772</v>
      </c>
      <c r="G535" s="158" t="s">
        <v>155</v>
      </c>
      <c r="H535" s="159">
        <v>0.068</v>
      </c>
      <c r="I535" s="160"/>
      <c r="J535" s="160"/>
      <c r="K535" s="157" t="s">
        <v>156</v>
      </c>
      <c r="L535" s="38"/>
      <c r="M535" s="161" t="s">
        <v>5</v>
      </c>
      <c r="N535" s="162" t="s">
        <v>41</v>
      </c>
      <c r="O535" s="163">
        <v>12.817</v>
      </c>
      <c r="P535" s="163">
        <f>O535*H535</f>
        <v>0.8715560000000001</v>
      </c>
      <c r="Q535" s="163">
        <v>0</v>
      </c>
      <c r="R535" s="163">
        <f>Q535*H535</f>
        <v>0</v>
      </c>
      <c r="S535" s="163">
        <v>2.4</v>
      </c>
      <c r="T535" s="164">
        <f>S535*H535</f>
        <v>0.1632</v>
      </c>
      <c r="AR535" s="24" t="s">
        <v>157</v>
      </c>
      <c r="AT535" s="24" t="s">
        <v>152</v>
      </c>
      <c r="AU535" s="24" t="s">
        <v>80</v>
      </c>
      <c r="AY535" s="24" t="s">
        <v>150</v>
      </c>
      <c r="BE535" s="165">
        <f>IF(N535="základní",J535,0)</f>
        <v>0</v>
      </c>
      <c r="BF535" s="165">
        <f>IF(N535="snížená",J535,0)</f>
        <v>0</v>
      </c>
      <c r="BG535" s="165">
        <f>IF(N535="zákl. přenesená",J535,0)</f>
        <v>0</v>
      </c>
      <c r="BH535" s="165">
        <f>IF(N535="sníž. přenesená",J535,0)</f>
        <v>0</v>
      </c>
      <c r="BI535" s="165">
        <f>IF(N535="nulová",J535,0)</f>
        <v>0</v>
      </c>
      <c r="BJ535" s="24" t="s">
        <v>78</v>
      </c>
      <c r="BK535" s="165">
        <f>ROUND(I535*H535,2)</f>
        <v>0</v>
      </c>
      <c r="BL535" s="24" t="s">
        <v>157</v>
      </c>
      <c r="BM535" s="24" t="s">
        <v>773</v>
      </c>
    </row>
    <row r="536" spans="2:51" s="11" customFormat="1" ht="13.5">
      <c r="B536" s="166"/>
      <c r="D536" s="175" t="s">
        <v>159</v>
      </c>
      <c r="E536" s="183" t="s">
        <v>5</v>
      </c>
      <c r="F536" s="184" t="s">
        <v>774</v>
      </c>
      <c r="H536" s="185">
        <v>0.068</v>
      </c>
      <c r="L536" s="166"/>
      <c r="M536" s="171"/>
      <c r="N536" s="172"/>
      <c r="O536" s="172"/>
      <c r="P536" s="172"/>
      <c r="Q536" s="172"/>
      <c r="R536" s="172"/>
      <c r="S536" s="172"/>
      <c r="T536" s="173"/>
      <c r="AT536" s="168" t="s">
        <v>159</v>
      </c>
      <c r="AU536" s="168" t="s">
        <v>80</v>
      </c>
      <c r="AV536" s="11" t="s">
        <v>80</v>
      </c>
      <c r="AW536" s="11" t="s">
        <v>33</v>
      </c>
      <c r="AX536" s="11" t="s">
        <v>78</v>
      </c>
      <c r="AY536" s="168" t="s">
        <v>150</v>
      </c>
    </row>
    <row r="537" spans="2:65" s="1" customFormat="1" ht="31.5" customHeight="1">
      <c r="B537" s="154"/>
      <c r="C537" s="155" t="s">
        <v>775</v>
      </c>
      <c r="D537" s="155" t="s">
        <v>152</v>
      </c>
      <c r="E537" s="156" t="s">
        <v>776</v>
      </c>
      <c r="F537" s="157" t="s">
        <v>777</v>
      </c>
      <c r="G537" s="158" t="s">
        <v>196</v>
      </c>
      <c r="H537" s="159">
        <v>985.45</v>
      </c>
      <c r="I537" s="160"/>
      <c r="J537" s="160"/>
      <c r="K537" s="157" t="s">
        <v>156</v>
      </c>
      <c r="L537" s="38"/>
      <c r="M537" s="161" t="s">
        <v>5</v>
      </c>
      <c r="N537" s="162" t="s">
        <v>41</v>
      </c>
      <c r="O537" s="163">
        <v>0.91</v>
      </c>
      <c r="P537" s="163">
        <f>O537*H537</f>
        <v>896.7595000000001</v>
      </c>
      <c r="Q537" s="163">
        <v>0</v>
      </c>
      <c r="R537" s="163">
        <f>Q537*H537</f>
        <v>0</v>
      </c>
      <c r="S537" s="163">
        <v>0.09</v>
      </c>
      <c r="T537" s="164">
        <f>S537*H537</f>
        <v>88.6905</v>
      </c>
      <c r="AR537" s="24" t="s">
        <v>157</v>
      </c>
      <c r="AT537" s="24" t="s">
        <v>152</v>
      </c>
      <c r="AU537" s="24" t="s">
        <v>80</v>
      </c>
      <c r="AY537" s="24" t="s">
        <v>150</v>
      </c>
      <c r="BE537" s="165">
        <f>IF(N537="základní",J537,0)</f>
        <v>0</v>
      </c>
      <c r="BF537" s="165">
        <f>IF(N537="snížená",J537,0)</f>
        <v>0</v>
      </c>
      <c r="BG537" s="165">
        <f>IF(N537="zákl. přenesená",J537,0)</f>
        <v>0</v>
      </c>
      <c r="BH537" s="165">
        <f>IF(N537="sníž. přenesená",J537,0)</f>
        <v>0</v>
      </c>
      <c r="BI537" s="165">
        <f>IF(N537="nulová",J537,0)</f>
        <v>0</v>
      </c>
      <c r="BJ537" s="24" t="s">
        <v>78</v>
      </c>
      <c r="BK537" s="165">
        <f>ROUND(I537*H537,2)</f>
        <v>0</v>
      </c>
      <c r="BL537" s="24" t="s">
        <v>157</v>
      </c>
      <c r="BM537" s="24" t="s">
        <v>778</v>
      </c>
    </row>
    <row r="538" spans="2:51" s="11" customFormat="1" ht="13.5">
      <c r="B538" s="166"/>
      <c r="D538" s="175" t="s">
        <v>159</v>
      </c>
      <c r="E538" s="183" t="s">
        <v>5</v>
      </c>
      <c r="F538" s="184" t="s">
        <v>779</v>
      </c>
      <c r="H538" s="185">
        <v>985.45</v>
      </c>
      <c r="L538" s="166"/>
      <c r="M538" s="171"/>
      <c r="N538" s="172"/>
      <c r="O538" s="172"/>
      <c r="P538" s="172"/>
      <c r="Q538" s="172"/>
      <c r="R538" s="172"/>
      <c r="S538" s="172"/>
      <c r="T538" s="173"/>
      <c r="AT538" s="168" t="s">
        <v>159</v>
      </c>
      <c r="AU538" s="168" t="s">
        <v>80</v>
      </c>
      <c r="AV538" s="11" t="s">
        <v>80</v>
      </c>
      <c r="AW538" s="11" t="s">
        <v>33</v>
      </c>
      <c r="AX538" s="11" t="s">
        <v>78</v>
      </c>
      <c r="AY538" s="168" t="s">
        <v>150</v>
      </c>
    </row>
    <row r="539" spans="2:65" s="1" customFormat="1" ht="22.5" customHeight="1">
      <c r="B539" s="154"/>
      <c r="C539" s="155" t="s">
        <v>709</v>
      </c>
      <c r="D539" s="155" t="s">
        <v>152</v>
      </c>
      <c r="E539" s="156" t="s">
        <v>780</v>
      </c>
      <c r="F539" s="157" t="s">
        <v>781</v>
      </c>
      <c r="G539" s="158" t="s">
        <v>196</v>
      </c>
      <c r="H539" s="159">
        <v>6.84</v>
      </c>
      <c r="I539" s="160"/>
      <c r="J539" s="160"/>
      <c r="K539" s="157" t="s">
        <v>156</v>
      </c>
      <c r="L539" s="38"/>
      <c r="M539" s="161" t="s">
        <v>5</v>
      </c>
      <c r="N539" s="162" t="s">
        <v>41</v>
      </c>
      <c r="O539" s="163">
        <v>0.383</v>
      </c>
      <c r="P539" s="163">
        <f>O539*H539</f>
        <v>2.61972</v>
      </c>
      <c r="Q539" s="163">
        <v>0</v>
      </c>
      <c r="R539" s="163">
        <f>Q539*H539</f>
        <v>0</v>
      </c>
      <c r="S539" s="163">
        <v>0.034</v>
      </c>
      <c r="T539" s="164">
        <f>S539*H539</f>
        <v>0.23256000000000002</v>
      </c>
      <c r="AR539" s="24" t="s">
        <v>157</v>
      </c>
      <c r="AT539" s="24" t="s">
        <v>152</v>
      </c>
      <c r="AU539" s="24" t="s">
        <v>80</v>
      </c>
      <c r="AY539" s="24" t="s">
        <v>150</v>
      </c>
      <c r="BE539" s="165">
        <f>IF(N539="základní",J539,0)</f>
        <v>0</v>
      </c>
      <c r="BF539" s="165">
        <f>IF(N539="snížená",J539,0)</f>
        <v>0</v>
      </c>
      <c r="BG539" s="165">
        <f>IF(N539="zákl. přenesená",J539,0)</f>
        <v>0</v>
      </c>
      <c r="BH539" s="165">
        <f>IF(N539="sníž. přenesená",J539,0)</f>
        <v>0</v>
      </c>
      <c r="BI539" s="165">
        <f>IF(N539="nulová",J539,0)</f>
        <v>0</v>
      </c>
      <c r="BJ539" s="24" t="s">
        <v>78</v>
      </c>
      <c r="BK539" s="165">
        <f>ROUND(I539*H539,2)</f>
        <v>0</v>
      </c>
      <c r="BL539" s="24" t="s">
        <v>157</v>
      </c>
      <c r="BM539" s="24" t="s">
        <v>782</v>
      </c>
    </row>
    <row r="540" spans="2:51" s="11" customFormat="1" ht="13.5">
      <c r="B540" s="166"/>
      <c r="D540" s="167" t="s">
        <v>159</v>
      </c>
      <c r="E540" s="168" t="s">
        <v>5</v>
      </c>
      <c r="F540" s="169" t="s">
        <v>783</v>
      </c>
      <c r="H540" s="170">
        <v>2.88</v>
      </c>
      <c r="L540" s="166"/>
      <c r="M540" s="171"/>
      <c r="N540" s="172"/>
      <c r="O540" s="172"/>
      <c r="P540" s="172"/>
      <c r="Q540" s="172"/>
      <c r="R540" s="172"/>
      <c r="S540" s="172"/>
      <c r="T540" s="173"/>
      <c r="AT540" s="168" t="s">
        <v>159</v>
      </c>
      <c r="AU540" s="168" t="s">
        <v>80</v>
      </c>
      <c r="AV540" s="11" t="s">
        <v>80</v>
      </c>
      <c r="AW540" s="11" t="s">
        <v>33</v>
      </c>
      <c r="AX540" s="11" t="s">
        <v>70</v>
      </c>
      <c r="AY540" s="168" t="s">
        <v>150</v>
      </c>
    </row>
    <row r="541" spans="2:51" s="11" customFormat="1" ht="13.5">
      <c r="B541" s="166"/>
      <c r="D541" s="167" t="s">
        <v>159</v>
      </c>
      <c r="E541" s="168" t="s">
        <v>5</v>
      </c>
      <c r="F541" s="169" t="s">
        <v>784</v>
      </c>
      <c r="H541" s="170">
        <v>3.96</v>
      </c>
      <c r="L541" s="166"/>
      <c r="M541" s="171"/>
      <c r="N541" s="172"/>
      <c r="O541" s="172"/>
      <c r="P541" s="172"/>
      <c r="Q541" s="172"/>
      <c r="R541" s="172"/>
      <c r="S541" s="172"/>
      <c r="T541" s="173"/>
      <c r="AT541" s="168" t="s">
        <v>159</v>
      </c>
      <c r="AU541" s="168" t="s">
        <v>80</v>
      </c>
      <c r="AV541" s="11" t="s">
        <v>80</v>
      </c>
      <c r="AW541" s="11" t="s">
        <v>33</v>
      </c>
      <c r="AX541" s="11" t="s">
        <v>70</v>
      </c>
      <c r="AY541" s="168" t="s">
        <v>150</v>
      </c>
    </row>
    <row r="542" spans="2:51" s="12" customFormat="1" ht="13.5">
      <c r="B542" s="174"/>
      <c r="D542" s="175" t="s">
        <v>159</v>
      </c>
      <c r="E542" s="176" t="s">
        <v>5</v>
      </c>
      <c r="F542" s="177" t="s">
        <v>162</v>
      </c>
      <c r="H542" s="178">
        <v>6.84</v>
      </c>
      <c r="L542" s="174"/>
      <c r="M542" s="179"/>
      <c r="N542" s="180"/>
      <c r="O542" s="180"/>
      <c r="P542" s="180"/>
      <c r="Q542" s="180"/>
      <c r="R542" s="180"/>
      <c r="S542" s="180"/>
      <c r="T542" s="181"/>
      <c r="AT542" s="182" t="s">
        <v>159</v>
      </c>
      <c r="AU542" s="182" t="s">
        <v>80</v>
      </c>
      <c r="AV542" s="12" t="s">
        <v>157</v>
      </c>
      <c r="AW542" s="12" t="s">
        <v>33</v>
      </c>
      <c r="AX542" s="12" t="s">
        <v>78</v>
      </c>
      <c r="AY542" s="182" t="s">
        <v>150</v>
      </c>
    </row>
    <row r="543" spans="2:65" s="1" customFormat="1" ht="22.5" customHeight="1">
      <c r="B543" s="154"/>
      <c r="C543" s="155" t="s">
        <v>785</v>
      </c>
      <c r="D543" s="155" t="s">
        <v>152</v>
      </c>
      <c r="E543" s="156" t="s">
        <v>786</v>
      </c>
      <c r="F543" s="157" t="s">
        <v>787</v>
      </c>
      <c r="G543" s="158" t="s">
        <v>196</v>
      </c>
      <c r="H543" s="159">
        <v>284.4</v>
      </c>
      <c r="I543" s="160"/>
      <c r="J543" s="160"/>
      <c r="K543" s="157" t="s">
        <v>156</v>
      </c>
      <c r="L543" s="38"/>
      <c r="M543" s="161" t="s">
        <v>5</v>
      </c>
      <c r="N543" s="162" t="s">
        <v>41</v>
      </c>
      <c r="O543" s="163">
        <v>0.325</v>
      </c>
      <c r="P543" s="163">
        <f>O543*H543</f>
        <v>92.42999999999999</v>
      </c>
      <c r="Q543" s="163">
        <v>0</v>
      </c>
      <c r="R543" s="163">
        <f>Q543*H543</f>
        <v>0</v>
      </c>
      <c r="S543" s="163">
        <v>0.032</v>
      </c>
      <c r="T543" s="164">
        <f>S543*H543</f>
        <v>9.1008</v>
      </c>
      <c r="AR543" s="24" t="s">
        <v>157</v>
      </c>
      <c r="AT543" s="24" t="s">
        <v>152</v>
      </c>
      <c r="AU543" s="24" t="s">
        <v>80</v>
      </c>
      <c r="AY543" s="24" t="s">
        <v>150</v>
      </c>
      <c r="BE543" s="165">
        <f>IF(N543="základní",J543,0)</f>
        <v>0</v>
      </c>
      <c r="BF543" s="165">
        <f>IF(N543="snížená",J543,0)</f>
        <v>0</v>
      </c>
      <c r="BG543" s="165">
        <f>IF(N543="zákl. přenesená",J543,0)</f>
        <v>0</v>
      </c>
      <c r="BH543" s="165">
        <f>IF(N543="sníž. přenesená",J543,0)</f>
        <v>0</v>
      </c>
      <c r="BI543" s="165">
        <f>IF(N543="nulová",J543,0)</f>
        <v>0</v>
      </c>
      <c r="BJ543" s="24" t="s">
        <v>78</v>
      </c>
      <c r="BK543" s="165">
        <f>ROUND(I543*H543,2)</f>
        <v>0</v>
      </c>
      <c r="BL543" s="24" t="s">
        <v>157</v>
      </c>
      <c r="BM543" s="24" t="s">
        <v>788</v>
      </c>
    </row>
    <row r="544" spans="2:51" s="11" customFormat="1" ht="13.5">
      <c r="B544" s="166"/>
      <c r="D544" s="167" t="s">
        <v>159</v>
      </c>
      <c r="E544" s="168" t="s">
        <v>5</v>
      </c>
      <c r="F544" s="169" t="s">
        <v>789</v>
      </c>
      <c r="H544" s="170">
        <v>63.36</v>
      </c>
      <c r="L544" s="166"/>
      <c r="M544" s="171"/>
      <c r="N544" s="172"/>
      <c r="O544" s="172"/>
      <c r="P544" s="172"/>
      <c r="Q544" s="172"/>
      <c r="R544" s="172"/>
      <c r="S544" s="172"/>
      <c r="T544" s="173"/>
      <c r="AT544" s="168" t="s">
        <v>159</v>
      </c>
      <c r="AU544" s="168" t="s">
        <v>80</v>
      </c>
      <c r="AV544" s="11" t="s">
        <v>80</v>
      </c>
      <c r="AW544" s="11" t="s">
        <v>33</v>
      </c>
      <c r="AX544" s="11" t="s">
        <v>70</v>
      </c>
      <c r="AY544" s="168" t="s">
        <v>150</v>
      </c>
    </row>
    <row r="545" spans="2:51" s="11" customFormat="1" ht="13.5">
      <c r="B545" s="166"/>
      <c r="D545" s="167" t="s">
        <v>159</v>
      </c>
      <c r="E545" s="168" t="s">
        <v>5</v>
      </c>
      <c r="F545" s="169" t="s">
        <v>790</v>
      </c>
      <c r="H545" s="170">
        <v>74.88</v>
      </c>
      <c r="L545" s="166"/>
      <c r="M545" s="171"/>
      <c r="N545" s="172"/>
      <c r="O545" s="172"/>
      <c r="P545" s="172"/>
      <c r="Q545" s="172"/>
      <c r="R545" s="172"/>
      <c r="S545" s="172"/>
      <c r="T545" s="173"/>
      <c r="AT545" s="168" t="s">
        <v>159</v>
      </c>
      <c r="AU545" s="168" t="s">
        <v>80</v>
      </c>
      <c r="AV545" s="11" t="s">
        <v>80</v>
      </c>
      <c r="AW545" s="11" t="s">
        <v>33</v>
      </c>
      <c r="AX545" s="11" t="s">
        <v>70</v>
      </c>
      <c r="AY545" s="168" t="s">
        <v>150</v>
      </c>
    </row>
    <row r="546" spans="2:51" s="11" customFormat="1" ht="13.5">
      <c r="B546" s="166"/>
      <c r="D546" s="167" t="s">
        <v>159</v>
      </c>
      <c r="E546" s="168" t="s">
        <v>5</v>
      </c>
      <c r="F546" s="169" t="s">
        <v>791</v>
      </c>
      <c r="H546" s="170">
        <v>90.72</v>
      </c>
      <c r="L546" s="166"/>
      <c r="M546" s="171"/>
      <c r="N546" s="172"/>
      <c r="O546" s="172"/>
      <c r="P546" s="172"/>
      <c r="Q546" s="172"/>
      <c r="R546" s="172"/>
      <c r="S546" s="172"/>
      <c r="T546" s="173"/>
      <c r="AT546" s="168" t="s">
        <v>159</v>
      </c>
      <c r="AU546" s="168" t="s">
        <v>80</v>
      </c>
      <c r="AV546" s="11" t="s">
        <v>80</v>
      </c>
      <c r="AW546" s="11" t="s">
        <v>33</v>
      </c>
      <c r="AX546" s="11" t="s">
        <v>70</v>
      </c>
      <c r="AY546" s="168" t="s">
        <v>150</v>
      </c>
    </row>
    <row r="547" spans="2:51" s="11" customFormat="1" ht="13.5">
      <c r="B547" s="166"/>
      <c r="D547" s="167" t="s">
        <v>159</v>
      </c>
      <c r="E547" s="168" t="s">
        <v>5</v>
      </c>
      <c r="F547" s="169" t="s">
        <v>792</v>
      </c>
      <c r="H547" s="170">
        <v>55.44</v>
      </c>
      <c r="L547" s="166"/>
      <c r="M547" s="171"/>
      <c r="N547" s="172"/>
      <c r="O547" s="172"/>
      <c r="P547" s="172"/>
      <c r="Q547" s="172"/>
      <c r="R547" s="172"/>
      <c r="S547" s="172"/>
      <c r="T547" s="173"/>
      <c r="AT547" s="168" t="s">
        <v>159</v>
      </c>
      <c r="AU547" s="168" t="s">
        <v>80</v>
      </c>
      <c r="AV547" s="11" t="s">
        <v>80</v>
      </c>
      <c r="AW547" s="11" t="s">
        <v>33</v>
      </c>
      <c r="AX547" s="11" t="s">
        <v>70</v>
      </c>
      <c r="AY547" s="168" t="s">
        <v>150</v>
      </c>
    </row>
    <row r="548" spans="2:51" s="12" customFormat="1" ht="13.5">
      <c r="B548" s="174"/>
      <c r="D548" s="175" t="s">
        <v>159</v>
      </c>
      <c r="E548" s="176" t="s">
        <v>5</v>
      </c>
      <c r="F548" s="177" t="s">
        <v>162</v>
      </c>
      <c r="H548" s="178">
        <v>284.4</v>
      </c>
      <c r="L548" s="174"/>
      <c r="M548" s="179"/>
      <c r="N548" s="180"/>
      <c r="O548" s="180"/>
      <c r="P548" s="180"/>
      <c r="Q548" s="180"/>
      <c r="R548" s="180"/>
      <c r="S548" s="180"/>
      <c r="T548" s="181"/>
      <c r="AT548" s="182" t="s">
        <v>159</v>
      </c>
      <c r="AU548" s="182" t="s">
        <v>80</v>
      </c>
      <c r="AV548" s="12" t="s">
        <v>157</v>
      </c>
      <c r="AW548" s="12" t="s">
        <v>33</v>
      </c>
      <c r="AX548" s="12" t="s">
        <v>78</v>
      </c>
      <c r="AY548" s="182" t="s">
        <v>150</v>
      </c>
    </row>
    <row r="549" spans="2:65" s="1" customFormat="1" ht="22.5" customHeight="1">
      <c r="B549" s="154"/>
      <c r="C549" s="155" t="s">
        <v>793</v>
      </c>
      <c r="D549" s="155" t="s">
        <v>152</v>
      </c>
      <c r="E549" s="156" t="s">
        <v>794</v>
      </c>
      <c r="F549" s="157" t="s">
        <v>795</v>
      </c>
      <c r="G549" s="158" t="s">
        <v>196</v>
      </c>
      <c r="H549" s="159">
        <v>1</v>
      </c>
      <c r="I549" s="160"/>
      <c r="J549" s="160"/>
      <c r="K549" s="157" t="s">
        <v>156</v>
      </c>
      <c r="L549" s="38"/>
      <c r="M549" s="161" t="s">
        <v>5</v>
      </c>
      <c r="N549" s="162" t="s">
        <v>41</v>
      </c>
      <c r="O549" s="163">
        <v>0.938</v>
      </c>
      <c r="P549" s="163">
        <f>O549*H549</f>
        <v>0.938</v>
      </c>
      <c r="Q549" s="163">
        <v>0</v>
      </c>
      <c r="R549" s="163">
        <f>Q549*H549</f>
        <v>0</v>
      </c>
      <c r="S549" s="163">
        <v>0.061</v>
      </c>
      <c r="T549" s="164">
        <f>S549*H549</f>
        <v>0.061</v>
      </c>
      <c r="AR549" s="24" t="s">
        <v>157</v>
      </c>
      <c r="AT549" s="24" t="s">
        <v>152</v>
      </c>
      <c r="AU549" s="24" t="s">
        <v>80</v>
      </c>
      <c r="AY549" s="24" t="s">
        <v>150</v>
      </c>
      <c r="BE549" s="165">
        <f>IF(N549="základní",J549,0)</f>
        <v>0</v>
      </c>
      <c r="BF549" s="165">
        <f>IF(N549="snížená",J549,0)</f>
        <v>0</v>
      </c>
      <c r="BG549" s="165">
        <f>IF(N549="zákl. přenesená",J549,0)</f>
        <v>0</v>
      </c>
      <c r="BH549" s="165">
        <f>IF(N549="sníž. přenesená",J549,0)</f>
        <v>0</v>
      </c>
      <c r="BI549" s="165">
        <f>IF(N549="nulová",J549,0)</f>
        <v>0</v>
      </c>
      <c r="BJ549" s="24" t="s">
        <v>78</v>
      </c>
      <c r="BK549" s="165">
        <f>ROUND(I549*H549,2)</f>
        <v>0</v>
      </c>
      <c r="BL549" s="24" t="s">
        <v>157</v>
      </c>
      <c r="BM549" s="24" t="s">
        <v>796</v>
      </c>
    </row>
    <row r="550" spans="2:51" s="11" customFormat="1" ht="13.5">
      <c r="B550" s="166"/>
      <c r="D550" s="175" t="s">
        <v>159</v>
      </c>
      <c r="E550" s="183" t="s">
        <v>5</v>
      </c>
      <c r="F550" s="184" t="s">
        <v>797</v>
      </c>
      <c r="H550" s="185">
        <v>1</v>
      </c>
      <c r="L550" s="166"/>
      <c r="M550" s="171"/>
      <c r="N550" s="172"/>
      <c r="O550" s="172"/>
      <c r="P550" s="172"/>
      <c r="Q550" s="172"/>
      <c r="R550" s="172"/>
      <c r="S550" s="172"/>
      <c r="T550" s="173"/>
      <c r="AT550" s="168" t="s">
        <v>159</v>
      </c>
      <c r="AU550" s="168" t="s">
        <v>80</v>
      </c>
      <c r="AV550" s="11" t="s">
        <v>80</v>
      </c>
      <c r="AW550" s="11" t="s">
        <v>33</v>
      </c>
      <c r="AX550" s="11" t="s">
        <v>78</v>
      </c>
      <c r="AY550" s="168" t="s">
        <v>150</v>
      </c>
    </row>
    <row r="551" spans="2:65" s="1" customFormat="1" ht="22.5" customHeight="1">
      <c r="B551" s="154"/>
      <c r="C551" s="155" t="s">
        <v>798</v>
      </c>
      <c r="D551" s="155" t="s">
        <v>152</v>
      </c>
      <c r="E551" s="156" t="s">
        <v>799</v>
      </c>
      <c r="F551" s="157" t="s">
        <v>800</v>
      </c>
      <c r="G551" s="158" t="s">
        <v>196</v>
      </c>
      <c r="H551" s="159">
        <v>1.576</v>
      </c>
      <c r="I551" s="160"/>
      <c r="J551" s="160"/>
      <c r="K551" s="157" t="s">
        <v>156</v>
      </c>
      <c r="L551" s="38"/>
      <c r="M551" s="161" t="s">
        <v>5</v>
      </c>
      <c r="N551" s="162" t="s">
        <v>41</v>
      </c>
      <c r="O551" s="163">
        <v>0.939</v>
      </c>
      <c r="P551" s="163">
        <f>O551*H551</f>
        <v>1.479864</v>
      </c>
      <c r="Q551" s="163">
        <v>0</v>
      </c>
      <c r="R551" s="163">
        <f>Q551*H551</f>
        <v>0</v>
      </c>
      <c r="S551" s="163">
        <v>0.076</v>
      </c>
      <c r="T551" s="164">
        <f>S551*H551</f>
        <v>0.11977600000000001</v>
      </c>
      <c r="AR551" s="24" t="s">
        <v>157</v>
      </c>
      <c r="AT551" s="24" t="s">
        <v>152</v>
      </c>
      <c r="AU551" s="24" t="s">
        <v>80</v>
      </c>
      <c r="AY551" s="24" t="s">
        <v>150</v>
      </c>
      <c r="BE551" s="165">
        <f>IF(N551="základní",J551,0)</f>
        <v>0</v>
      </c>
      <c r="BF551" s="165">
        <f>IF(N551="snížená",J551,0)</f>
        <v>0</v>
      </c>
      <c r="BG551" s="165">
        <f>IF(N551="zákl. přenesená",J551,0)</f>
        <v>0</v>
      </c>
      <c r="BH551" s="165">
        <f>IF(N551="sníž. přenesená",J551,0)</f>
        <v>0</v>
      </c>
      <c r="BI551" s="165">
        <f>IF(N551="nulová",J551,0)</f>
        <v>0</v>
      </c>
      <c r="BJ551" s="24" t="s">
        <v>78</v>
      </c>
      <c r="BK551" s="165">
        <f>ROUND(I551*H551,2)</f>
        <v>0</v>
      </c>
      <c r="BL551" s="24" t="s">
        <v>157</v>
      </c>
      <c r="BM551" s="24" t="s">
        <v>801</v>
      </c>
    </row>
    <row r="552" spans="2:51" s="11" customFormat="1" ht="13.5">
      <c r="B552" s="166"/>
      <c r="D552" s="175" t="s">
        <v>159</v>
      </c>
      <c r="E552" s="183" t="s">
        <v>5</v>
      </c>
      <c r="F552" s="184" t="s">
        <v>802</v>
      </c>
      <c r="H552" s="185">
        <v>1.576</v>
      </c>
      <c r="L552" s="166"/>
      <c r="M552" s="171"/>
      <c r="N552" s="172"/>
      <c r="O552" s="172"/>
      <c r="P552" s="172"/>
      <c r="Q552" s="172"/>
      <c r="R552" s="172"/>
      <c r="S552" s="172"/>
      <c r="T552" s="173"/>
      <c r="AT552" s="168" t="s">
        <v>159</v>
      </c>
      <c r="AU552" s="168" t="s">
        <v>80</v>
      </c>
      <c r="AV552" s="11" t="s">
        <v>80</v>
      </c>
      <c r="AW552" s="11" t="s">
        <v>33</v>
      </c>
      <c r="AX552" s="11" t="s">
        <v>78</v>
      </c>
      <c r="AY552" s="168" t="s">
        <v>150</v>
      </c>
    </row>
    <row r="553" spans="2:65" s="1" customFormat="1" ht="22.5" customHeight="1">
      <c r="B553" s="154"/>
      <c r="C553" s="155" t="s">
        <v>803</v>
      </c>
      <c r="D553" s="155" t="s">
        <v>152</v>
      </c>
      <c r="E553" s="156" t="s">
        <v>804</v>
      </c>
      <c r="F553" s="157" t="s">
        <v>805</v>
      </c>
      <c r="G553" s="158" t="s">
        <v>196</v>
      </c>
      <c r="H553" s="159">
        <v>8.316</v>
      </c>
      <c r="I553" s="160"/>
      <c r="J553" s="160"/>
      <c r="K553" s="157" t="s">
        <v>156</v>
      </c>
      <c r="L553" s="38"/>
      <c r="M553" s="161" t="s">
        <v>5</v>
      </c>
      <c r="N553" s="162" t="s">
        <v>41</v>
      </c>
      <c r="O553" s="163">
        <v>0.718</v>
      </c>
      <c r="P553" s="163">
        <f>O553*H553</f>
        <v>5.970888</v>
      </c>
      <c r="Q553" s="163">
        <v>0</v>
      </c>
      <c r="R553" s="163">
        <f>Q553*H553</f>
        <v>0</v>
      </c>
      <c r="S553" s="163">
        <v>0.063</v>
      </c>
      <c r="T553" s="164">
        <f>S553*H553</f>
        <v>0.523908</v>
      </c>
      <c r="AR553" s="24" t="s">
        <v>157</v>
      </c>
      <c r="AT553" s="24" t="s">
        <v>152</v>
      </c>
      <c r="AU553" s="24" t="s">
        <v>80</v>
      </c>
      <c r="AY553" s="24" t="s">
        <v>150</v>
      </c>
      <c r="BE553" s="165">
        <f>IF(N553="základní",J553,0)</f>
        <v>0</v>
      </c>
      <c r="BF553" s="165">
        <f>IF(N553="snížená",J553,0)</f>
        <v>0</v>
      </c>
      <c r="BG553" s="165">
        <f>IF(N553="zákl. přenesená",J553,0)</f>
        <v>0</v>
      </c>
      <c r="BH553" s="165">
        <f>IF(N553="sníž. přenesená",J553,0)</f>
        <v>0</v>
      </c>
      <c r="BI553" s="165">
        <f>IF(N553="nulová",J553,0)</f>
        <v>0</v>
      </c>
      <c r="BJ553" s="24" t="s">
        <v>78</v>
      </c>
      <c r="BK553" s="165">
        <f>ROUND(I553*H553,2)</f>
        <v>0</v>
      </c>
      <c r="BL553" s="24" t="s">
        <v>157</v>
      </c>
      <c r="BM553" s="24" t="s">
        <v>806</v>
      </c>
    </row>
    <row r="554" spans="2:51" s="11" customFormat="1" ht="13.5">
      <c r="B554" s="166"/>
      <c r="D554" s="167" t="s">
        <v>159</v>
      </c>
      <c r="E554" s="168" t="s">
        <v>5</v>
      </c>
      <c r="F554" s="169" t="s">
        <v>807</v>
      </c>
      <c r="H554" s="170">
        <v>3.48</v>
      </c>
      <c r="L554" s="166"/>
      <c r="M554" s="171"/>
      <c r="N554" s="172"/>
      <c r="O554" s="172"/>
      <c r="P554" s="172"/>
      <c r="Q554" s="172"/>
      <c r="R554" s="172"/>
      <c r="S554" s="172"/>
      <c r="T554" s="173"/>
      <c r="AT554" s="168" t="s">
        <v>159</v>
      </c>
      <c r="AU554" s="168" t="s">
        <v>80</v>
      </c>
      <c r="AV554" s="11" t="s">
        <v>80</v>
      </c>
      <c r="AW554" s="11" t="s">
        <v>33</v>
      </c>
      <c r="AX554" s="11" t="s">
        <v>70</v>
      </c>
      <c r="AY554" s="168" t="s">
        <v>150</v>
      </c>
    </row>
    <row r="555" spans="2:51" s="11" customFormat="1" ht="13.5">
      <c r="B555" s="166"/>
      <c r="D555" s="167" t="s">
        <v>159</v>
      </c>
      <c r="E555" s="168" t="s">
        <v>5</v>
      </c>
      <c r="F555" s="169" t="s">
        <v>808</v>
      </c>
      <c r="H555" s="170">
        <v>4.836</v>
      </c>
      <c r="L555" s="166"/>
      <c r="M555" s="171"/>
      <c r="N555" s="172"/>
      <c r="O555" s="172"/>
      <c r="P555" s="172"/>
      <c r="Q555" s="172"/>
      <c r="R555" s="172"/>
      <c r="S555" s="172"/>
      <c r="T555" s="173"/>
      <c r="AT555" s="168" t="s">
        <v>159</v>
      </c>
      <c r="AU555" s="168" t="s">
        <v>80</v>
      </c>
      <c r="AV555" s="11" t="s">
        <v>80</v>
      </c>
      <c r="AW555" s="11" t="s">
        <v>33</v>
      </c>
      <c r="AX555" s="11" t="s">
        <v>70</v>
      </c>
      <c r="AY555" s="168" t="s">
        <v>150</v>
      </c>
    </row>
    <row r="556" spans="2:51" s="12" customFormat="1" ht="13.5">
      <c r="B556" s="174"/>
      <c r="D556" s="175" t="s">
        <v>159</v>
      </c>
      <c r="E556" s="176" t="s">
        <v>5</v>
      </c>
      <c r="F556" s="177" t="s">
        <v>162</v>
      </c>
      <c r="H556" s="178">
        <v>8.316</v>
      </c>
      <c r="L556" s="174"/>
      <c r="M556" s="179"/>
      <c r="N556" s="180"/>
      <c r="O556" s="180"/>
      <c r="P556" s="180"/>
      <c r="Q556" s="180"/>
      <c r="R556" s="180"/>
      <c r="S556" s="180"/>
      <c r="T556" s="181"/>
      <c r="AT556" s="182" t="s">
        <v>159</v>
      </c>
      <c r="AU556" s="182" t="s">
        <v>80</v>
      </c>
      <c r="AV556" s="12" t="s">
        <v>157</v>
      </c>
      <c r="AW556" s="12" t="s">
        <v>33</v>
      </c>
      <c r="AX556" s="12" t="s">
        <v>78</v>
      </c>
      <c r="AY556" s="182" t="s">
        <v>150</v>
      </c>
    </row>
    <row r="557" spans="2:65" s="1" customFormat="1" ht="22.5" customHeight="1">
      <c r="B557" s="154"/>
      <c r="C557" s="155" t="s">
        <v>809</v>
      </c>
      <c r="D557" s="155" t="s">
        <v>152</v>
      </c>
      <c r="E557" s="156" t="s">
        <v>810</v>
      </c>
      <c r="F557" s="157" t="s">
        <v>811</v>
      </c>
      <c r="G557" s="158" t="s">
        <v>196</v>
      </c>
      <c r="H557" s="159">
        <v>14.58</v>
      </c>
      <c r="I557" s="160"/>
      <c r="J557" s="160"/>
      <c r="K557" s="157" t="s">
        <v>156</v>
      </c>
      <c r="L557" s="38"/>
      <c r="M557" s="161" t="s">
        <v>5</v>
      </c>
      <c r="N557" s="162" t="s">
        <v>41</v>
      </c>
      <c r="O557" s="163">
        <v>0.347</v>
      </c>
      <c r="P557" s="163">
        <f>O557*H557</f>
        <v>5.05926</v>
      </c>
      <c r="Q557" s="163">
        <v>0</v>
      </c>
      <c r="R557" s="163">
        <f>Q557*H557</f>
        <v>0</v>
      </c>
      <c r="S557" s="163">
        <v>0.066</v>
      </c>
      <c r="T557" s="164">
        <f>S557*H557</f>
        <v>0.96228</v>
      </c>
      <c r="AR557" s="24" t="s">
        <v>157</v>
      </c>
      <c r="AT557" s="24" t="s">
        <v>152</v>
      </c>
      <c r="AU557" s="24" t="s">
        <v>80</v>
      </c>
      <c r="AY557" s="24" t="s">
        <v>150</v>
      </c>
      <c r="BE557" s="165">
        <f>IF(N557="základní",J557,0)</f>
        <v>0</v>
      </c>
      <c r="BF557" s="165">
        <f>IF(N557="snížená",J557,0)</f>
        <v>0</v>
      </c>
      <c r="BG557" s="165">
        <f>IF(N557="zákl. přenesená",J557,0)</f>
        <v>0</v>
      </c>
      <c r="BH557" s="165">
        <f>IF(N557="sníž. přenesená",J557,0)</f>
        <v>0</v>
      </c>
      <c r="BI557" s="165">
        <f>IF(N557="nulová",J557,0)</f>
        <v>0</v>
      </c>
      <c r="BJ557" s="24" t="s">
        <v>78</v>
      </c>
      <c r="BK557" s="165">
        <f>ROUND(I557*H557,2)</f>
        <v>0</v>
      </c>
      <c r="BL557" s="24" t="s">
        <v>157</v>
      </c>
      <c r="BM557" s="24" t="s">
        <v>812</v>
      </c>
    </row>
    <row r="558" spans="2:51" s="11" customFormat="1" ht="13.5">
      <c r="B558" s="166"/>
      <c r="D558" s="175" t="s">
        <v>159</v>
      </c>
      <c r="E558" s="183" t="s">
        <v>5</v>
      </c>
      <c r="F558" s="184" t="s">
        <v>813</v>
      </c>
      <c r="H558" s="185">
        <v>14.58</v>
      </c>
      <c r="L558" s="166"/>
      <c r="M558" s="171"/>
      <c r="N558" s="172"/>
      <c r="O558" s="172"/>
      <c r="P558" s="172"/>
      <c r="Q558" s="172"/>
      <c r="R558" s="172"/>
      <c r="S558" s="172"/>
      <c r="T558" s="173"/>
      <c r="AT558" s="168" t="s">
        <v>159</v>
      </c>
      <c r="AU558" s="168" t="s">
        <v>80</v>
      </c>
      <c r="AV558" s="11" t="s">
        <v>80</v>
      </c>
      <c r="AW558" s="11" t="s">
        <v>33</v>
      </c>
      <c r="AX558" s="11" t="s">
        <v>78</v>
      </c>
      <c r="AY558" s="168" t="s">
        <v>150</v>
      </c>
    </row>
    <row r="559" spans="2:65" s="1" customFormat="1" ht="31.5" customHeight="1">
      <c r="B559" s="154"/>
      <c r="C559" s="155" t="s">
        <v>814</v>
      </c>
      <c r="D559" s="155" t="s">
        <v>152</v>
      </c>
      <c r="E559" s="156" t="s">
        <v>815</v>
      </c>
      <c r="F559" s="157" t="s">
        <v>816</v>
      </c>
      <c r="G559" s="158" t="s">
        <v>196</v>
      </c>
      <c r="H559" s="159">
        <v>1.16</v>
      </c>
      <c r="I559" s="160"/>
      <c r="J559" s="160"/>
      <c r="K559" s="157" t="s">
        <v>156</v>
      </c>
      <c r="L559" s="38"/>
      <c r="M559" s="161" t="s">
        <v>5</v>
      </c>
      <c r="N559" s="162" t="s">
        <v>41</v>
      </c>
      <c r="O559" s="163">
        <v>0.594</v>
      </c>
      <c r="P559" s="163">
        <f>O559*H559</f>
        <v>0.6890399999999999</v>
      </c>
      <c r="Q559" s="163">
        <v>0</v>
      </c>
      <c r="R559" s="163">
        <f>Q559*H559</f>
        <v>0</v>
      </c>
      <c r="S559" s="163">
        <v>0.041</v>
      </c>
      <c r="T559" s="164">
        <f>S559*H559</f>
        <v>0.04756</v>
      </c>
      <c r="AR559" s="24" t="s">
        <v>157</v>
      </c>
      <c r="AT559" s="24" t="s">
        <v>152</v>
      </c>
      <c r="AU559" s="24" t="s">
        <v>80</v>
      </c>
      <c r="AY559" s="24" t="s">
        <v>150</v>
      </c>
      <c r="BE559" s="165">
        <f>IF(N559="základní",J559,0)</f>
        <v>0</v>
      </c>
      <c r="BF559" s="165">
        <f>IF(N559="snížená",J559,0)</f>
        <v>0</v>
      </c>
      <c r="BG559" s="165">
        <f>IF(N559="zákl. přenesená",J559,0)</f>
        <v>0</v>
      </c>
      <c r="BH559" s="165">
        <f>IF(N559="sníž. přenesená",J559,0)</f>
        <v>0</v>
      </c>
      <c r="BI559" s="165">
        <f>IF(N559="nulová",J559,0)</f>
        <v>0</v>
      </c>
      <c r="BJ559" s="24" t="s">
        <v>78</v>
      </c>
      <c r="BK559" s="165">
        <f>ROUND(I559*H559,2)</f>
        <v>0</v>
      </c>
      <c r="BL559" s="24" t="s">
        <v>157</v>
      </c>
      <c r="BM559" s="24" t="s">
        <v>817</v>
      </c>
    </row>
    <row r="560" spans="2:51" s="11" customFormat="1" ht="27">
      <c r="B560" s="166"/>
      <c r="D560" s="167" t="s">
        <v>159</v>
      </c>
      <c r="E560" s="168" t="s">
        <v>5</v>
      </c>
      <c r="F560" s="169" t="s">
        <v>818</v>
      </c>
      <c r="H560" s="170">
        <v>0.8</v>
      </c>
      <c r="L560" s="166"/>
      <c r="M560" s="171"/>
      <c r="N560" s="172"/>
      <c r="O560" s="172"/>
      <c r="P560" s="172"/>
      <c r="Q560" s="172"/>
      <c r="R560" s="172"/>
      <c r="S560" s="172"/>
      <c r="T560" s="173"/>
      <c r="AT560" s="168" t="s">
        <v>159</v>
      </c>
      <c r="AU560" s="168" t="s">
        <v>80</v>
      </c>
      <c r="AV560" s="11" t="s">
        <v>80</v>
      </c>
      <c r="AW560" s="11" t="s">
        <v>33</v>
      </c>
      <c r="AX560" s="11" t="s">
        <v>70</v>
      </c>
      <c r="AY560" s="168" t="s">
        <v>150</v>
      </c>
    </row>
    <row r="561" spans="2:51" s="11" customFormat="1" ht="27">
      <c r="B561" s="166"/>
      <c r="D561" s="167" t="s">
        <v>159</v>
      </c>
      <c r="E561" s="168" t="s">
        <v>5</v>
      </c>
      <c r="F561" s="169" t="s">
        <v>819</v>
      </c>
      <c r="H561" s="170">
        <v>0.16</v>
      </c>
      <c r="L561" s="166"/>
      <c r="M561" s="171"/>
      <c r="N561" s="172"/>
      <c r="O561" s="172"/>
      <c r="P561" s="172"/>
      <c r="Q561" s="172"/>
      <c r="R561" s="172"/>
      <c r="S561" s="172"/>
      <c r="T561" s="173"/>
      <c r="AT561" s="168" t="s">
        <v>159</v>
      </c>
      <c r="AU561" s="168" t="s">
        <v>80</v>
      </c>
      <c r="AV561" s="11" t="s">
        <v>80</v>
      </c>
      <c r="AW561" s="11" t="s">
        <v>33</v>
      </c>
      <c r="AX561" s="11" t="s">
        <v>70</v>
      </c>
      <c r="AY561" s="168" t="s">
        <v>150</v>
      </c>
    </row>
    <row r="562" spans="2:51" s="11" customFormat="1" ht="27">
      <c r="B562" s="166"/>
      <c r="D562" s="167" t="s">
        <v>159</v>
      </c>
      <c r="E562" s="168" t="s">
        <v>5</v>
      </c>
      <c r="F562" s="169" t="s">
        <v>820</v>
      </c>
      <c r="H562" s="170">
        <v>0.2</v>
      </c>
      <c r="L562" s="166"/>
      <c r="M562" s="171"/>
      <c r="N562" s="172"/>
      <c r="O562" s="172"/>
      <c r="P562" s="172"/>
      <c r="Q562" s="172"/>
      <c r="R562" s="172"/>
      <c r="S562" s="172"/>
      <c r="T562" s="173"/>
      <c r="AT562" s="168" t="s">
        <v>159</v>
      </c>
      <c r="AU562" s="168" t="s">
        <v>80</v>
      </c>
      <c r="AV562" s="11" t="s">
        <v>80</v>
      </c>
      <c r="AW562" s="11" t="s">
        <v>33</v>
      </c>
      <c r="AX562" s="11" t="s">
        <v>70</v>
      </c>
      <c r="AY562" s="168" t="s">
        <v>150</v>
      </c>
    </row>
    <row r="563" spans="2:51" s="12" customFormat="1" ht="13.5">
      <c r="B563" s="174"/>
      <c r="D563" s="175" t="s">
        <v>159</v>
      </c>
      <c r="E563" s="176" t="s">
        <v>5</v>
      </c>
      <c r="F563" s="177" t="s">
        <v>162</v>
      </c>
      <c r="H563" s="178">
        <v>1.16</v>
      </c>
      <c r="L563" s="174"/>
      <c r="M563" s="179"/>
      <c r="N563" s="180"/>
      <c r="O563" s="180"/>
      <c r="P563" s="180"/>
      <c r="Q563" s="180"/>
      <c r="R563" s="180"/>
      <c r="S563" s="180"/>
      <c r="T563" s="181"/>
      <c r="AT563" s="182" t="s">
        <v>159</v>
      </c>
      <c r="AU563" s="182" t="s">
        <v>80</v>
      </c>
      <c r="AV563" s="12" t="s">
        <v>157</v>
      </c>
      <c r="AW563" s="12" t="s">
        <v>33</v>
      </c>
      <c r="AX563" s="12" t="s">
        <v>78</v>
      </c>
      <c r="AY563" s="182" t="s">
        <v>150</v>
      </c>
    </row>
    <row r="564" spans="2:65" s="1" customFormat="1" ht="31.5" customHeight="1">
      <c r="B564" s="154"/>
      <c r="C564" s="155" t="s">
        <v>821</v>
      </c>
      <c r="D564" s="155" t="s">
        <v>152</v>
      </c>
      <c r="E564" s="156" t="s">
        <v>822</v>
      </c>
      <c r="F564" s="157" t="s">
        <v>823</v>
      </c>
      <c r="G564" s="158" t="s">
        <v>196</v>
      </c>
      <c r="H564" s="159">
        <v>1.563</v>
      </c>
      <c r="I564" s="160"/>
      <c r="J564" s="160"/>
      <c r="K564" s="157" t="s">
        <v>156</v>
      </c>
      <c r="L564" s="38"/>
      <c r="M564" s="161" t="s">
        <v>5</v>
      </c>
      <c r="N564" s="162" t="s">
        <v>41</v>
      </c>
      <c r="O564" s="163">
        <v>0.362</v>
      </c>
      <c r="P564" s="163">
        <f>O564*H564</f>
        <v>0.5658059999999999</v>
      </c>
      <c r="Q564" s="163">
        <v>0</v>
      </c>
      <c r="R564" s="163">
        <f>Q564*H564</f>
        <v>0</v>
      </c>
      <c r="S564" s="163">
        <v>0.034</v>
      </c>
      <c r="T564" s="164">
        <f>S564*H564</f>
        <v>0.053142</v>
      </c>
      <c r="AR564" s="24" t="s">
        <v>157</v>
      </c>
      <c r="AT564" s="24" t="s">
        <v>152</v>
      </c>
      <c r="AU564" s="24" t="s">
        <v>80</v>
      </c>
      <c r="AY564" s="24" t="s">
        <v>150</v>
      </c>
      <c r="BE564" s="165">
        <f>IF(N564="základní",J564,0)</f>
        <v>0</v>
      </c>
      <c r="BF564" s="165">
        <f>IF(N564="snížená",J564,0)</f>
        <v>0</v>
      </c>
      <c r="BG564" s="165">
        <f>IF(N564="zákl. přenesená",J564,0)</f>
        <v>0</v>
      </c>
      <c r="BH564" s="165">
        <f>IF(N564="sníž. přenesená",J564,0)</f>
        <v>0</v>
      </c>
      <c r="BI564" s="165">
        <f>IF(N564="nulová",J564,0)</f>
        <v>0</v>
      </c>
      <c r="BJ564" s="24" t="s">
        <v>78</v>
      </c>
      <c r="BK564" s="165">
        <f>ROUND(I564*H564,2)</f>
        <v>0</v>
      </c>
      <c r="BL564" s="24" t="s">
        <v>157</v>
      </c>
      <c r="BM564" s="24" t="s">
        <v>824</v>
      </c>
    </row>
    <row r="565" spans="2:51" s="11" customFormat="1" ht="27">
      <c r="B565" s="166"/>
      <c r="D565" s="175" t="s">
        <v>159</v>
      </c>
      <c r="E565" s="183" t="s">
        <v>5</v>
      </c>
      <c r="F565" s="184" t="s">
        <v>825</v>
      </c>
      <c r="H565" s="185">
        <v>1.563</v>
      </c>
      <c r="L565" s="166"/>
      <c r="M565" s="171"/>
      <c r="N565" s="172"/>
      <c r="O565" s="172"/>
      <c r="P565" s="172"/>
      <c r="Q565" s="172"/>
      <c r="R565" s="172"/>
      <c r="S565" s="172"/>
      <c r="T565" s="173"/>
      <c r="AT565" s="168" t="s">
        <v>159</v>
      </c>
      <c r="AU565" s="168" t="s">
        <v>80</v>
      </c>
      <c r="AV565" s="11" t="s">
        <v>80</v>
      </c>
      <c r="AW565" s="11" t="s">
        <v>33</v>
      </c>
      <c r="AX565" s="11" t="s">
        <v>78</v>
      </c>
      <c r="AY565" s="168" t="s">
        <v>150</v>
      </c>
    </row>
    <row r="566" spans="2:65" s="1" customFormat="1" ht="22.5" customHeight="1">
      <c r="B566" s="154"/>
      <c r="C566" s="155" t="s">
        <v>826</v>
      </c>
      <c r="D566" s="155" t="s">
        <v>152</v>
      </c>
      <c r="E566" s="156" t="s">
        <v>827</v>
      </c>
      <c r="F566" s="157" t="s">
        <v>828</v>
      </c>
      <c r="G566" s="158" t="s">
        <v>155</v>
      </c>
      <c r="H566" s="159">
        <v>0.053</v>
      </c>
      <c r="I566" s="160"/>
      <c r="J566" s="160"/>
      <c r="K566" s="157" t="s">
        <v>156</v>
      </c>
      <c r="L566" s="38"/>
      <c r="M566" s="161" t="s">
        <v>5</v>
      </c>
      <c r="N566" s="162" t="s">
        <v>41</v>
      </c>
      <c r="O566" s="163">
        <v>12.256</v>
      </c>
      <c r="P566" s="163">
        <f>O566*H566</f>
        <v>0.649568</v>
      </c>
      <c r="Q566" s="163">
        <v>0</v>
      </c>
      <c r="R566" s="163">
        <f>Q566*H566</f>
        <v>0</v>
      </c>
      <c r="S566" s="163">
        <v>1.8</v>
      </c>
      <c r="T566" s="164">
        <f>S566*H566</f>
        <v>0.0954</v>
      </c>
      <c r="AR566" s="24" t="s">
        <v>157</v>
      </c>
      <c r="AT566" s="24" t="s">
        <v>152</v>
      </c>
      <c r="AU566" s="24" t="s">
        <v>80</v>
      </c>
      <c r="AY566" s="24" t="s">
        <v>150</v>
      </c>
      <c r="BE566" s="165">
        <f>IF(N566="základní",J566,0)</f>
        <v>0</v>
      </c>
      <c r="BF566" s="165">
        <f>IF(N566="snížená",J566,0)</f>
        <v>0</v>
      </c>
      <c r="BG566" s="165">
        <f>IF(N566="zákl. přenesená",J566,0)</f>
        <v>0</v>
      </c>
      <c r="BH566" s="165">
        <f>IF(N566="sníž. přenesená",J566,0)</f>
        <v>0</v>
      </c>
      <c r="BI566" s="165">
        <f>IF(N566="nulová",J566,0)</f>
        <v>0</v>
      </c>
      <c r="BJ566" s="24" t="s">
        <v>78</v>
      </c>
      <c r="BK566" s="165">
        <f>ROUND(I566*H566,2)</f>
        <v>0</v>
      </c>
      <c r="BL566" s="24" t="s">
        <v>157</v>
      </c>
      <c r="BM566" s="24" t="s">
        <v>829</v>
      </c>
    </row>
    <row r="567" spans="2:51" s="11" customFormat="1" ht="13.5">
      <c r="B567" s="166"/>
      <c r="D567" s="175" t="s">
        <v>159</v>
      </c>
      <c r="E567" s="183" t="s">
        <v>5</v>
      </c>
      <c r="F567" s="184" t="s">
        <v>830</v>
      </c>
      <c r="H567" s="185">
        <v>0.053</v>
      </c>
      <c r="L567" s="166"/>
      <c r="M567" s="171"/>
      <c r="N567" s="172"/>
      <c r="O567" s="172"/>
      <c r="P567" s="172"/>
      <c r="Q567" s="172"/>
      <c r="R567" s="172"/>
      <c r="S567" s="172"/>
      <c r="T567" s="173"/>
      <c r="AT567" s="168" t="s">
        <v>159</v>
      </c>
      <c r="AU567" s="168" t="s">
        <v>80</v>
      </c>
      <c r="AV567" s="11" t="s">
        <v>80</v>
      </c>
      <c r="AW567" s="11" t="s">
        <v>33</v>
      </c>
      <c r="AX567" s="11" t="s">
        <v>78</v>
      </c>
      <c r="AY567" s="168" t="s">
        <v>150</v>
      </c>
    </row>
    <row r="568" spans="2:65" s="1" customFormat="1" ht="22.5" customHeight="1">
      <c r="B568" s="154"/>
      <c r="C568" s="155" t="s">
        <v>831</v>
      </c>
      <c r="D568" s="155" t="s">
        <v>152</v>
      </c>
      <c r="E568" s="156" t="s">
        <v>832</v>
      </c>
      <c r="F568" s="157" t="s">
        <v>833</v>
      </c>
      <c r="G568" s="158" t="s">
        <v>241</v>
      </c>
      <c r="H568" s="159">
        <v>84</v>
      </c>
      <c r="I568" s="160"/>
      <c r="J568" s="160"/>
      <c r="K568" s="157" t="s">
        <v>156</v>
      </c>
      <c r="L568" s="38"/>
      <c r="M568" s="161" t="s">
        <v>5</v>
      </c>
      <c r="N568" s="162" t="s">
        <v>41</v>
      </c>
      <c r="O568" s="163">
        <v>0.372</v>
      </c>
      <c r="P568" s="163">
        <f>O568*H568</f>
        <v>31.248</v>
      </c>
      <c r="Q568" s="163">
        <v>0</v>
      </c>
      <c r="R568" s="163">
        <f>Q568*H568</f>
        <v>0</v>
      </c>
      <c r="S568" s="163">
        <v>0.003</v>
      </c>
      <c r="T568" s="164">
        <f>S568*H568</f>
        <v>0.252</v>
      </c>
      <c r="AR568" s="24" t="s">
        <v>157</v>
      </c>
      <c r="AT568" s="24" t="s">
        <v>152</v>
      </c>
      <c r="AU568" s="24" t="s">
        <v>80</v>
      </c>
      <c r="AY568" s="24" t="s">
        <v>150</v>
      </c>
      <c r="BE568" s="165">
        <f>IF(N568="základní",J568,0)</f>
        <v>0</v>
      </c>
      <c r="BF568" s="165">
        <f>IF(N568="snížená",J568,0)</f>
        <v>0</v>
      </c>
      <c r="BG568" s="165">
        <f>IF(N568="zákl. přenesená",J568,0)</f>
        <v>0</v>
      </c>
      <c r="BH568" s="165">
        <f>IF(N568="sníž. přenesená",J568,0)</f>
        <v>0</v>
      </c>
      <c r="BI568" s="165">
        <f>IF(N568="nulová",J568,0)</f>
        <v>0</v>
      </c>
      <c r="BJ568" s="24" t="s">
        <v>78</v>
      </c>
      <c r="BK568" s="165">
        <f>ROUND(I568*H568,2)</f>
        <v>0</v>
      </c>
      <c r="BL568" s="24" t="s">
        <v>157</v>
      </c>
      <c r="BM568" s="24" t="s">
        <v>834</v>
      </c>
    </row>
    <row r="569" spans="2:51" s="11" customFormat="1" ht="13.5">
      <c r="B569" s="166"/>
      <c r="D569" s="167" t="s">
        <v>159</v>
      </c>
      <c r="E569" s="168" t="s">
        <v>5</v>
      </c>
      <c r="F569" s="169" t="s">
        <v>835</v>
      </c>
      <c r="H569" s="170">
        <v>4</v>
      </c>
      <c r="L569" s="166"/>
      <c r="M569" s="171"/>
      <c r="N569" s="172"/>
      <c r="O569" s="172"/>
      <c r="P569" s="172"/>
      <c r="Q569" s="172"/>
      <c r="R569" s="172"/>
      <c r="S569" s="172"/>
      <c r="T569" s="173"/>
      <c r="AT569" s="168" t="s">
        <v>159</v>
      </c>
      <c r="AU569" s="168" t="s">
        <v>80</v>
      </c>
      <c r="AV569" s="11" t="s">
        <v>80</v>
      </c>
      <c r="AW569" s="11" t="s">
        <v>33</v>
      </c>
      <c r="AX569" s="11" t="s">
        <v>70</v>
      </c>
      <c r="AY569" s="168" t="s">
        <v>150</v>
      </c>
    </row>
    <row r="570" spans="2:51" s="11" customFormat="1" ht="13.5">
      <c r="B570" s="166"/>
      <c r="D570" s="167" t="s">
        <v>159</v>
      </c>
      <c r="E570" s="168" t="s">
        <v>5</v>
      </c>
      <c r="F570" s="169" t="s">
        <v>836</v>
      </c>
      <c r="H570" s="170">
        <v>80</v>
      </c>
      <c r="L570" s="166"/>
      <c r="M570" s="171"/>
      <c r="N570" s="172"/>
      <c r="O570" s="172"/>
      <c r="P570" s="172"/>
      <c r="Q570" s="172"/>
      <c r="R570" s="172"/>
      <c r="S570" s="172"/>
      <c r="T570" s="173"/>
      <c r="AT570" s="168" t="s">
        <v>159</v>
      </c>
      <c r="AU570" s="168" t="s">
        <v>80</v>
      </c>
      <c r="AV570" s="11" t="s">
        <v>80</v>
      </c>
      <c r="AW570" s="11" t="s">
        <v>33</v>
      </c>
      <c r="AX570" s="11" t="s">
        <v>70</v>
      </c>
      <c r="AY570" s="168" t="s">
        <v>150</v>
      </c>
    </row>
    <row r="571" spans="2:51" s="12" customFormat="1" ht="13.5">
      <c r="B571" s="174"/>
      <c r="D571" s="175" t="s">
        <v>159</v>
      </c>
      <c r="E571" s="176" t="s">
        <v>5</v>
      </c>
      <c r="F571" s="177" t="s">
        <v>162</v>
      </c>
      <c r="H571" s="178">
        <v>84</v>
      </c>
      <c r="L571" s="174"/>
      <c r="M571" s="179"/>
      <c r="N571" s="180"/>
      <c r="O571" s="180"/>
      <c r="P571" s="180"/>
      <c r="Q571" s="180"/>
      <c r="R571" s="180"/>
      <c r="S571" s="180"/>
      <c r="T571" s="181"/>
      <c r="AT571" s="182" t="s">
        <v>159</v>
      </c>
      <c r="AU571" s="182" t="s">
        <v>80</v>
      </c>
      <c r="AV571" s="12" t="s">
        <v>157</v>
      </c>
      <c r="AW571" s="12" t="s">
        <v>33</v>
      </c>
      <c r="AX571" s="12" t="s">
        <v>78</v>
      </c>
      <c r="AY571" s="182" t="s">
        <v>150</v>
      </c>
    </row>
    <row r="572" spans="2:65" s="1" customFormat="1" ht="22.5" customHeight="1">
      <c r="B572" s="154"/>
      <c r="C572" s="155" t="s">
        <v>837</v>
      </c>
      <c r="D572" s="155" t="s">
        <v>152</v>
      </c>
      <c r="E572" s="156" t="s">
        <v>838</v>
      </c>
      <c r="F572" s="157" t="s">
        <v>839</v>
      </c>
      <c r="G572" s="158" t="s">
        <v>292</v>
      </c>
      <c r="H572" s="159">
        <v>70.36</v>
      </c>
      <c r="I572" s="160"/>
      <c r="J572" s="160"/>
      <c r="K572" s="157" t="s">
        <v>156</v>
      </c>
      <c r="L572" s="38"/>
      <c r="M572" s="161" t="s">
        <v>5</v>
      </c>
      <c r="N572" s="162" t="s">
        <v>41</v>
      </c>
      <c r="O572" s="163">
        <v>1.215</v>
      </c>
      <c r="P572" s="163">
        <f>O572*H572</f>
        <v>85.48740000000001</v>
      </c>
      <c r="Q572" s="163">
        <v>0</v>
      </c>
      <c r="R572" s="163">
        <f>Q572*H572</f>
        <v>0</v>
      </c>
      <c r="S572" s="163">
        <v>0.015</v>
      </c>
      <c r="T572" s="164">
        <f>S572*H572</f>
        <v>1.0554</v>
      </c>
      <c r="AR572" s="24" t="s">
        <v>157</v>
      </c>
      <c r="AT572" s="24" t="s">
        <v>152</v>
      </c>
      <c r="AU572" s="24" t="s">
        <v>80</v>
      </c>
      <c r="AY572" s="24" t="s">
        <v>150</v>
      </c>
      <c r="BE572" s="165">
        <f>IF(N572="základní",J572,0)</f>
        <v>0</v>
      </c>
      <c r="BF572" s="165">
        <f>IF(N572="snížená",J572,0)</f>
        <v>0</v>
      </c>
      <c r="BG572" s="165">
        <f>IF(N572="zákl. přenesená",J572,0)</f>
        <v>0</v>
      </c>
      <c r="BH572" s="165">
        <f>IF(N572="sníž. přenesená",J572,0)</f>
        <v>0</v>
      </c>
      <c r="BI572" s="165">
        <f>IF(N572="nulová",J572,0)</f>
        <v>0</v>
      </c>
      <c r="BJ572" s="24" t="s">
        <v>78</v>
      </c>
      <c r="BK572" s="165">
        <f>ROUND(I572*H572,2)</f>
        <v>0</v>
      </c>
      <c r="BL572" s="24" t="s">
        <v>157</v>
      </c>
      <c r="BM572" s="24" t="s">
        <v>840</v>
      </c>
    </row>
    <row r="573" spans="2:51" s="11" customFormat="1" ht="13.5">
      <c r="B573" s="166"/>
      <c r="D573" s="167" t="s">
        <v>159</v>
      </c>
      <c r="E573" s="168" t="s">
        <v>5</v>
      </c>
      <c r="F573" s="169" t="s">
        <v>841</v>
      </c>
      <c r="H573" s="170">
        <v>5.4</v>
      </c>
      <c r="L573" s="166"/>
      <c r="M573" s="171"/>
      <c r="N573" s="172"/>
      <c r="O573" s="172"/>
      <c r="P573" s="172"/>
      <c r="Q573" s="172"/>
      <c r="R573" s="172"/>
      <c r="S573" s="172"/>
      <c r="T573" s="173"/>
      <c r="AT573" s="168" t="s">
        <v>159</v>
      </c>
      <c r="AU573" s="168" t="s">
        <v>80</v>
      </c>
      <c r="AV573" s="11" t="s">
        <v>80</v>
      </c>
      <c r="AW573" s="11" t="s">
        <v>33</v>
      </c>
      <c r="AX573" s="11" t="s">
        <v>70</v>
      </c>
      <c r="AY573" s="168" t="s">
        <v>150</v>
      </c>
    </row>
    <row r="574" spans="2:51" s="11" customFormat="1" ht="13.5">
      <c r="B574" s="166"/>
      <c r="D574" s="167" t="s">
        <v>159</v>
      </c>
      <c r="E574" s="168" t="s">
        <v>5</v>
      </c>
      <c r="F574" s="169" t="s">
        <v>842</v>
      </c>
      <c r="H574" s="170">
        <v>56.8</v>
      </c>
      <c r="L574" s="166"/>
      <c r="M574" s="171"/>
      <c r="N574" s="172"/>
      <c r="O574" s="172"/>
      <c r="P574" s="172"/>
      <c r="Q574" s="172"/>
      <c r="R574" s="172"/>
      <c r="S574" s="172"/>
      <c r="T574" s="173"/>
      <c r="AT574" s="168" t="s">
        <v>159</v>
      </c>
      <c r="AU574" s="168" t="s">
        <v>80</v>
      </c>
      <c r="AV574" s="11" t="s">
        <v>80</v>
      </c>
      <c r="AW574" s="11" t="s">
        <v>33</v>
      </c>
      <c r="AX574" s="11" t="s">
        <v>70</v>
      </c>
      <c r="AY574" s="168" t="s">
        <v>150</v>
      </c>
    </row>
    <row r="575" spans="2:51" s="11" customFormat="1" ht="13.5">
      <c r="B575" s="166"/>
      <c r="D575" s="167" t="s">
        <v>159</v>
      </c>
      <c r="E575" s="168" t="s">
        <v>5</v>
      </c>
      <c r="F575" s="169" t="s">
        <v>843</v>
      </c>
      <c r="H575" s="170">
        <v>3.2</v>
      </c>
      <c r="L575" s="166"/>
      <c r="M575" s="171"/>
      <c r="N575" s="172"/>
      <c r="O575" s="172"/>
      <c r="P575" s="172"/>
      <c r="Q575" s="172"/>
      <c r="R575" s="172"/>
      <c r="S575" s="172"/>
      <c r="T575" s="173"/>
      <c r="AT575" s="168" t="s">
        <v>159</v>
      </c>
      <c r="AU575" s="168" t="s">
        <v>80</v>
      </c>
      <c r="AV575" s="11" t="s">
        <v>80</v>
      </c>
      <c r="AW575" s="11" t="s">
        <v>33</v>
      </c>
      <c r="AX575" s="11" t="s">
        <v>70</v>
      </c>
      <c r="AY575" s="168" t="s">
        <v>150</v>
      </c>
    </row>
    <row r="576" spans="2:51" s="11" customFormat="1" ht="13.5">
      <c r="B576" s="166"/>
      <c r="D576" s="167" t="s">
        <v>159</v>
      </c>
      <c r="E576" s="168" t="s">
        <v>5</v>
      </c>
      <c r="F576" s="169" t="s">
        <v>844</v>
      </c>
      <c r="H576" s="170">
        <v>4.96</v>
      </c>
      <c r="L576" s="166"/>
      <c r="M576" s="171"/>
      <c r="N576" s="172"/>
      <c r="O576" s="172"/>
      <c r="P576" s="172"/>
      <c r="Q576" s="172"/>
      <c r="R576" s="172"/>
      <c r="S576" s="172"/>
      <c r="T576" s="173"/>
      <c r="AT576" s="168" t="s">
        <v>159</v>
      </c>
      <c r="AU576" s="168" t="s">
        <v>80</v>
      </c>
      <c r="AV576" s="11" t="s">
        <v>80</v>
      </c>
      <c r="AW576" s="11" t="s">
        <v>33</v>
      </c>
      <c r="AX576" s="11" t="s">
        <v>70</v>
      </c>
      <c r="AY576" s="168" t="s">
        <v>150</v>
      </c>
    </row>
    <row r="577" spans="2:51" s="12" customFormat="1" ht="13.5">
      <c r="B577" s="174"/>
      <c r="D577" s="175" t="s">
        <v>159</v>
      </c>
      <c r="E577" s="176" t="s">
        <v>5</v>
      </c>
      <c r="F577" s="177" t="s">
        <v>162</v>
      </c>
      <c r="H577" s="178">
        <v>70.36</v>
      </c>
      <c r="L577" s="174"/>
      <c r="M577" s="179"/>
      <c r="N577" s="180"/>
      <c r="O577" s="180"/>
      <c r="P577" s="180"/>
      <c r="Q577" s="180"/>
      <c r="R577" s="180"/>
      <c r="S577" s="180"/>
      <c r="T577" s="181"/>
      <c r="AT577" s="182" t="s">
        <v>159</v>
      </c>
      <c r="AU577" s="182" t="s">
        <v>80</v>
      </c>
      <c r="AV577" s="12" t="s">
        <v>157</v>
      </c>
      <c r="AW577" s="12" t="s">
        <v>33</v>
      </c>
      <c r="AX577" s="12" t="s">
        <v>78</v>
      </c>
      <c r="AY577" s="182" t="s">
        <v>150</v>
      </c>
    </row>
    <row r="578" spans="2:65" s="1" customFormat="1" ht="22.5" customHeight="1">
      <c r="B578" s="154"/>
      <c r="C578" s="155" t="s">
        <v>845</v>
      </c>
      <c r="D578" s="155" t="s">
        <v>152</v>
      </c>
      <c r="E578" s="156" t="s">
        <v>846</v>
      </c>
      <c r="F578" s="157" t="s">
        <v>847</v>
      </c>
      <c r="G578" s="158" t="s">
        <v>241</v>
      </c>
      <c r="H578" s="159">
        <v>88</v>
      </c>
      <c r="I578" s="160"/>
      <c r="J578" s="160"/>
      <c r="K578" s="157" t="s">
        <v>156</v>
      </c>
      <c r="L578" s="38"/>
      <c r="M578" s="161" t="s">
        <v>5</v>
      </c>
      <c r="N578" s="162" t="s">
        <v>41</v>
      </c>
      <c r="O578" s="163">
        <v>0.117</v>
      </c>
      <c r="P578" s="163">
        <f>O578*H578</f>
        <v>10.296000000000001</v>
      </c>
      <c r="Q578" s="163">
        <v>0</v>
      </c>
      <c r="R578" s="163">
        <f>Q578*H578</f>
        <v>0</v>
      </c>
      <c r="S578" s="163">
        <v>0.009</v>
      </c>
      <c r="T578" s="164">
        <f>S578*H578</f>
        <v>0.7919999999999999</v>
      </c>
      <c r="AR578" s="24" t="s">
        <v>157</v>
      </c>
      <c r="AT578" s="24" t="s">
        <v>152</v>
      </c>
      <c r="AU578" s="24" t="s">
        <v>80</v>
      </c>
      <c r="AY578" s="24" t="s">
        <v>150</v>
      </c>
      <c r="BE578" s="165">
        <f>IF(N578="základní",J578,0)</f>
        <v>0</v>
      </c>
      <c r="BF578" s="165">
        <f>IF(N578="snížená",J578,0)</f>
        <v>0</v>
      </c>
      <c r="BG578" s="165">
        <f>IF(N578="zákl. přenesená",J578,0)</f>
        <v>0</v>
      </c>
      <c r="BH578" s="165">
        <f>IF(N578="sníž. přenesená",J578,0)</f>
        <v>0</v>
      </c>
      <c r="BI578" s="165">
        <f>IF(N578="nulová",J578,0)</f>
        <v>0</v>
      </c>
      <c r="BJ578" s="24" t="s">
        <v>78</v>
      </c>
      <c r="BK578" s="165">
        <f>ROUND(I578*H578,2)</f>
        <v>0</v>
      </c>
      <c r="BL578" s="24" t="s">
        <v>157</v>
      </c>
      <c r="BM578" s="24" t="s">
        <v>848</v>
      </c>
    </row>
    <row r="579" spans="2:51" s="11" customFormat="1" ht="13.5">
      <c r="B579" s="166"/>
      <c r="D579" s="175" t="s">
        <v>159</v>
      </c>
      <c r="E579" s="183" t="s">
        <v>5</v>
      </c>
      <c r="F579" s="184" t="s">
        <v>617</v>
      </c>
      <c r="H579" s="185">
        <v>88</v>
      </c>
      <c r="L579" s="166"/>
      <c r="M579" s="171"/>
      <c r="N579" s="172"/>
      <c r="O579" s="172"/>
      <c r="P579" s="172"/>
      <c r="Q579" s="172"/>
      <c r="R579" s="172"/>
      <c r="S579" s="172"/>
      <c r="T579" s="173"/>
      <c r="AT579" s="168" t="s">
        <v>159</v>
      </c>
      <c r="AU579" s="168" t="s">
        <v>80</v>
      </c>
      <c r="AV579" s="11" t="s">
        <v>80</v>
      </c>
      <c r="AW579" s="11" t="s">
        <v>33</v>
      </c>
      <c r="AX579" s="11" t="s">
        <v>78</v>
      </c>
      <c r="AY579" s="168" t="s">
        <v>150</v>
      </c>
    </row>
    <row r="580" spans="2:65" s="1" customFormat="1" ht="22.5" customHeight="1">
      <c r="B580" s="154"/>
      <c r="C580" s="155" t="s">
        <v>849</v>
      </c>
      <c r="D580" s="155" t="s">
        <v>152</v>
      </c>
      <c r="E580" s="156" t="s">
        <v>850</v>
      </c>
      <c r="F580" s="157" t="s">
        <v>851</v>
      </c>
      <c r="G580" s="158" t="s">
        <v>241</v>
      </c>
      <c r="H580" s="159">
        <v>84</v>
      </c>
      <c r="I580" s="160"/>
      <c r="J580" s="160"/>
      <c r="K580" s="157" t="s">
        <v>156</v>
      </c>
      <c r="L580" s="38"/>
      <c r="M580" s="161" t="s">
        <v>5</v>
      </c>
      <c r="N580" s="162" t="s">
        <v>41</v>
      </c>
      <c r="O580" s="163">
        <v>0.181</v>
      </c>
      <c r="P580" s="163">
        <f>O580*H580</f>
        <v>15.203999999999999</v>
      </c>
      <c r="Q580" s="163">
        <v>0</v>
      </c>
      <c r="R580" s="163">
        <f>Q580*H580</f>
        <v>0</v>
      </c>
      <c r="S580" s="163">
        <v>0.001</v>
      </c>
      <c r="T580" s="164">
        <f>S580*H580</f>
        <v>0.084</v>
      </c>
      <c r="AR580" s="24" t="s">
        <v>157</v>
      </c>
      <c r="AT580" s="24" t="s">
        <v>152</v>
      </c>
      <c r="AU580" s="24" t="s">
        <v>80</v>
      </c>
      <c r="AY580" s="24" t="s">
        <v>150</v>
      </c>
      <c r="BE580" s="165">
        <f>IF(N580="základní",J580,0)</f>
        <v>0</v>
      </c>
      <c r="BF580" s="165">
        <f>IF(N580="snížená",J580,0)</f>
        <v>0</v>
      </c>
      <c r="BG580" s="165">
        <f>IF(N580="zákl. přenesená",J580,0)</f>
        <v>0</v>
      </c>
      <c r="BH580" s="165">
        <f>IF(N580="sníž. přenesená",J580,0)</f>
        <v>0</v>
      </c>
      <c r="BI580" s="165">
        <f>IF(N580="nulová",J580,0)</f>
        <v>0</v>
      </c>
      <c r="BJ580" s="24" t="s">
        <v>78</v>
      </c>
      <c r="BK580" s="165">
        <f>ROUND(I580*H580,2)</f>
        <v>0</v>
      </c>
      <c r="BL580" s="24" t="s">
        <v>157</v>
      </c>
      <c r="BM580" s="24" t="s">
        <v>852</v>
      </c>
    </row>
    <row r="581" spans="2:51" s="11" customFormat="1" ht="13.5">
      <c r="B581" s="166"/>
      <c r="D581" s="167" t="s">
        <v>159</v>
      </c>
      <c r="E581" s="168" t="s">
        <v>5</v>
      </c>
      <c r="F581" s="169" t="s">
        <v>835</v>
      </c>
      <c r="H581" s="170">
        <v>4</v>
      </c>
      <c r="L581" s="166"/>
      <c r="M581" s="171"/>
      <c r="N581" s="172"/>
      <c r="O581" s="172"/>
      <c r="P581" s="172"/>
      <c r="Q581" s="172"/>
      <c r="R581" s="172"/>
      <c r="S581" s="172"/>
      <c r="T581" s="173"/>
      <c r="AT581" s="168" t="s">
        <v>159</v>
      </c>
      <c r="AU581" s="168" t="s">
        <v>80</v>
      </c>
      <c r="AV581" s="11" t="s">
        <v>80</v>
      </c>
      <c r="AW581" s="11" t="s">
        <v>33</v>
      </c>
      <c r="AX581" s="11" t="s">
        <v>70</v>
      </c>
      <c r="AY581" s="168" t="s">
        <v>150</v>
      </c>
    </row>
    <row r="582" spans="2:51" s="11" customFormat="1" ht="13.5">
      <c r="B582" s="166"/>
      <c r="D582" s="167" t="s">
        <v>159</v>
      </c>
      <c r="E582" s="168" t="s">
        <v>5</v>
      </c>
      <c r="F582" s="169" t="s">
        <v>836</v>
      </c>
      <c r="H582" s="170">
        <v>80</v>
      </c>
      <c r="L582" s="166"/>
      <c r="M582" s="171"/>
      <c r="N582" s="172"/>
      <c r="O582" s="172"/>
      <c r="P582" s="172"/>
      <c r="Q582" s="172"/>
      <c r="R582" s="172"/>
      <c r="S582" s="172"/>
      <c r="T582" s="173"/>
      <c r="AT582" s="168" t="s">
        <v>159</v>
      </c>
      <c r="AU582" s="168" t="s">
        <v>80</v>
      </c>
      <c r="AV582" s="11" t="s">
        <v>80</v>
      </c>
      <c r="AW582" s="11" t="s">
        <v>33</v>
      </c>
      <c r="AX582" s="11" t="s">
        <v>70</v>
      </c>
      <c r="AY582" s="168" t="s">
        <v>150</v>
      </c>
    </row>
    <row r="583" spans="2:51" s="12" customFormat="1" ht="13.5">
      <c r="B583" s="174"/>
      <c r="D583" s="175" t="s">
        <v>159</v>
      </c>
      <c r="E583" s="176" t="s">
        <v>5</v>
      </c>
      <c r="F583" s="177" t="s">
        <v>162</v>
      </c>
      <c r="H583" s="178">
        <v>84</v>
      </c>
      <c r="L583" s="174"/>
      <c r="M583" s="179"/>
      <c r="N583" s="180"/>
      <c r="O583" s="180"/>
      <c r="P583" s="180"/>
      <c r="Q583" s="180"/>
      <c r="R583" s="180"/>
      <c r="S583" s="180"/>
      <c r="T583" s="181"/>
      <c r="AT583" s="182" t="s">
        <v>159</v>
      </c>
      <c r="AU583" s="182" t="s">
        <v>80</v>
      </c>
      <c r="AV583" s="12" t="s">
        <v>157</v>
      </c>
      <c r="AW583" s="12" t="s">
        <v>33</v>
      </c>
      <c r="AX583" s="12" t="s">
        <v>78</v>
      </c>
      <c r="AY583" s="182" t="s">
        <v>150</v>
      </c>
    </row>
    <row r="584" spans="2:65" s="1" customFormat="1" ht="31.5" customHeight="1">
      <c r="B584" s="154"/>
      <c r="C584" s="155" t="s">
        <v>853</v>
      </c>
      <c r="D584" s="155" t="s">
        <v>152</v>
      </c>
      <c r="E584" s="156" t="s">
        <v>854</v>
      </c>
      <c r="F584" s="157" t="s">
        <v>855</v>
      </c>
      <c r="G584" s="158" t="s">
        <v>196</v>
      </c>
      <c r="H584" s="159">
        <v>1050.542</v>
      </c>
      <c r="I584" s="160"/>
      <c r="J584" s="160"/>
      <c r="K584" s="157" t="s">
        <v>156</v>
      </c>
      <c r="L584" s="38"/>
      <c r="M584" s="161" t="s">
        <v>5</v>
      </c>
      <c r="N584" s="162" t="s">
        <v>41</v>
      </c>
      <c r="O584" s="163">
        <v>0.02</v>
      </c>
      <c r="P584" s="163">
        <f>O584*H584</f>
        <v>21.010839999999998</v>
      </c>
      <c r="Q584" s="163">
        <v>0</v>
      </c>
      <c r="R584" s="163">
        <f>Q584*H584</f>
        <v>0</v>
      </c>
      <c r="S584" s="163">
        <v>0.005</v>
      </c>
      <c r="T584" s="164">
        <f>S584*H584</f>
        <v>5.2527099999999995</v>
      </c>
      <c r="AR584" s="24" t="s">
        <v>157</v>
      </c>
      <c r="AT584" s="24" t="s">
        <v>152</v>
      </c>
      <c r="AU584" s="24" t="s">
        <v>80</v>
      </c>
      <c r="AY584" s="24" t="s">
        <v>150</v>
      </c>
      <c r="BE584" s="165">
        <f>IF(N584="základní",J584,0)</f>
        <v>0</v>
      </c>
      <c r="BF584" s="165">
        <f>IF(N584="snížená",J584,0)</f>
        <v>0</v>
      </c>
      <c r="BG584" s="165">
        <f>IF(N584="zákl. přenesená",J584,0)</f>
        <v>0</v>
      </c>
      <c r="BH584" s="165">
        <f>IF(N584="sníž. přenesená",J584,0)</f>
        <v>0</v>
      </c>
      <c r="BI584" s="165">
        <f>IF(N584="nulová",J584,0)</f>
        <v>0</v>
      </c>
      <c r="BJ584" s="24" t="s">
        <v>78</v>
      </c>
      <c r="BK584" s="165">
        <f>ROUND(I584*H584,2)</f>
        <v>0</v>
      </c>
      <c r="BL584" s="24" t="s">
        <v>157</v>
      </c>
      <c r="BM584" s="24" t="s">
        <v>856</v>
      </c>
    </row>
    <row r="585" spans="2:51" s="11" customFormat="1" ht="13.5">
      <c r="B585" s="166"/>
      <c r="D585" s="167" t="s">
        <v>159</v>
      </c>
      <c r="E585" s="168" t="s">
        <v>5</v>
      </c>
      <c r="F585" s="169" t="s">
        <v>322</v>
      </c>
      <c r="H585" s="170">
        <v>51.246</v>
      </c>
      <c r="L585" s="166"/>
      <c r="M585" s="171"/>
      <c r="N585" s="172"/>
      <c r="O585" s="172"/>
      <c r="P585" s="172"/>
      <c r="Q585" s="172"/>
      <c r="R585" s="172"/>
      <c r="S585" s="172"/>
      <c r="T585" s="173"/>
      <c r="AT585" s="168" t="s">
        <v>159</v>
      </c>
      <c r="AU585" s="168" t="s">
        <v>80</v>
      </c>
      <c r="AV585" s="11" t="s">
        <v>80</v>
      </c>
      <c r="AW585" s="11" t="s">
        <v>33</v>
      </c>
      <c r="AX585" s="11" t="s">
        <v>70</v>
      </c>
      <c r="AY585" s="168" t="s">
        <v>150</v>
      </c>
    </row>
    <row r="586" spans="2:51" s="11" customFormat="1" ht="13.5">
      <c r="B586" s="166"/>
      <c r="D586" s="167" t="s">
        <v>159</v>
      </c>
      <c r="E586" s="168" t="s">
        <v>5</v>
      </c>
      <c r="F586" s="169" t="s">
        <v>548</v>
      </c>
      <c r="H586" s="170">
        <v>999.296</v>
      </c>
      <c r="L586" s="166"/>
      <c r="M586" s="171"/>
      <c r="N586" s="172"/>
      <c r="O586" s="172"/>
      <c r="P586" s="172"/>
      <c r="Q586" s="172"/>
      <c r="R586" s="172"/>
      <c r="S586" s="172"/>
      <c r="T586" s="173"/>
      <c r="AT586" s="168" t="s">
        <v>159</v>
      </c>
      <c r="AU586" s="168" t="s">
        <v>80</v>
      </c>
      <c r="AV586" s="11" t="s">
        <v>80</v>
      </c>
      <c r="AW586" s="11" t="s">
        <v>33</v>
      </c>
      <c r="AX586" s="11" t="s">
        <v>70</v>
      </c>
      <c r="AY586" s="168" t="s">
        <v>150</v>
      </c>
    </row>
    <row r="587" spans="2:51" s="12" customFormat="1" ht="13.5">
      <c r="B587" s="174"/>
      <c r="D587" s="175" t="s">
        <v>159</v>
      </c>
      <c r="E587" s="176" t="s">
        <v>5</v>
      </c>
      <c r="F587" s="177" t="s">
        <v>162</v>
      </c>
      <c r="H587" s="178">
        <v>1050.542</v>
      </c>
      <c r="L587" s="174"/>
      <c r="M587" s="179"/>
      <c r="N587" s="180"/>
      <c r="O587" s="180"/>
      <c r="P587" s="180"/>
      <c r="Q587" s="180"/>
      <c r="R587" s="180"/>
      <c r="S587" s="180"/>
      <c r="T587" s="181"/>
      <c r="AT587" s="182" t="s">
        <v>159</v>
      </c>
      <c r="AU587" s="182" t="s">
        <v>80</v>
      </c>
      <c r="AV587" s="12" t="s">
        <v>157</v>
      </c>
      <c r="AW587" s="12" t="s">
        <v>33</v>
      </c>
      <c r="AX587" s="12" t="s">
        <v>78</v>
      </c>
      <c r="AY587" s="182" t="s">
        <v>150</v>
      </c>
    </row>
    <row r="588" spans="2:65" s="1" customFormat="1" ht="31.5" customHeight="1">
      <c r="B588" s="154"/>
      <c r="C588" s="155" t="s">
        <v>857</v>
      </c>
      <c r="D588" s="155" t="s">
        <v>152</v>
      </c>
      <c r="E588" s="156" t="s">
        <v>858</v>
      </c>
      <c r="F588" s="157" t="s">
        <v>859</v>
      </c>
      <c r="G588" s="158" t="s">
        <v>196</v>
      </c>
      <c r="H588" s="159">
        <v>48.61</v>
      </c>
      <c r="I588" s="160"/>
      <c r="J588" s="160"/>
      <c r="K588" s="157" t="s">
        <v>156</v>
      </c>
      <c r="L588" s="38"/>
      <c r="M588" s="161" t="s">
        <v>5</v>
      </c>
      <c r="N588" s="162" t="s">
        <v>41</v>
      </c>
      <c r="O588" s="163">
        <v>0.1</v>
      </c>
      <c r="P588" s="163">
        <f>O588*H588</f>
        <v>4.861000000000001</v>
      </c>
      <c r="Q588" s="163">
        <v>0</v>
      </c>
      <c r="R588" s="163">
        <f>Q588*H588</f>
        <v>0</v>
      </c>
      <c r="S588" s="163">
        <v>0.029</v>
      </c>
      <c r="T588" s="164">
        <f>S588*H588</f>
        <v>1.40969</v>
      </c>
      <c r="AR588" s="24" t="s">
        <v>157</v>
      </c>
      <c r="AT588" s="24" t="s">
        <v>152</v>
      </c>
      <c r="AU588" s="24" t="s">
        <v>80</v>
      </c>
      <c r="AY588" s="24" t="s">
        <v>150</v>
      </c>
      <c r="BE588" s="165">
        <f>IF(N588="základní",J588,0)</f>
        <v>0</v>
      </c>
      <c r="BF588" s="165">
        <f>IF(N588="snížená",J588,0)</f>
        <v>0</v>
      </c>
      <c r="BG588" s="165">
        <f>IF(N588="zákl. přenesená",J588,0)</f>
        <v>0</v>
      </c>
      <c r="BH588" s="165">
        <f>IF(N588="sníž. přenesená",J588,0)</f>
        <v>0</v>
      </c>
      <c r="BI588" s="165">
        <f>IF(N588="nulová",J588,0)</f>
        <v>0</v>
      </c>
      <c r="BJ588" s="24" t="s">
        <v>78</v>
      </c>
      <c r="BK588" s="165">
        <f>ROUND(I588*H588,2)</f>
        <v>0</v>
      </c>
      <c r="BL588" s="24" t="s">
        <v>157</v>
      </c>
      <c r="BM588" s="24" t="s">
        <v>860</v>
      </c>
    </row>
    <row r="589" spans="2:51" s="11" customFormat="1" ht="13.5">
      <c r="B589" s="166"/>
      <c r="D589" s="167" t="s">
        <v>159</v>
      </c>
      <c r="E589" s="168" t="s">
        <v>5</v>
      </c>
      <c r="F589" s="169" t="s">
        <v>327</v>
      </c>
      <c r="H589" s="170">
        <v>1.25</v>
      </c>
      <c r="L589" s="166"/>
      <c r="M589" s="171"/>
      <c r="N589" s="172"/>
      <c r="O589" s="172"/>
      <c r="P589" s="172"/>
      <c r="Q589" s="172"/>
      <c r="R589" s="172"/>
      <c r="S589" s="172"/>
      <c r="T589" s="173"/>
      <c r="AT589" s="168" t="s">
        <v>159</v>
      </c>
      <c r="AU589" s="168" t="s">
        <v>80</v>
      </c>
      <c r="AV589" s="11" t="s">
        <v>80</v>
      </c>
      <c r="AW589" s="11" t="s">
        <v>33</v>
      </c>
      <c r="AX589" s="11" t="s">
        <v>70</v>
      </c>
      <c r="AY589" s="168" t="s">
        <v>150</v>
      </c>
    </row>
    <row r="590" spans="2:51" s="11" customFormat="1" ht="27">
      <c r="B590" s="166"/>
      <c r="D590" s="167" t="s">
        <v>159</v>
      </c>
      <c r="E590" s="168" t="s">
        <v>5</v>
      </c>
      <c r="F590" s="169" t="s">
        <v>861</v>
      </c>
      <c r="H590" s="170">
        <v>47.36</v>
      </c>
      <c r="L590" s="166"/>
      <c r="M590" s="171"/>
      <c r="N590" s="172"/>
      <c r="O590" s="172"/>
      <c r="P590" s="172"/>
      <c r="Q590" s="172"/>
      <c r="R590" s="172"/>
      <c r="S590" s="172"/>
      <c r="T590" s="173"/>
      <c r="AT590" s="168" t="s">
        <v>159</v>
      </c>
      <c r="AU590" s="168" t="s">
        <v>80</v>
      </c>
      <c r="AV590" s="11" t="s">
        <v>80</v>
      </c>
      <c r="AW590" s="11" t="s">
        <v>33</v>
      </c>
      <c r="AX590" s="11" t="s">
        <v>70</v>
      </c>
      <c r="AY590" s="168" t="s">
        <v>150</v>
      </c>
    </row>
    <row r="591" spans="2:51" s="12" customFormat="1" ht="13.5">
      <c r="B591" s="174"/>
      <c r="D591" s="167" t="s">
        <v>159</v>
      </c>
      <c r="E591" s="209" t="s">
        <v>5</v>
      </c>
      <c r="F591" s="210" t="s">
        <v>162</v>
      </c>
      <c r="H591" s="211">
        <v>48.61</v>
      </c>
      <c r="L591" s="174"/>
      <c r="M591" s="179"/>
      <c r="N591" s="180"/>
      <c r="O591" s="180"/>
      <c r="P591" s="180"/>
      <c r="Q591" s="180"/>
      <c r="R591" s="180"/>
      <c r="S591" s="180"/>
      <c r="T591" s="181"/>
      <c r="AT591" s="182" t="s">
        <v>159</v>
      </c>
      <c r="AU591" s="182" t="s">
        <v>80</v>
      </c>
      <c r="AV591" s="12" t="s">
        <v>157</v>
      </c>
      <c r="AW591" s="12" t="s">
        <v>33</v>
      </c>
      <c r="AX591" s="12" t="s">
        <v>78</v>
      </c>
      <c r="AY591" s="182" t="s">
        <v>150</v>
      </c>
    </row>
    <row r="592" spans="2:63" s="10" customFormat="1" ht="29.25" customHeight="1">
      <c r="B592" s="141"/>
      <c r="D592" s="151" t="s">
        <v>69</v>
      </c>
      <c r="E592" s="152" t="s">
        <v>785</v>
      </c>
      <c r="F592" s="152" t="s">
        <v>862</v>
      </c>
      <c r="J592" s="153"/>
      <c r="L592" s="141"/>
      <c r="M592" s="145"/>
      <c r="N592" s="146"/>
      <c r="O592" s="146"/>
      <c r="P592" s="147">
        <f>SUM(P593:P596)</f>
        <v>81.7362</v>
      </c>
      <c r="Q592" s="146"/>
      <c r="R592" s="147">
        <f>SUM(R593:R596)</f>
        <v>2.8289955000000004</v>
      </c>
      <c r="S592" s="146"/>
      <c r="T592" s="148">
        <f>SUM(T593:T596)</f>
        <v>0</v>
      </c>
      <c r="AR592" s="142" t="s">
        <v>78</v>
      </c>
      <c r="AT592" s="149" t="s">
        <v>69</v>
      </c>
      <c r="AU592" s="149" t="s">
        <v>78</v>
      </c>
      <c r="AY592" s="142" t="s">
        <v>150</v>
      </c>
      <c r="BK592" s="150">
        <f>SUM(BK593:BK596)</f>
        <v>0</v>
      </c>
    </row>
    <row r="593" spans="2:65" s="1" customFormat="1" ht="31.5" customHeight="1">
      <c r="B593" s="154"/>
      <c r="C593" s="155" t="s">
        <v>863</v>
      </c>
      <c r="D593" s="155" t="s">
        <v>152</v>
      </c>
      <c r="E593" s="156" t="s">
        <v>864</v>
      </c>
      <c r="F593" s="157" t="s">
        <v>865</v>
      </c>
      <c r="G593" s="158" t="s">
        <v>292</v>
      </c>
      <c r="H593" s="159">
        <v>124.65</v>
      </c>
      <c r="I593" s="160"/>
      <c r="J593" s="160"/>
      <c r="K593" s="157" t="s">
        <v>156</v>
      </c>
      <c r="L593" s="38"/>
      <c r="M593" s="161" t="s">
        <v>5</v>
      </c>
      <c r="N593" s="162" t="s">
        <v>41</v>
      </c>
      <c r="O593" s="163">
        <v>0.592</v>
      </c>
      <c r="P593" s="163">
        <f>O593*H593</f>
        <v>73.7928</v>
      </c>
      <c r="Q593" s="163">
        <v>0.01804</v>
      </c>
      <c r="R593" s="163">
        <f>Q593*H593</f>
        <v>2.248686</v>
      </c>
      <c r="S593" s="163">
        <v>0</v>
      </c>
      <c r="T593" s="164">
        <f>S593*H593</f>
        <v>0</v>
      </c>
      <c r="AR593" s="24" t="s">
        <v>157</v>
      </c>
      <c r="AT593" s="24" t="s">
        <v>152</v>
      </c>
      <c r="AU593" s="24" t="s">
        <v>80</v>
      </c>
      <c r="AY593" s="24" t="s">
        <v>150</v>
      </c>
      <c r="BE593" s="165">
        <f>IF(N593="základní",J593,0)</f>
        <v>0</v>
      </c>
      <c r="BF593" s="165">
        <f>IF(N593="snížená",J593,0)</f>
        <v>0</v>
      </c>
      <c r="BG593" s="165">
        <f>IF(N593="zákl. přenesená",J593,0)</f>
        <v>0</v>
      </c>
      <c r="BH593" s="165">
        <f>IF(N593="sníž. přenesená",J593,0)</f>
        <v>0</v>
      </c>
      <c r="BI593" s="165">
        <f>IF(N593="nulová",J593,0)</f>
        <v>0</v>
      </c>
      <c r="BJ593" s="24" t="s">
        <v>78</v>
      </c>
      <c r="BK593" s="165">
        <f>ROUND(I593*H593,2)</f>
        <v>0</v>
      </c>
      <c r="BL593" s="24" t="s">
        <v>157</v>
      </c>
      <c r="BM593" s="24" t="s">
        <v>866</v>
      </c>
    </row>
    <row r="594" spans="2:51" s="11" customFormat="1" ht="27">
      <c r="B594" s="166"/>
      <c r="D594" s="175" t="s">
        <v>159</v>
      </c>
      <c r="E594" s="183" t="s">
        <v>5</v>
      </c>
      <c r="F594" s="184" t="s">
        <v>867</v>
      </c>
      <c r="H594" s="185">
        <v>124.65</v>
      </c>
      <c r="L594" s="166"/>
      <c r="M594" s="171"/>
      <c r="N594" s="172"/>
      <c r="O594" s="172"/>
      <c r="P594" s="172"/>
      <c r="Q594" s="172"/>
      <c r="R594" s="172"/>
      <c r="S594" s="172"/>
      <c r="T594" s="173"/>
      <c r="AT594" s="168" t="s">
        <v>159</v>
      </c>
      <c r="AU594" s="168" t="s">
        <v>80</v>
      </c>
      <c r="AV594" s="11" t="s">
        <v>80</v>
      </c>
      <c r="AW594" s="11" t="s">
        <v>33</v>
      </c>
      <c r="AX594" s="11" t="s">
        <v>78</v>
      </c>
      <c r="AY594" s="168" t="s">
        <v>150</v>
      </c>
    </row>
    <row r="595" spans="2:65" s="1" customFormat="1" ht="31.5" customHeight="1">
      <c r="B595" s="154"/>
      <c r="C595" s="155" t="s">
        <v>868</v>
      </c>
      <c r="D595" s="155" t="s">
        <v>152</v>
      </c>
      <c r="E595" s="156" t="s">
        <v>869</v>
      </c>
      <c r="F595" s="157" t="s">
        <v>870</v>
      </c>
      <c r="G595" s="158" t="s">
        <v>292</v>
      </c>
      <c r="H595" s="159">
        <v>220.65</v>
      </c>
      <c r="I595" s="160"/>
      <c r="J595" s="160"/>
      <c r="K595" s="157" t="s">
        <v>156</v>
      </c>
      <c r="L595" s="38"/>
      <c r="M595" s="161" t="s">
        <v>5</v>
      </c>
      <c r="N595" s="162" t="s">
        <v>41</v>
      </c>
      <c r="O595" s="163">
        <v>0.036</v>
      </c>
      <c r="P595" s="163">
        <f>O595*H595</f>
        <v>7.9434</v>
      </c>
      <c r="Q595" s="163">
        <v>0.00263</v>
      </c>
      <c r="R595" s="163">
        <f>Q595*H595</f>
        <v>0.5803095</v>
      </c>
      <c r="S595" s="163">
        <v>0</v>
      </c>
      <c r="T595" s="164">
        <f>S595*H595</f>
        <v>0</v>
      </c>
      <c r="AR595" s="24" t="s">
        <v>157</v>
      </c>
      <c r="AT595" s="24" t="s">
        <v>152</v>
      </c>
      <c r="AU595" s="24" t="s">
        <v>80</v>
      </c>
      <c r="AY595" s="24" t="s">
        <v>150</v>
      </c>
      <c r="BE595" s="165">
        <f>IF(N595="základní",J595,0)</f>
        <v>0</v>
      </c>
      <c r="BF595" s="165">
        <f>IF(N595="snížená",J595,0)</f>
        <v>0</v>
      </c>
      <c r="BG595" s="165">
        <f>IF(N595="zákl. přenesená",J595,0)</f>
        <v>0</v>
      </c>
      <c r="BH595" s="165">
        <f>IF(N595="sníž. přenesená",J595,0)</f>
        <v>0</v>
      </c>
      <c r="BI595" s="165">
        <f>IF(N595="nulová",J595,0)</f>
        <v>0</v>
      </c>
      <c r="BJ595" s="24" t="s">
        <v>78</v>
      </c>
      <c r="BK595" s="165">
        <f>ROUND(I595*H595,2)</f>
        <v>0</v>
      </c>
      <c r="BL595" s="24" t="s">
        <v>157</v>
      </c>
      <c r="BM595" s="24" t="s">
        <v>871</v>
      </c>
    </row>
    <row r="596" spans="2:51" s="11" customFormat="1" ht="27">
      <c r="B596" s="166"/>
      <c r="D596" s="167" t="s">
        <v>159</v>
      </c>
      <c r="E596" s="168" t="s">
        <v>5</v>
      </c>
      <c r="F596" s="169" t="s">
        <v>872</v>
      </c>
      <c r="H596" s="170">
        <v>220.65</v>
      </c>
      <c r="L596" s="166"/>
      <c r="M596" s="171"/>
      <c r="N596" s="172"/>
      <c r="O596" s="172"/>
      <c r="P596" s="172"/>
      <c r="Q596" s="172"/>
      <c r="R596" s="172"/>
      <c r="S596" s="172"/>
      <c r="T596" s="173"/>
      <c r="AT596" s="168" t="s">
        <v>159</v>
      </c>
      <c r="AU596" s="168" t="s">
        <v>80</v>
      </c>
      <c r="AV596" s="11" t="s">
        <v>80</v>
      </c>
      <c r="AW596" s="11" t="s">
        <v>33</v>
      </c>
      <c r="AX596" s="11" t="s">
        <v>78</v>
      </c>
      <c r="AY596" s="168" t="s">
        <v>150</v>
      </c>
    </row>
    <row r="597" spans="2:63" s="10" customFormat="1" ht="29.25" customHeight="1">
      <c r="B597" s="141"/>
      <c r="D597" s="151" t="s">
        <v>69</v>
      </c>
      <c r="E597" s="152" t="s">
        <v>873</v>
      </c>
      <c r="F597" s="152" t="s">
        <v>874</v>
      </c>
      <c r="J597" s="153"/>
      <c r="L597" s="141"/>
      <c r="M597" s="145"/>
      <c r="N597" s="146"/>
      <c r="O597" s="146"/>
      <c r="P597" s="147">
        <f>SUM(P598:P607)</f>
        <v>448.376571</v>
      </c>
      <c r="Q597" s="146"/>
      <c r="R597" s="147">
        <f>SUM(R598:R607)</f>
        <v>0</v>
      </c>
      <c r="S597" s="146"/>
      <c r="T597" s="148">
        <f>SUM(T598:T607)</f>
        <v>0</v>
      </c>
      <c r="AR597" s="142" t="s">
        <v>78</v>
      </c>
      <c r="AT597" s="149" t="s">
        <v>69</v>
      </c>
      <c r="AU597" s="149" t="s">
        <v>78</v>
      </c>
      <c r="AY597" s="142" t="s">
        <v>150</v>
      </c>
      <c r="BK597" s="150">
        <f>SUM(BK598:BK607)</f>
        <v>0</v>
      </c>
    </row>
    <row r="598" spans="2:65" s="1" customFormat="1" ht="31.5" customHeight="1">
      <c r="B598" s="154"/>
      <c r="C598" s="155" t="s">
        <v>875</v>
      </c>
      <c r="D598" s="155" t="s">
        <v>152</v>
      </c>
      <c r="E598" s="156" t="s">
        <v>876</v>
      </c>
      <c r="F598" s="157" t="s">
        <v>877</v>
      </c>
      <c r="G598" s="158" t="s">
        <v>230</v>
      </c>
      <c r="H598" s="159">
        <v>126.101</v>
      </c>
      <c r="I598" s="160"/>
      <c r="J598" s="160"/>
      <c r="K598" s="157" t="s">
        <v>156</v>
      </c>
      <c r="L598" s="38"/>
      <c r="M598" s="161" t="s">
        <v>5</v>
      </c>
      <c r="N598" s="162" t="s">
        <v>41</v>
      </c>
      <c r="O598" s="163">
        <v>3.31</v>
      </c>
      <c r="P598" s="163">
        <f>O598*H598</f>
        <v>417.39431</v>
      </c>
      <c r="Q598" s="163">
        <v>0</v>
      </c>
      <c r="R598" s="163">
        <f>Q598*H598</f>
        <v>0</v>
      </c>
      <c r="S598" s="163">
        <v>0</v>
      </c>
      <c r="T598" s="164">
        <f>S598*H598</f>
        <v>0</v>
      </c>
      <c r="AR598" s="24" t="s">
        <v>157</v>
      </c>
      <c r="AT598" s="24" t="s">
        <v>152</v>
      </c>
      <c r="AU598" s="24" t="s">
        <v>80</v>
      </c>
      <c r="AY598" s="24" t="s">
        <v>150</v>
      </c>
      <c r="BE598" s="165">
        <f>IF(N598="základní",J598,0)</f>
        <v>0</v>
      </c>
      <c r="BF598" s="165">
        <f>IF(N598="snížená",J598,0)</f>
        <v>0</v>
      </c>
      <c r="BG598" s="165">
        <f>IF(N598="zákl. přenesená",J598,0)</f>
        <v>0</v>
      </c>
      <c r="BH598" s="165">
        <f>IF(N598="sníž. přenesená",J598,0)</f>
        <v>0</v>
      </c>
      <c r="BI598" s="165">
        <f>IF(N598="nulová",J598,0)</f>
        <v>0</v>
      </c>
      <c r="BJ598" s="24" t="s">
        <v>78</v>
      </c>
      <c r="BK598" s="165">
        <f>ROUND(I598*H598,2)</f>
        <v>0</v>
      </c>
      <c r="BL598" s="24" t="s">
        <v>157</v>
      </c>
      <c r="BM598" s="24" t="s">
        <v>878</v>
      </c>
    </row>
    <row r="599" spans="2:65" s="1" customFormat="1" ht="22.5" customHeight="1">
      <c r="B599" s="154"/>
      <c r="C599" s="155" t="s">
        <v>879</v>
      </c>
      <c r="D599" s="155" t="s">
        <v>152</v>
      </c>
      <c r="E599" s="156" t="s">
        <v>880</v>
      </c>
      <c r="F599" s="157" t="s">
        <v>881</v>
      </c>
      <c r="G599" s="158" t="s">
        <v>292</v>
      </c>
      <c r="H599" s="159">
        <v>8</v>
      </c>
      <c r="I599" s="160"/>
      <c r="J599" s="160"/>
      <c r="K599" s="157" t="s">
        <v>156</v>
      </c>
      <c r="L599" s="38"/>
      <c r="M599" s="161" t="s">
        <v>5</v>
      </c>
      <c r="N599" s="162" t="s">
        <v>41</v>
      </c>
      <c r="O599" s="163">
        <v>1.335</v>
      </c>
      <c r="P599" s="163">
        <f>O599*H599</f>
        <v>10.68</v>
      </c>
      <c r="Q599" s="163">
        <v>0</v>
      </c>
      <c r="R599" s="163">
        <f>Q599*H599</f>
        <v>0</v>
      </c>
      <c r="S599" s="163">
        <v>0</v>
      </c>
      <c r="T599" s="164">
        <f>S599*H599</f>
        <v>0</v>
      </c>
      <c r="AR599" s="24" t="s">
        <v>157</v>
      </c>
      <c r="AT599" s="24" t="s">
        <v>152</v>
      </c>
      <c r="AU599" s="24" t="s">
        <v>80</v>
      </c>
      <c r="AY599" s="24" t="s">
        <v>150</v>
      </c>
      <c r="BE599" s="165">
        <f>IF(N599="základní",J599,0)</f>
        <v>0</v>
      </c>
      <c r="BF599" s="165">
        <f>IF(N599="snížená",J599,0)</f>
        <v>0</v>
      </c>
      <c r="BG599" s="165">
        <f>IF(N599="zákl. přenesená",J599,0)</f>
        <v>0</v>
      </c>
      <c r="BH599" s="165">
        <f>IF(N599="sníž. přenesená",J599,0)</f>
        <v>0</v>
      </c>
      <c r="BI599" s="165">
        <f>IF(N599="nulová",J599,0)</f>
        <v>0</v>
      </c>
      <c r="BJ599" s="24" t="s">
        <v>78</v>
      </c>
      <c r="BK599" s="165">
        <f>ROUND(I599*H599,2)</f>
        <v>0</v>
      </c>
      <c r="BL599" s="24" t="s">
        <v>157</v>
      </c>
      <c r="BM599" s="24" t="s">
        <v>882</v>
      </c>
    </row>
    <row r="600" spans="2:51" s="11" customFormat="1" ht="13.5">
      <c r="B600" s="166"/>
      <c r="D600" s="175" t="s">
        <v>159</v>
      </c>
      <c r="E600" s="183" t="s">
        <v>5</v>
      </c>
      <c r="F600" s="184" t="s">
        <v>883</v>
      </c>
      <c r="H600" s="185">
        <v>8</v>
      </c>
      <c r="L600" s="166"/>
      <c r="M600" s="171"/>
      <c r="N600" s="172"/>
      <c r="O600" s="172"/>
      <c r="P600" s="172"/>
      <c r="Q600" s="172"/>
      <c r="R600" s="172"/>
      <c r="S600" s="172"/>
      <c r="T600" s="173"/>
      <c r="AT600" s="168" t="s">
        <v>159</v>
      </c>
      <c r="AU600" s="168" t="s">
        <v>80</v>
      </c>
      <c r="AV600" s="11" t="s">
        <v>80</v>
      </c>
      <c r="AW600" s="11" t="s">
        <v>33</v>
      </c>
      <c r="AX600" s="11" t="s">
        <v>78</v>
      </c>
      <c r="AY600" s="168" t="s">
        <v>150</v>
      </c>
    </row>
    <row r="601" spans="2:65" s="1" customFormat="1" ht="22.5" customHeight="1">
      <c r="B601" s="154"/>
      <c r="C601" s="155" t="s">
        <v>884</v>
      </c>
      <c r="D601" s="155" t="s">
        <v>152</v>
      </c>
      <c r="E601" s="156" t="s">
        <v>885</v>
      </c>
      <c r="F601" s="157" t="s">
        <v>886</v>
      </c>
      <c r="G601" s="158" t="s">
        <v>292</v>
      </c>
      <c r="H601" s="159">
        <v>40</v>
      </c>
      <c r="I601" s="160"/>
      <c r="J601" s="160"/>
      <c r="K601" s="157" t="s">
        <v>156</v>
      </c>
      <c r="L601" s="38"/>
      <c r="M601" s="161" t="s">
        <v>5</v>
      </c>
      <c r="N601" s="162" t="s">
        <v>41</v>
      </c>
      <c r="O601" s="163">
        <v>0</v>
      </c>
      <c r="P601" s="163">
        <f>O601*H601</f>
        <v>0</v>
      </c>
      <c r="Q601" s="163">
        <v>0</v>
      </c>
      <c r="R601" s="163">
        <f>Q601*H601</f>
        <v>0</v>
      </c>
      <c r="S601" s="163">
        <v>0</v>
      </c>
      <c r="T601" s="164">
        <f>S601*H601</f>
        <v>0</v>
      </c>
      <c r="AR601" s="24" t="s">
        <v>157</v>
      </c>
      <c r="AT601" s="24" t="s">
        <v>152</v>
      </c>
      <c r="AU601" s="24" t="s">
        <v>80</v>
      </c>
      <c r="AY601" s="24" t="s">
        <v>150</v>
      </c>
      <c r="BE601" s="165">
        <f>IF(N601="základní",J601,0)</f>
        <v>0</v>
      </c>
      <c r="BF601" s="165">
        <f>IF(N601="snížená",J601,0)</f>
        <v>0</v>
      </c>
      <c r="BG601" s="165">
        <f>IF(N601="zákl. přenesená",J601,0)</f>
        <v>0</v>
      </c>
      <c r="BH601" s="165">
        <f>IF(N601="sníž. přenesená",J601,0)</f>
        <v>0</v>
      </c>
      <c r="BI601" s="165">
        <f>IF(N601="nulová",J601,0)</f>
        <v>0</v>
      </c>
      <c r="BJ601" s="24" t="s">
        <v>78</v>
      </c>
      <c r="BK601" s="165">
        <f>ROUND(I601*H601,2)</f>
        <v>0</v>
      </c>
      <c r="BL601" s="24" t="s">
        <v>157</v>
      </c>
      <c r="BM601" s="24" t="s">
        <v>887</v>
      </c>
    </row>
    <row r="602" spans="2:51" s="11" customFormat="1" ht="13.5">
      <c r="B602" s="166"/>
      <c r="D602" s="175" t="s">
        <v>159</v>
      </c>
      <c r="E602" s="183" t="s">
        <v>5</v>
      </c>
      <c r="F602" s="184" t="s">
        <v>888</v>
      </c>
      <c r="H602" s="185">
        <v>40</v>
      </c>
      <c r="L602" s="166"/>
      <c r="M602" s="171"/>
      <c r="N602" s="172"/>
      <c r="O602" s="172"/>
      <c r="P602" s="172"/>
      <c r="Q602" s="172"/>
      <c r="R602" s="172"/>
      <c r="S602" s="172"/>
      <c r="T602" s="173"/>
      <c r="AT602" s="168" t="s">
        <v>159</v>
      </c>
      <c r="AU602" s="168" t="s">
        <v>80</v>
      </c>
      <c r="AV602" s="11" t="s">
        <v>80</v>
      </c>
      <c r="AW602" s="11" t="s">
        <v>33</v>
      </c>
      <c r="AX602" s="11" t="s">
        <v>78</v>
      </c>
      <c r="AY602" s="168" t="s">
        <v>150</v>
      </c>
    </row>
    <row r="603" spans="2:65" s="1" customFormat="1" ht="22.5" customHeight="1">
      <c r="B603" s="154"/>
      <c r="C603" s="155" t="s">
        <v>889</v>
      </c>
      <c r="D603" s="155" t="s">
        <v>152</v>
      </c>
      <c r="E603" s="156" t="s">
        <v>890</v>
      </c>
      <c r="F603" s="157" t="s">
        <v>891</v>
      </c>
      <c r="G603" s="158" t="s">
        <v>292</v>
      </c>
      <c r="H603" s="159">
        <v>126.911</v>
      </c>
      <c r="I603" s="160"/>
      <c r="J603" s="160"/>
      <c r="K603" s="157" t="s">
        <v>156</v>
      </c>
      <c r="L603" s="38"/>
      <c r="M603" s="161" t="s">
        <v>5</v>
      </c>
      <c r="N603" s="162" t="s">
        <v>41</v>
      </c>
      <c r="O603" s="163">
        <v>0</v>
      </c>
      <c r="P603" s="163">
        <f>O603*H603</f>
        <v>0</v>
      </c>
      <c r="Q603" s="163">
        <v>0</v>
      </c>
      <c r="R603" s="163">
        <f>Q603*H603</f>
        <v>0</v>
      </c>
      <c r="S603" s="163">
        <v>0</v>
      </c>
      <c r="T603" s="164">
        <f>S603*H603</f>
        <v>0</v>
      </c>
      <c r="AR603" s="24" t="s">
        <v>157</v>
      </c>
      <c r="AT603" s="24" t="s">
        <v>152</v>
      </c>
      <c r="AU603" s="24" t="s">
        <v>80</v>
      </c>
      <c r="AY603" s="24" t="s">
        <v>150</v>
      </c>
      <c r="BE603" s="165">
        <f>IF(N603="základní",J603,0)</f>
        <v>0</v>
      </c>
      <c r="BF603" s="165">
        <f>IF(N603="snížená",J603,0)</f>
        <v>0</v>
      </c>
      <c r="BG603" s="165">
        <f>IF(N603="zákl. přenesená",J603,0)</f>
        <v>0</v>
      </c>
      <c r="BH603" s="165">
        <f>IF(N603="sníž. přenesená",J603,0)</f>
        <v>0</v>
      </c>
      <c r="BI603" s="165">
        <f>IF(N603="nulová",J603,0)</f>
        <v>0</v>
      </c>
      <c r="BJ603" s="24" t="s">
        <v>78</v>
      </c>
      <c r="BK603" s="165">
        <f>ROUND(I603*H603,2)</f>
        <v>0</v>
      </c>
      <c r="BL603" s="24" t="s">
        <v>157</v>
      </c>
      <c r="BM603" s="24" t="s">
        <v>892</v>
      </c>
    </row>
    <row r="604" spans="2:65" s="1" customFormat="1" ht="22.5" customHeight="1">
      <c r="B604" s="154"/>
      <c r="C604" s="155" t="s">
        <v>893</v>
      </c>
      <c r="D604" s="155" t="s">
        <v>152</v>
      </c>
      <c r="E604" s="156" t="s">
        <v>894</v>
      </c>
      <c r="F604" s="157" t="s">
        <v>895</v>
      </c>
      <c r="G604" s="158" t="s">
        <v>230</v>
      </c>
      <c r="H604" s="159">
        <v>126.101</v>
      </c>
      <c r="I604" s="160"/>
      <c r="J604" s="160"/>
      <c r="K604" s="157" t="s">
        <v>156</v>
      </c>
      <c r="L604" s="38"/>
      <c r="M604" s="161" t="s">
        <v>5</v>
      </c>
      <c r="N604" s="162" t="s">
        <v>41</v>
      </c>
      <c r="O604" s="163">
        <v>0.125</v>
      </c>
      <c r="P604" s="163">
        <f>O604*H604</f>
        <v>15.762625</v>
      </c>
      <c r="Q604" s="163">
        <v>0</v>
      </c>
      <c r="R604" s="163">
        <f>Q604*H604</f>
        <v>0</v>
      </c>
      <c r="S604" s="163">
        <v>0</v>
      </c>
      <c r="T604" s="164">
        <f>S604*H604</f>
        <v>0</v>
      </c>
      <c r="AR604" s="24" t="s">
        <v>157</v>
      </c>
      <c r="AT604" s="24" t="s">
        <v>152</v>
      </c>
      <c r="AU604" s="24" t="s">
        <v>80</v>
      </c>
      <c r="AY604" s="24" t="s">
        <v>150</v>
      </c>
      <c r="BE604" s="165">
        <f>IF(N604="základní",J604,0)</f>
        <v>0</v>
      </c>
      <c r="BF604" s="165">
        <f>IF(N604="snížená",J604,0)</f>
        <v>0</v>
      </c>
      <c r="BG604" s="165">
        <f>IF(N604="zákl. přenesená",J604,0)</f>
        <v>0</v>
      </c>
      <c r="BH604" s="165">
        <f>IF(N604="sníž. přenesená",J604,0)</f>
        <v>0</v>
      </c>
      <c r="BI604" s="165">
        <f>IF(N604="nulová",J604,0)</f>
        <v>0</v>
      </c>
      <c r="BJ604" s="24" t="s">
        <v>78</v>
      </c>
      <c r="BK604" s="165">
        <f>ROUND(I604*H604,2)</f>
        <v>0</v>
      </c>
      <c r="BL604" s="24" t="s">
        <v>157</v>
      </c>
      <c r="BM604" s="24" t="s">
        <v>896</v>
      </c>
    </row>
    <row r="605" spans="2:65" s="1" customFormat="1" ht="22.5" customHeight="1">
      <c r="B605" s="154"/>
      <c r="C605" s="155" t="s">
        <v>897</v>
      </c>
      <c r="D605" s="155" t="s">
        <v>152</v>
      </c>
      <c r="E605" s="156" t="s">
        <v>898</v>
      </c>
      <c r="F605" s="157" t="s">
        <v>899</v>
      </c>
      <c r="G605" s="158" t="s">
        <v>230</v>
      </c>
      <c r="H605" s="159">
        <v>756.606</v>
      </c>
      <c r="I605" s="160"/>
      <c r="J605" s="160"/>
      <c r="K605" s="157" t="s">
        <v>156</v>
      </c>
      <c r="L605" s="38"/>
      <c r="M605" s="161" t="s">
        <v>5</v>
      </c>
      <c r="N605" s="162" t="s">
        <v>41</v>
      </c>
      <c r="O605" s="163">
        <v>0.006</v>
      </c>
      <c r="P605" s="163">
        <f>O605*H605</f>
        <v>4.539636</v>
      </c>
      <c r="Q605" s="163">
        <v>0</v>
      </c>
      <c r="R605" s="163">
        <f>Q605*H605</f>
        <v>0</v>
      </c>
      <c r="S605" s="163">
        <v>0</v>
      </c>
      <c r="T605" s="164">
        <f>S605*H605</f>
        <v>0</v>
      </c>
      <c r="AR605" s="24" t="s">
        <v>157</v>
      </c>
      <c r="AT605" s="24" t="s">
        <v>152</v>
      </c>
      <c r="AU605" s="24" t="s">
        <v>80</v>
      </c>
      <c r="AY605" s="24" t="s">
        <v>150</v>
      </c>
      <c r="BE605" s="165">
        <f>IF(N605="základní",J605,0)</f>
        <v>0</v>
      </c>
      <c r="BF605" s="165">
        <f>IF(N605="snížená",J605,0)</f>
        <v>0</v>
      </c>
      <c r="BG605" s="165">
        <f>IF(N605="zákl. přenesená",J605,0)</f>
        <v>0</v>
      </c>
      <c r="BH605" s="165">
        <f>IF(N605="sníž. přenesená",J605,0)</f>
        <v>0</v>
      </c>
      <c r="BI605" s="165">
        <f>IF(N605="nulová",J605,0)</f>
        <v>0</v>
      </c>
      <c r="BJ605" s="24" t="s">
        <v>78</v>
      </c>
      <c r="BK605" s="165">
        <f>ROUND(I605*H605,2)</f>
        <v>0</v>
      </c>
      <c r="BL605" s="24" t="s">
        <v>157</v>
      </c>
      <c r="BM605" s="24" t="s">
        <v>900</v>
      </c>
    </row>
    <row r="606" spans="2:51" s="11" customFormat="1" ht="13.5">
      <c r="B606" s="166"/>
      <c r="D606" s="175" t="s">
        <v>159</v>
      </c>
      <c r="E606" s="183" t="s">
        <v>5</v>
      </c>
      <c r="F606" s="184" t="s">
        <v>901</v>
      </c>
      <c r="H606" s="185">
        <v>756.606</v>
      </c>
      <c r="L606" s="166"/>
      <c r="M606" s="171"/>
      <c r="N606" s="172"/>
      <c r="O606" s="172"/>
      <c r="P606" s="172"/>
      <c r="Q606" s="172"/>
      <c r="R606" s="172"/>
      <c r="S606" s="172"/>
      <c r="T606" s="173"/>
      <c r="AT606" s="168" t="s">
        <v>159</v>
      </c>
      <c r="AU606" s="168" t="s">
        <v>80</v>
      </c>
      <c r="AV606" s="11" t="s">
        <v>80</v>
      </c>
      <c r="AW606" s="11" t="s">
        <v>33</v>
      </c>
      <c r="AX606" s="11" t="s">
        <v>78</v>
      </c>
      <c r="AY606" s="168" t="s">
        <v>150</v>
      </c>
    </row>
    <row r="607" spans="2:65" s="1" customFormat="1" ht="22.5" customHeight="1">
      <c r="B607" s="154"/>
      <c r="C607" s="155" t="s">
        <v>902</v>
      </c>
      <c r="D607" s="155" t="s">
        <v>152</v>
      </c>
      <c r="E607" s="156" t="s">
        <v>903</v>
      </c>
      <c r="F607" s="157" t="s">
        <v>904</v>
      </c>
      <c r="G607" s="158" t="s">
        <v>230</v>
      </c>
      <c r="H607" s="159">
        <v>126.101</v>
      </c>
      <c r="I607" s="160"/>
      <c r="J607" s="160"/>
      <c r="K607" s="157" t="s">
        <v>156</v>
      </c>
      <c r="L607" s="38"/>
      <c r="M607" s="161" t="s">
        <v>5</v>
      </c>
      <c r="N607" s="162" t="s">
        <v>41</v>
      </c>
      <c r="O607" s="163">
        <v>0</v>
      </c>
      <c r="P607" s="163">
        <f>O607*H607</f>
        <v>0</v>
      </c>
      <c r="Q607" s="163">
        <v>0</v>
      </c>
      <c r="R607" s="163">
        <f>Q607*H607</f>
        <v>0</v>
      </c>
      <c r="S607" s="163">
        <v>0</v>
      </c>
      <c r="T607" s="164">
        <f>S607*H607</f>
        <v>0</v>
      </c>
      <c r="AR607" s="24" t="s">
        <v>157</v>
      </c>
      <c r="AT607" s="24" t="s">
        <v>152</v>
      </c>
      <c r="AU607" s="24" t="s">
        <v>80</v>
      </c>
      <c r="AY607" s="24" t="s">
        <v>150</v>
      </c>
      <c r="BE607" s="165">
        <f>IF(N607="základní",J607,0)</f>
        <v>0</v>
      </c>
      <c r="BF607" s="165">
        <f>IF(N607="snížená",J607,0)</f>
        <v>0</v>
      </c>
      <c r="BG607" s="165">
        <f>IF(N607="zákl. přenesená",J607,0)</f>
        <v>0</v>
      </c>
      <c r="BH607" s="165">
        <f>IF(N607="sníž. přenesená",J607,0)</f>
        <v>0</v>
      </c>
      <c r="BI607" s="165">
        <f>IF(N607="nulová",J607,0)</f>
        <v>0</v>
      </c>
      <c r="BJ607" s="24" t="s">
        <v>78</v>
      </c>
      <c r="BK607" s="165">
        <f>ROUND(I607*H607,2)</f>
        <v>0</v>
      </c>
      <c r="BL607" s="24" t="s">
        <v>157</v>
      </c>
      <c r="BM607" s="24" t="s">
        <v>905</v>
      </c>
    </row>
    <row r="608" spans="2:63" s="10" customFormat="1" ht="29.25" customHeight="1">
      <c r="B608" s="141"/>
      <c r="D608" s="151" t="s">
        <v>69</v>
      </c>
      <c r="E608" s="152" t="s">
        <v>906</v>
      </c>
      <c r="F608" s="152" t="s">
        <v>907</v>
      </c>
      <c r="J608" s="153"/>
      <c r="L608" s="141"/>
      <c r="M608" s="145"/>
      <c r="N608" s="146"/>
      <c r="O608" s="146"/>
      <c r="P608" s="147">
        <f>P609</f>
        <v>340.826276</v>
      </c>
      <c r="Q608" s="146"/>
      <c r="R608" s="147">
        <f>R609</f>
        <v>0</v>
      </c>
      <c r="S608" s="146"/>
      <c r="T608" s="148">
        <f>T609</f>
        <v>0</v>
      </c>
      <c r="AR608" s="142" t="s">
        <v>78</v>
      </c>
      <c r="AT608" s="149" t="s">
        <v>69</v>
      </c>
      <c r="AU608" s="149" t="s">
        <v>78</v>
      </c>
      <c r="AY608" s="142" t="s">
        <v>150</v>
      </c>
      <c r="BK608" s="150">
        <f>BK609</f>
        <v>0</v>
      </c>
    </row>
    <row r="609" spans="2:65" s="1" customFormat="1" ht="22.5" customHeight="1">
      <c r="B609" s="154"/>
      <c r="C609" s="155" t="s">
        <v>908</v>
      </c>
      <c r="D609" s="155" t="s">
        <v>152</v>
      </c>
      <c r="E609" s="156" t="s">
        <v>909</v>
      </c>
      <c r="F609" s="157" t="s">
        <v>910</v>
      </c>
      <c r="G609" s="158" t="s">
        <v>230</v>
      </c>
      <c r="H609" s="159">
        <v>136.276</v>
      </c>
      <c r="I609" s="160"/>
      <c r="J609" s="160"/>
      <c r="K609" s="157" t="s">
        <v>156</v>
      </c>
      <c r="L609" s="38"/>
      <c r="M609" s="161" t="s">
        <v>5</v>
      </c>
      <c r="N609" s="162" t="s">
        <v>41</v>
      </c>
      <c r="O609" s="163">
        <v>2.501</v>
      </c>
      <c r="P609" s="163">
        <f>O609*H609</f>
        <v>340.826276</v>
      </c>
      <c r="Q609" s="163">
        <v>0</v>
      </c>
      <c r="R609" s="163">
        <f>Q609*H609</f>
        <v>0</v>
      </c>
      <c r="S609" s="163">
        <v>0</v>
      </c>
      <c r="T609" s="164">
        <f>S609*H609</f>
        <v>0</v>
      </c>
      <c r="AR609" s="24" t="s">
        <v>157</v>
      </c>
      <c r="AT609" s="24" t="s">
        <v>152</v>
      </c>
      <c r="AU609" s="24" t="s">
        <v>80</v>
      </c>
      <c r="AY609" s="24" t="s">
        <v>150</v>
      </c>
      <c r="BE609" s="165">
        <f>IF(N609="základní",J609,0)</f>
        <v>0</v>
      </c>
      <c r="BF609" s="165">
        <f>IF(N609="snížená",J609,0)</f>
        <v>0</v>
      </c>
      <c r="BG609" s="165">
        <f>IF(N609="zákl. přenesená",J609,0)</f>
        <v>0</v>
      </c>
      <c r="BH609" s="165">
        <f>IF(N609="sníž. přenesená",J609,0)</f>
        <v>0</v>
      </c>
      <c r="BI609" s="165">
        <f>IF(N609="nulová",J609,0)</f>
        <v>0</v>
      </c>
      <c r="BJ609" s="24" t="s">
        <v>78</v>
      </c>
      <c r="BK609" s="165">
        <f>ROUND(I609*H609,2)</f>
        <v>0</v>
      </c>
      <c r="BL609" s="24" t="s">
        <v>157</v>
      </c>
      <c r="BM609" s="24" t="s">
        <v>911</v>
      </c>
    </row>
    <row r="610" spans="2:63" s="10" customFormat="1" ht="36.75" customHeight="1">
      <c r="B610" s="141"/>
      <c r="D610" s="142" t="s">
        <v>69</v>
      </c>
      <c r="E610" s="143" t="s">
        <v>912</v>
      </c>
      <c r="F610" s="143" t="s">
        <v>913</v>
      </c>
      <c r="J610" s="144"/>
      <c r="L610" s="141"/>
      <c r="M610" s="145"/>
      <c r="N610" s="146"/>
      <c r="O610" s="146"/>
      <c r="P610" s="147">
        <f>P611+P640+P655+P662+P668+P673+P681+P685+P690+P704+P743+P749+P792+P827</f>
        <v>2761.4098110000004</v>
      </c>
      <c r="Q610" s="146"/>
      <c r="R610" s="147">
        <f>R611+R640+R655+R662+R668+R673+R681+R685+R690+R704+R743+R749+R792+R827</f>
        <v>32.77458342</v>
      </c>
      <c r="S610" s="146"/>
      <c r="T610" s="148">
        <f>T611+T640+T655+T662+T668+T673+T681+T685+T690+T704+T743+T749+T792+T827</f>
        <v>0</v>
      </c>
      <c r="AR610" s="142" t="s">
        <v>80</v>
      </c>
      <c r="AT610" s="149" t="s">
        <v>69</v>
      </c>
      <c r="AU610" s="149" t="s">
        <v>70</v>
      </c>
      <c r="AY610" s="142" t="s">
        <v>150</v>
      </c>
      <c r="BK610" s="150">
        <f>BK611+BK640+BK655+BK662+BK668+BK673+BK681+BK685+BK690+BK704+BK743+BK749+BK792+BK827</f>
        <v>0</v>
      </c>
    </row>
    <row r="611" spans="2:63" s="10" customFormat="1" ht="19.5" customHeight="1">
      <c r="B611" s="141"/>
      <c r="D611" s="151" t="s">
        <v>69</v>
      </c>
      <c r="E611" s="152" t="s">
        <v>914</v>
      </c>
      <c r="F611" s="152" t="s">
        <v>915</v>
      </c>
      <c r="J611" s="153"/>
      <c r="L611" s="141"/>
      <c r="M611" s="145"/>
      <c r="N611" s="146"/>
      <c r="O611" s="146"/>
      <c r="P611" s="147">
        <f>SUM(P612:P639)</f>
        <v>309.25687</v>
      </c>
      <c r="Q611" s="146"/>
      <c r="R611" s="147">
        <f>SUM(R612:R639)</f>
        <v>9.43815994</v>
      </c>
      <c r="S611" s="146"/>
      <c r="T611" s="148">
        <f>SUM(T612:T639)</f>
        <v>0</v>
      </c>
      <c r="AR611" s="142" t="s">
        <v>80</v>
      </c>
      <c r="AT611" s="149" t="s">
        <v>69</v>
      </c>
      <c r="AU611" s="149" t="s">
        <v>78</v>
      </c>
      <c r="AY611" s="142" t="s">
        <v>150</v>
      </c>
      <c r="BK611" s="150">
        <f>SUM(BK612:BK639)</f>
        <v>0</v>
      </c>
    </row>
    <row r="612" spans="2:65" s="1" customFormat="1" ht="82.5" customHeight="1">
      <c r="B612" s="154"/>
      <c r="C612" s="155" t="s">
        <v>916</v>
      </c>
      <c r="D612" s="155" t="s">
        <v>152</v>
      </c>
      <c r="E612" s="156" t="s">
        <v>917</v>
      </c>
      <c r="F612" s="157" t="s">
        <v>918</v>
      </c>
      <c r="G612" s="158" t="s">
        <v>196</v>
      </c>
      <c r="H612" s="159">
        <v>1103.346</v>
      </c>
      <c r="I612" s="160"/>
      <c r="J612" s="160"/>
      <c r="K612" s="157" t="s">
        <v>5</v>
      </c>
      <c r="L612" s="38"/>
      <c r="M612" s="161" t="s">
        <v>5</v>
      </c>
      <c r="N612" s="162" t="s">
        <v>41</v>
      </c>
      <c r="O612" s="163">
        <v>0</v>
      </c>
      <c r="P612" s="163">
        <f>O612*H612</f>
        <v>0</v>
      </c>
      <c r="Q612" s="163">
        <v>0.0022</v>
      </c>
      <c r="R612" s="163">
        <f>Q612*H612</f>
        <v>2.4273612</v>
      </c>
      <c r="S612" s="163">
        <v>0</v>
      </c>
      <c r="T612" s="164">
        <f>S612*H612</f>
        <v>0</v>
      </c>
      <c r="AR612" s="24" t="s">
        <v>245</v>
      </c>
      <c r="AT612" s="24" t="s">
        <v>152</v>
      </c>
      <c r="AU612" s="24" t="s">
        <v>80</v>
      </c>
      <c r="AY612" s="24" t="s">
        <v>150</v>
      </c>
      <c r="BE612" s="165">
        <f>IF(N612="základní",J612,0)</f>
        <v>0</v>
      </c>
      <c r="BF612" s="165">
        <f>IF(N612="snížená",J612,0)</f>
        <v>0</v>
      </c>
      <c r="BG612" s="165">
        <f>IF(N612="zákl. přenesená",J612,0)</f>
        <v>0</v>
      </c>
      <c r="BH612" s="165">
        <f>IF(N612="sníž. přenesená",J612,0)</f>
        <v>0</v>
      </c>
      <c r="BI612" s="165">
        <f>IF(N612="nulová",J612,0)</f>
        <v>0</v>
      </c>
      <c r="BJ612" s="24" t="s">
        <v>78</v>
      </c>
      <c r="BK612" s="165">
        <f>ROUND(I612*H612,2)</f>
        <v>0</v>
      </c>
      <c r="BL612" s="24" t="s">
        <v>245</v>
      </c>
      <c r="BM612" s="24" t="s">
        <v>919</v>
      </c>
    </row>
    <row r="613" spans="2:51" s="11" customFormat="1" ht="13.5">
      <c r="B613" s="166"/>
      <c r="D613" s="167" t="s">
        <v>159</v>
      </c>
      <c r="E613" s="168" t="s">
        <v>5</v>
      </c>
      <c r="F613" s="169" t="s">
        <v>920</v>
      </c>
      <c r="H613" s="170">
        <v>1123.346</v>
      </c>
      <c r="L613" s="166"/>
      <c r="M613" s="171"/>
      <c r="N613" s="172"/>
      <c r="O613" s="172"/>
      <c r="P613" s="172"/>
      <c r="Q613" s="172"/>
      <c r="R613" s="172"/>
      <c r="S613" s="172"/>
      <c r="T613" s="173"/>
      <c r="AT613" s="168" t="s">
        <v>159</v>
      </c>
      <c r="AU613" s="168" t="s">
        <v>80</v>
      </c>
      <c r="AV613" s="11" t="s">
        <v>80</v>
      </c>
      <c r="AW613" s="11" t="s">
        <v>33</v>
      </c>
      <c r="AX613" s="11" t="s">
        <v>70</v>
      </c>
      <c r="AY613" s="168" t="s">
        <v>150</v>
      </c>
    </row>
    <row r="614" spans="2:51" s="11" customFormat="1" ht="13.5">
      <c r="B614" s="166"/>
      <c r="D614" s="167" t="s">
        <v>159</v>
      </c>
      <c r="E614" s="168" t="s">
        <v>5</v>
      </c>
      <c r="F614" s="169" t="s">
        <v>921</v>
      </c>
      <c r="H614" s="170">
        <v>-20</v>
      </c>
      <c r="L614" s="166"/>
      <c r="M614" s="171"/>
      <c r="N614" s="172"/>
      <c r="O614" s="172"/>
      <c r="P614" s="172"/>
      <c r="Q614" s="172"/>
      <c r="R614" s="172"/>
      <c r="S614" s="172"/>
      <c r="T614" s="173"/>
      <c r="AT614" s="168" t="s">
        <v>159</v>
      </c>
      <c r="AU614" s="168" t="s">
        <v>80</v>
      </c>
      <c r="AV614" s="11" t="s">
        <v>80</v>
      </c>
      <c r="AW614" s="11" t="s">
        <v>33</v>
      </c>
      <c r="AX614" s="11" t="s">
        <v>70</v>
      </c>
      <c r="AY614" s="168" t="s">
        <v>150</v>
      </c>
    </row>
    <row r="615" spans="2:51" s="12" customFormat="1" ht="13.5">
      <c r="B615" s="174"/>
      <c r="D615" s="175" t="s">
        <v>159</v>
      </c>
      <c r="E615" s="176" t="s">
        <v>5</v>
      </c>
      <c r="F615" s="177" t="s">
        <v>162</v>
      </c>
      <c r="H615" s="178">
        <v>1103.346</v>
      </c>
      <c r="L615" s="174"/>
      <c r="M615" s="179"/>
      <c r="N615" s="180"/>
      <c r="O615" s="180"/>
      <c r="P615" s="180"/>
      <c r="Q615" s="180"/>
      <c r="R615" s="180"/>
      <c r="S615" s="180"/>
      <c r="T615" s="181"/>
      <c r="AT615" s="182" t="s">
        <v>159</v>
      </c>
      <c r="AU615" s="182" t="s">
        <v>80</v>
      </c>
      <c r="AV615" s="12" t="s">
        <v>157</v>
      </c>
      <c r="AW615" s="12" t="s">
        <v>33</v>
      </c>
      <c r="AX615" s="12" t="s">
        <v>78</v>
      </c>
      <c r="AY615" s="182" t="s">
        <v>150</v>
      </c>
    </row>
    <row r="616" spans="2:65" s="1" customFormat="1" ht="31.5" customHeight="1">
      <c r="B616" s="154"/>
      <c r="C616" s="155" t="s">
        <v>922</v>
      </c>
      <c r="D616" s="155" t="s">
        <v>152</v>
      </c>
      <c r="E616" s="156" t="s">
        <v>923</v>
      </c>
      <c r="F616" s="157" t="s">
        <v>924</v>
      </c>
      <c r="G616" s="158" t="s">
        <v>196</v>
      </c>
      <c r="H616" s="159">
        <v>1003.395</v>
      </c>
      <c r="I616" s="160"/>
      <c r="J616" s="160"/>
      <c r="K616" s="157" t="s">
        <v>156</v>
      </c>
      <c r="L616" s="38"/>
      <c r="M616" s="161" t="s">
        <v>5</v>
      </c>
      <c r="N616" s="162" t="s">
        <v>41</v>
      </c>
      <c r="O616" s="163">
        <v>0.024</v>
      </c>
      <c r="P616" s="163">
        <f>O616*H616</f>
        <v>24.08148</v>
      </c>
      <c r="Q616" s="163">
        <v>0</v>
      </c>
      <c r="R616" s="163">
        <f>Q616*H616</f>
        <v>0</v>
      </c>
      <c r="S616" s="163">
        <v>0</v>
      </c>
      <c r="T616" s="164">
        <f>S616*H616</f>
        <v>0</v>
      </c>
      <c r="AR616" s="24" t="s">
        <v>245</v>
      </c>
      <c r="AT616" s="24" t="s">
        <v>152</v>
      </c>
      <c r="AU616" s="24" t="s">
        <v>80</v>
      </c>
      <c r="AY616" s="24" t="s">
        <v>150</v>
      </c>
      <c r="BE616" s="165">
        <f>IF(N616="základní",J616,0)</f>
        <v>0</v>
      </c>
      <c r="BF616" s="165">
        <f>IF(N616="snížená",J616,0)</f>
        <v>0</v>
      </c>
      <c r="BG616" s="165">
        <f>IF(N616="zákl. přenesená",J616,0)</f>
        <v>0</v>
      </c>
      <c r="BH616" s="165">
        <f>IF(N616="sníž. přenesená",J616,0)</f>
        <v>0</v>
      </c>
      <c r="BI616" s="165">
        <f>IF(N616="nulová",J616,0)</f>
        <v>0</v>
      </c>
      <c r="BJ616" s="24" t="s">
        <v>78</v>
      </c>
      <c r="BK616" s="165">
        <f>ROUND(I616*H616,2)</f>
        <v>0</v>
      </c>
      <c r="BL616" s="24" t="s">
        <v>245</v>
      </c>
      <c r="BM616" s="24" t="s">
        <v>925</v>
      </c>
    </row>
    <row r="617" spans="2:51" s="11" customFormat="1" ht="13.5">
      <c r="B617" s="166"/>
      <c r="D617" s="167" t="s">
        <v>159</v>
      </c>
      <c r="E617" s="168" t="s">
        <v>5</v>
      </c>
      <c r="F617" s="169" t="s">
        <v>926</v>
      </c>
      <c r="H617" s="170">
        <v>985.45</v>
      </c>
      <c r="L617" s="166"/>
      <c r="M617" s="171"/>
      <c r="N617" s="172"/>
      <c r="O617" s="172"/>
      <c r="P617" s="172"/>
      <c r="Q617" s="172"/>
      <c r="R617" s="172"/>
      <c r="S617" s="172"/>
      <c r="T617" s="173"/>
      <c r="AT617" s="168" t="s">
        <v>159</v>
      </c>
      <c r="AU617" s="168" t="s">
        <v>80</v>
      </c>
      <c r="AV617" s="11" t="s">
        <v>80</v>
      </c>
      <c r="AW617" s="11" t="s">
        <v>33</v>
      </c>
      <c r="AX617" s="11" t="s">
        <v>70</v>
      </c>
      <c r="AY617" s="168" t="s">
        <v>150</v>
      </c>
    </row>
    <row r="618" spans="2:51" s="11" customFormat="1" ht="13.5">
      <c r="B618" s="166"/>
      <c r="D618" s="167" t="s">
        <v>159</v>
      </c>
      <c r="E618" s="168" t="s">
        <v>5</v>
      </c>
      <c r="F618" s="169" t="s">
        <v>927</v>
      </c>
      <c r="H618" s="170">
        <v>17.945</v>
      </c>
      <c r="L618" s="166"/>
      <c r="M618" s="171"/>
      <c r="N618" s="172"/>
      <c r="O618" s="172"/>
      <c r="P618" s="172"/>
      <c r="Q618" s="172"/>
      <c r="R618" s="172"/>
      <c r="S618" s="172"/>
      <c r="T618" s="173"/>
      <c r="AT618" s="168" t="s">
        <v>159</v>
      </c>
      <c r="AU618" s="168" t="s">
        <v>80</v>
      </c>
      <c r="AV618" s="11" t="s">
        <v>80</v>
      </c>
      <c r="AW618" s="11" t="s">
        <v>33</v>
      </c>
      <c r="AX618" s="11" t="s">
        <v>70</v>
      </c>
      <c r="AY618" s="168" t="s">
        <v>150</v>
      </c>
    </row>
    <row r="619" spans="2:51" s="12" customFormat="1" ht="13.5">
      <c r="B619" s="174"/>
      <c r="D619" s="175" t="s">
        <v>159</v>
      </c>
      <c r="E619" s="176" t="s">
        <v>5</v>
      </c>
      <c r="F619" s="177" t="s">
        <v>162</v>
      </c>
      <c r="H619" s="178">
        <v>1003.395</v>
      </c>
      <c r="L619" s="174"/>
      <c r="M619" s="179"/>
      <c r="N619" s="180"/>
      <c r="O619" s="180"/>
      <c r="P619" s="180"/>
      <c r="Q619" s="180"/>
      <c r="R619" s="180"/>
      <c r="S619" s="180"/>
      <c r="T619" s="181"/>
      <c r="AT619" s="182" t="s">
        <v>159</v>
      </c>
      <c r="AU619" s="182" t="s">
        <v>80</v>
      </c>
      <c r="AV619" s="12" t="s">
        <v>157</v>
      </c>
      <c r="AW619" s="12" t="s">
        <v>33</v>
      </c>
      <c r="AX619" s="12" t="s">
        <v>78</v>
      </c>
      <c r="AY619" s="182" t="s">
        <v>150</v>
      </c>
    </row>
    <row r="620" spans="2:65" s="1" customFormat="1" ht="22.5" customHeight="1">
      <c r="B620" s="154"/>
      <c r="C620" s="186" t="s">
        <v>928</v>
      </c>
      <c r="D620" s="186" t="s">
        <v>205</v>
      </c>
      <c r="E620" s="187" t="s">
        <v>929</v>
      </c>
      <c r="F620" s="188" t="s">
        <v>930</v>
      </c>
      <c r="G620" s="189" t="s">
        <v>230</v>
      </c>
      <c r="H620" s="190">
        <v>0.301</v>
      </c>
      <c r="I620" s="191"/>
      <c r="J620" s="191"/>
      <c r="K620" s="188" t="s">
        <v>156</v>
      </c>
      <c r="L620" s="192"/>
      <c r="M620" s="193" t="s">
        <v>5</v>
      </c>
      <c r="N620" s="194" t="s">
        <v>41</v>
      </c>
      <c r="O620" s="163">
        <v>0</v>
      </c>
      <c r="P620" s="163">
        <f>O620*H620</f>
        <v>0</v>
      </c>
      <c r="Q620" s="163">
        <v>1</v>
      </c>
      <c r="R620" s="163">
        <f>Q620*H620</f>
        <v>0.301</v>
      </c>
      <c r="S620" s="163">
        <v>0</v>
      </c>
      <c r="T620" s="164">
        <f>S620*H620</f>
        <v>0</v>
      </c>
      <c r="AR620" s="24" t="s">
        <v>364</v>
      </c>
      <c r="AT620" s="24" t="s">
        <v>205</v>
      </c>
      <c r="AU620" s="24" t="s">
        <v>80</v>
      </c>
      <c r="AY620" s="24" t="s">
        <v>150</v>
      </c>
      <c r="BE620" s="165">
        <f>IF(N620="základní",J620,0)</f>
        <v>0</v>
      </c>
      <c r="BF620" s="165">
        <f>IF(N620="snížená",J620,0)</f>
        <v>0</v>
      </c>
      <c r="BG620" s="165">
        <f>IF(N620="zákl. přenesená",J620,0)</f>
        <v>0</v>
      </c>
      <c r="BH620" s="165">
        <f>IF(N620="sníž. přenesená",J620,0)</f>
        <v>0</v>
      </c>
      <c r="BI620" s="165">
        <f>IF(N620="nulová",J620,0)</f>
        <v>0</v>
      </c>
      <c r="BJ620" s="24" t="s">
        <v>78</v>
      </c>
      <c r="BK620" s="165">
        <f>ROUND(I620*H620,2)</f>
        <v>0</v>
      </c>
      <c r="BL620" s="24" t="s">
        <v>245</v>
      </c>
      <c r="BM620" s="24" t="s">
        <v>931</v>
      </c>
    </row>
    <row r="621" spans="2:51" s="11" customFormat="1" ht="13.5">
      <c r="B621" s="166"/>
      <c r="D621" s="175" t="s">
        <v>159</v>
      </c>
      <c r="E621" s="183" t="s">
        <v>5</v>
      </c>
      <c r="F621" s="184" t="s">
        <v>932</v>
      </c>
      <c r="H621" s="185">
        <v>0.301</v>
      </c>
      <c r="L621" s="166"/>
      <c r="M621" s="171"/>
      <c r="N621" s="172"/>
      <c r="O621" s="172"/>
      <c r="P621" s="172"/>
      <c r="Q621" s="172"/>
      <c r="R621" s="172"/>
      <c r="S621" s="172"/>
      <c r="T621" s="173"/>
      <c r="AT621" s="168" t="s">
        <v>159</v>
      </c>
      <c r="AU621" s="168" t="s">
        <v>80</v>
      </c>
      <c r="AV621" s="11" t="s">
        <v>80</v>
      </c>
      <c r="AW621" s="11" t="s">
        <v>33</v>
      </c>
      <c r="AX621" s="11" t="s">
        <v>78</v>
      </c>
      <c r="AY621" s="168" t="s">
        <v>150</v>
      </c>
    </row>
    <row r="622" spans="2:65" s="1" customFormat="1" ht="22.5" customHeight="1">
      <c r="B622" s="154"/>
      <c r="C622" s="155" t="s">
        <v>933</v>
      </c>
      <c r="D622" s="155" t="s">
        <v>152</v>
      </c>
      <c r="E622" s="156" t="s">
        <v>934</v>
      </c>
      <c r="F622" s="157" t="s">
        <v>935</v>
      </c>
      <c r="G622" s="158" t="s">
        <v>196</v>
      </c>
      <c r="H622" s="159">
        <v>1003.395</v>
      </c>
      <c r="I622" s="160"/>
      <c r="J622" s="160"/>
      <c r="K622" s="157" t="s">
        <v>156</v>
      </c>
      <c r="L622" s="38"/>
      <c r="M622" s="161" t="s">
        <v>5</v>
      </c>
      <c r="N622" s="162" t="s">
        <v>41</v>
      </c>
      <c r="O622" s="163">
        <v>0.173</v>
      </c>
      <c r="P622" s="163">
        <f>O622*H622</f>
        <v>173.587335</v>
      </c>
      <c r="Q622" s="163">
        <v>0.00036</v>
      </c>
      <c r="R622" s="163">
        <f>Q622*H622</f>
        <v>0.3612222</v>
      </c>
      <c r="S622" s="163">
        <v>0</v>
      </c>
      <c r="T622" s="164">
        <f>S622*H622</f>
        <v>0</v>
      </c>
      <c r="AR622" s="24" t="s">
        <v>245</v>
      </c>
      <c r="AT622" s="24" t="s">
        <v>152</v>
      </c>
      <c r="AU622" s="24" t="s">
        <v>80</v>
      </c>
      <c r="AY622" s="24" t="s">
        <v>150</v>
      </c>
      <c r="BE622" s="165">
        <f>IF(N622="základní",J622,0)</f>
        <v>0</v>
      </c>
      <c r="BF622" s="165">
        <f>IF(N622="snížená",J622,0)</f>
        <v>0</v>
      </c>
      <c r="BG622" s="165">
        <f>IF(N622="zákl. přenesená",J622,0)</f>
        <v>0</v>
      </c>
      <c r="BH622" s="165">
        <f>IF(N622="sníž. přenesená",J622,0)</f>
        <v>0</v>
      </c>
      <c r="BI622" s="165">
        <f>IF(N622="nulová",J622,0)</f>
        <v>0</v>
      </c>
      <c r="BJ622" s="24" t="s">
        <v>78</v>
      </c>
      <c r="BK622" s="165">
        <f>ROUND(I622*H622,2)</f>
        <v>0</v>
      </c>
      <c r="BL622" s="24" t="s">
        <v>245</v>
      </c>
      <c r="BM622" s="24" t="s">
        <v>936</v>
      </c>
    </row>
    <row r="623" spans="2:51" s="11" customFormat="1" ht="13.5">
      <c r="B623" s="166"/>
      <c r="D623" s="167" t="s">
        <v>159</v>
      </c>
      <c r="E623" s="168" t="s">
        <v>5</v>
      </c>
      <c r="F623" s="169" t="s">
        <v>937</v>
      </c>
      <c r="H623" s="170">
        <v>985.45</v>
      </c>
      <c r="L623" s="166"/>
      <c r="M623" s="171"/>
      <c r="N623" s="172"/>
      <c r="O623" s="172"/>
      <c r="P623" s="172"/>
      <c r="Q623" s="172"/>
      <c r="R623" s="172"/>
      <c r="S623" s="172"/>
      <c r="T623" s="173"/>
      <c r="AT623" s="168" t="s">
        <v>159</v>
      </c>
      <c r="AU623" s="168" t="s">
        <v>80</v>
      </c>
      <c r="AV623" s="11" t="s">
        <v>80</v>
      </c>
      <c r="AW623" s="11" t="s">
        <v>33</v>
      </c>
      <c r="AX623" s="11" t="s">
        <v>70</v>
      </c>
      <c r="AY623" s="168" t="s">
        <v>150</v>
      </c>
    </row>
    <row r="624" spans="2:51" s="11" customFormat="1" ht="13.5">
      <c r="B624" s="166"/>
      <c r="D624" s="167" t="s">
        <v>159</v>
      </c>
      <c r="E624" s="168" t="s">
        <v>5</v>
      </c>
      <c r="F624" s="169" t="s">
        <v>927</v>
      </c>
      <c r="H624" s="170">
        <v>17.945</v>
      </c>
      <c r="L624" s="166"/>
      <c r="M624" s="171"/>
      <c r="N624" s="172"/>
      <c r="O624" s="172"/>
      <c r="P624" s="172"/>
      <c r="Q624" s="172"/>
      <c r="R624" s="172"/>
      <c r="S624" s="172"/>
      <c r="T624" s="173"/>
      <c r="AT624" s="168" t="s">
        <v>159</v>
      </c>
      <c r="AU624" s="168" t="s">
        <v>80</v>
      </c>
      <c r="AV624" s="11" t="s">
        <v>80</v>
      </c>
      <c r="AW624" s="11" t="s">
        <v>33</v>
      </c>
      <c r="AX624" s="11" t="s">
        <v>70</v>
      </c>
      <c r="AY624" s="168" t="s">
        <v>150</v>
      </c>
    </row>
    <row r="625" spans="2:51" s="12" customFormat="1" ht="13.5">
      <c r="B625" s="174"/>
      <c r="D625" s="175" t="s">
        <v>159</v>
      </c>
      <c r="E625" s="176" t="s">
        <v>5</v>
      </c>
      <c r="F625" s="177" t="s">
        <v>162</v>
      </c>
      <c r="H625" s="178">
        <v>1003.395</v>
      </c>
      <c r="L625" s="174"/>
      <c r="M625" s="179"/>
      <c r="N625" s="180"/>
      <c r="O625" s="180"/>
      <c r="P625" s="180"/>
      <c r="Q625" s="180"/>
      <c r="R625" s="180"/>
      <c r="S625" s="180"/>
      <c r="T625" s="181"/>
      <c r="AT625" s="182" t="s">
        <v>159</v>
      </c>
      <c r="AU625" s="182" t="s">
        <v>80</v>
      </c>
      <c r="AV625" s="12" t="s">
        <v>157</v>
      </c>
      <c r="AW625" s="12" t="s">
        <v>33</v>
      </c>
      <c r="AX625" s="12" t="s">
        <v>78</v>
      </c>
      <c r="AY625" s="182" t="s">
        <v>150</v>
      </c>
    </row>
    <row r="626" spans="2:65" s="1" customFormat="1" ht="22.5" customHeight="1">
      <c r="B626" s="154"/>
      <c r="C626" s="186" t="s">
        <v>938</v>
      </c>
      <c r="D626" s="186" t="s">
        <v>205</v>
      </c>
      <c r="E626" s="187" t="s">
        <v>939</v>
      </c>
      <c r="F626" s="188" t="s">
        <v>940</v>
      </c>
      <c r="G626" s="189" t="s">
        <v>196</v>
      </c>
      <c r="H626" s="190">
        <v>1153.335</v>
      </c>
      <c r="I626" s="191"/>
      <c r="J626" s="191"/>
      <c r="K626" s="188" t="s">
        <v>156</v>
      </c>
      <c r="L626" s="192"/>
      <c r="M626" s="193" t="s">
        <v>5</v>
      </c>
      <c r="N626" s="194" t="s">
        <v>41</v>
      </c>
      <c r="O626" s="163">
        <v>0</v>
      </c>
      <c r="P626" s="163">
        <f>O626*H626</f>
        <v>0</v>
      </c>
      <c r="Q626" s="163">
        <v>0.0049</v>
      </c>
      <c r="R626" s="163">
        <f>Q626*H626</f>
        <v>5.6513415</v>
      </c>
      <c r="S626" s="163">
        <v>0</v>
      </c>
      <c r="T626" s="164">
        <f>S626*H626</f>
        <v>0</v>
      </c>
      <c r="AR626" s="24" t="s">
        <v>364</v>
      </c>
      <c r="AT626" s="24" t="s">
        <v>205</v>
      </c>
      <c r="AU626" s="24" t="s">
        <v>80</v>
      </c>
      <c r="AY626" s="24" t="s">
        <v>150</v>
      </c>
      <c r="BE626" s="165">
        <f>IF(N626="základní",J626,0)</f>
        <v>0</v>
      </c>
      <c r="BF626" s="165">
        <f>IF(N626="snížená",J626,0)</f>
        <v>0</v>
      </c>
      <c r="BG626" s="165">
        <f>IF(N626="zákl. přenesená",J626,0)</f>
        <v>0</v>
      </c>
      <c r="BH626" s="165">
        <f>IF(N626="sníž. přenesená",J626,0)</f>
        <v>0</v>
      </c>
      <c r="BI626" s="165">
        <f>IF(N626="nulová",J626,0)</f>
        <v>0</v>
      </c>
      <c r="BJ626" s="24" t="s">
        <v>78</v>
      </c>
      <c r="BK626" s="165">
        <f>ROUND(I626*H626,2)</f>
        <v>0</v>
      </c>
      <c r="BL626" s="24" t="s">
        <v>245</v>
      </c>
      <c r="BM626" s="24" t="s">
        <v>941</v>
      </c>
    </row>
    <row r="627" spans="2:51" s="11" customFormat="1" ht="13.5">
      <c r="B627" s="166"/>
      <c r="D627" s="175" t="s">
        <v>159</v>
      </c>
      <c r="E627" s="183" t="s">
        <v>5</v>
      </c>
      <c r="F627" s="184" t="s">
        <v>942</v>
      </c>
      <c r="H627" s="185">
        <v>1153.335</v>
      </c>
      <c r="L627" s="166"/>
      <c r="M627" s="171"/>
      <c r="N627" s="172"/>
      <c r="O627" s="172"/>
      <c r="P627" s="172"/>
      <c r="Q627" s="172"/>
      <c r="R627" s="172"/>
      <c r="S627" s="172"/>
      <c r="T627" s="173"/>
      <c r="AT627" s="168" t="s">
        <v>159</v>
      </c>
      <c r="AU627" s="168" t="s">
        <v>80</v>
      </c>
      <c r="AV627" s="11" t="s">
        <v>80</v>
      </c>
      <c r="AW627" s="11" t="s">
        <v>33</v>
      </c>
      <c r="AX627" s="11" t="s">
        <v>78</v>
      </c>
      <c r="AY627" s="168" t="s">
        <v>150</v>
      </c>
    </row>
    <row r="628" spans="2:65" s="1" customFormat="1" ht="22.5" customHeight="1">
      <c r="B628" s="154"/>
      <c r="C628" s="155" t="s">
        <v>943</v>
      </c>
      <c r="D628" s="155" t="s">
        <v>152</v>
      </c>
      <c r="E628" s="156" t="s">
        <v>944</v>
      </c>
      <c r="F628" s="157" t="s">
        <v>945</v>
      </c>
      <c r="G628" s="158" t="s">
        <v>196</v>
      </c>
      <c r="H628" s="159">
        <v>81.505</v>
      </c>
      <c r="I628" s="160"/>
      <c r="J628" s="160"/>
      <c r="K628" s="157" t="s">
        <v>156</v>
      </c>
      <c r="L628" s="38"/>
      <c r="M628" s="161" t="s">
        <v>5</v>
      </c>
      <c r="N628" s="162" t="s">
        <v>41</v>
      </c>
      <c r="O628" s="163">
        <v>0.032</v>
      </c>
      <c r="P628" s="163">
        <f>O628*H628</f>
        <v>2.60816</v>
      </c>
      <c r="Q628" s="163">
        <v>0</v>
      </c>
      <c r="R628" s="163">
        <f>Q628*H628</f>
        <v>0</v>
      </c>
      <c r="S628" s="163">
        <v>0</v>
      </c>
      <c r="T628" s="164">
        <f>S628*H628</f>
        <v>0</v>
      </c>
      <c r="AR628" s="24" t="s">
        <v>245</v>
      </c>
      <c r="AT628" s="24" t="s">
        <v>152</v>
      </c>
      <c r="AU628" s="24" t="s">
        <v>80</v>
      </c>
      <c r="AY628" s="24" t="s">
        <v>150</v>
      </c>
      <c r="BE628" s="165">
        <f>IF(N628="základní",J628,0)</f>
        <v>0</v>
      </c>
      <c r="BF628" s="165">
        <f>IF(N628="snížená",J628,0)</f>
        <v>0</v>
      </c>
      <c r="BG628" s="165">
        <f>IF(N628="zákl. přenesená",J628,0)</f>
        <v>0</v>
      </c>
      <c r="BH628" s="165">
        <f>IF(N628="sníž. přenesená",J628,0)</f>
        <v>0</v>
      </c>
      <c r="BI628" s="165">
        <f>IF(N628="nulová",J628,0)</f>
        <v>0</v>
      </c>
      <c r="BJ628" s="24" t="s">
        <v>78</v>
      </c>
      <c r="BK628" s="165">
        <f>ROUND(I628*H628,2)</f>
        <v>0</v>
      </c>
      <c r="BL628" s="24" t="s">
        <v>245</v>
      </c>
      <c r="BM628" s="24" t="s">
        <v>946</v>
      </c>
    </row>
    <row r="629" spans="2:51" s="11" customFormat="1" ht="13.5">
      <c r="B629" s="166"/>
      <c r="D629" s="175" t="s">
        <v>159</v>
      </c>
      <c r="E629" s="183" t="s">
        <v>5</v>
      </c>
      <c r="F629" s="184" t="s">
        <v>947</v>
      </c>
      <c r="H629" s="185">
        <v>81.505</v>
      </c>
      <c r="L629" s="166"/>
      <c r="M629" s="171"/>
      <c r="N629" s="172"/>
      <c r="O629" s="172"/>
      <c r="P629" s="172"/>
      <c r="Q629" s="172"/>
      <c r="R629" s="172"/>
      <c r="S629" s="172"/>
      <c r="T629" s="173"/>
      <c r="AT629" s="168" t="s">
        <v>159</v>
      </c>
      <c r="AU629" s="168" t="s">
        <v>80</v>
      </c>
      <c r="AV629" s="11" t="s">
        <v>80</v>
      </c>
      <c r="AW629" s="11" t="s">
        <v>33</v>
      </c>
      <c r="AX629" s="11" t="s">
        <v>78</v>
      </c>
      <c r="AY629" s="168" t="s">
        <v>150</v>
      </c>
    </row>
    <row r="630" spans="2:65" s="1" customFormat="1" ht="22.5" customHeight="1">
      <c r="B630" s="154"/>
      <c r="C630" s="186" t="s">
        <v>948</v>
      </c>
      <c r="D630" s="186" t="s">
        <v>205</v>
      </c>
      <c r="E630" s="187" t="s">
        <v>929</v>
      </c>
      <c r="F630" s="188" t="s">
        <v>930</v>
      </c>
      <c r="G630" s="189" t="s">
        <v>230</v>
      </c>
      <c r="H630" s="190">
        <v>0.029</v>
      </c>
      <c r="I630" s="191"/>
      <c r="J630" s="191"/>
      <c r="K630" s="188" t="s">
        <v>156</v>
      </c>
      <c r="L630" s="192"/>
      <c r="M630" s="193" t="s">
        <v>5</v>
      </c>
      <c r="N630" s="194" t="s">
        <v>41</v>
      </c>
      <c r="O630" s="163">
        <v>0</v>
      </c>
      <c r="P630" s="163">
        <f>O630*H630</f>
        <v>0</v>
      </c>
      <c r="Q630" s="163">
        <v>1</v>
      </c>
      <c r="R630" s="163">
        <f>Q630*H630</f>
        <v>0.029</v>
      </c>
      <c r="S630" s="163">
        <v>0</v>
      </c>
      <c r="T630" s="164">
        <f>S630*H630</f>
        <v>0</v>
      </c>
      <c r="AR630" s="24" t="s">
        <v>364</v>
      </c>
      <c r="AT630" s="24" t="s">
        <v>205</v>
      </c>
      <c r="AU630" s="24" t="s">
        <v>80</v>
      </c>
      <c r="AY630" s="24" t="s">
        <v>150</v>
      </c>
      <c r="BE630" s="165">
        <f>IF(N630="základní",J630,0)</f>
        <v>0</v>
      </c>
      <c r="BF630" s="165">
        <f>IF(N630="snížená",J630,0)</f>
        <v>0</v>
      </c>
      <c r="BG630" s="165">
        <f>IF(N630="zákl. přenesená",J630,0)</f>
        <v>0</v>
      </c>
      <c r="BH630" s="165">
        <f>IF(N630="sníž. přenesená",J630,0)</f>
        <v>0</v>
      </c>
      <c r="BI630" s="165">
        <f>IF(N630="nulová",J630,0)</f>
        <v>0</v>
      </c>
      <c r="BJ630" s="24" t="s">
        <v>78</v>
      </c>
      <c r="BK630" s="165">
        <f>ROUND(I630*H630,2)</f>
        <v>0</v>
      </c>
      <c r="BL630" s="24" t="s">
        <v>245</v>
      </c>
      <c r="BM630" s="24" t="s">
        <v>949</v>
      </c>
    </row>
    <row r="631" spans="2:51" s="11" customFormat="1" ht="13.5">
      <c r="B631" s="166"/>
      <c r="D631" s="175" t="s">
        <v>159</v>
      </c>
      <c r="E631" s="183" t="s">
        <v>5</v>
      </c>
      <c r="F631" s="184" t="s">
        <v>950</v>
      </c>
      <c r="H631" s="185">
        <v>0.029</v>
      </c>
      <c r="L631" s="166"/>
      <c r="M631" s="171"/>
      <c r="N631" s="172"/>
      <c r="O631" s="172"/>
      <c r="P631" s="172"/>
      <c r="Q631" s="172"/>
      <c r="R631" s="172"/>
      <c r="S631" s="172"/>
      <c r="T631" s="173"/>
      <c r="AT631" s="168" t="s">
        <v>159</v>
      </c>
      <c r="AU631" s="168" t="s">
        <v>80</v>
      </c>
      <c r="AV631" s="11" t="s">
        <v>80</v>
      </c>
      <c r="AW631" s="11" t="s">
        <v>33</v>
      </c>
      <c r="AX631" s="11" t="s">
        <v>78</v>
      </c>
      <c r="AY631" s="168" t="s">
        <v>150</v>
      </c>
    </row>
    <row r="632" spans="2:65" s="1" customFormat="1" ht="22.5" customHeight="1">
      <c r="B632" s="154"/>
      <c r="C632" s="155" t="s">
        <v>951</v>
      </c>
      <c r="D632" s="155" t="s">
        <v>152</v>
      </c>
      <c r="E632" s="156" t="s">
        <v>952</v>
      </c>
      <c r="F632" s="157" t="s">
        <v>953</v>
      </c>
      <c r="G632" s="158" t="s">
        <v>196</v>
      </c>
      <c r="H632" s="159">
        <v>81.505</v>
      </c>
      <c r="I632" s="160"/>
      <c r="J632" s="160"/>
      <c r="K632" s="157" t="s">
        <v>156</v>
      </c>
      <c r="L632" s="38"/>
      <c r="M632" s="161" t="s">
        <v>5</v>
      </c>
      <c r="N632" s="162" t="s">
        <v>41</v>
      </c>
      <c r="O632" s="163">
        <v>0.257</v>
      </c>
      <c r="P632" s="163">
        <f>O632*H632</f>
        <v>20.946785</v>
      </c>
      <c r="Q632" s="163">
        <v>0.00094</v>
      </c>
      <c r="R632" s="163">
        <f>Q632*H632</f>
        <v>0.0766147</v>
      </c>
      <c r="S632" s="163">
        <v>0</v>
      </c>
      <c r="T632" s="164">
        <f>S632*H632</f>
        <v>0</v>
      </c>
      <c r="AR632" s="24" t="s">
        <v>245</v>
      </c>
      <c r="AT632" s="24" t="s">
        <v>152</v>
      </c>
      <c r="AU632" s="24" t="s">
        <v>80</v>
      </c>
      <c r="AY632" s="24" t="s">
        <v>150</v>
      </c>
      <c r="BE632" s="165">
        <f>IF(N632="základní",J632,0)</f>
        <v>0</v>
      </c>
      <c r="BF632" s="165">
        <f>IF(N632="snížená",J632,0)</f>
        <v>0</v>
      </c>
      <c r="BG632" s="165">
        <f>IF(N632="zákl. přenesená",J632,0)</f>
        <v>0</v>
      </c>
      <c r="BH632" s="165">
        <f>IF(N632="sníž. přenesená",J632,0)</f>
        <v>0</v>
      </c>
      <c r="BI632" s="165">
        <f>IF(N632="nulová",J632,0)</f>
        <v>0</v>
      </c>
      <c r="BJ632" s="24" t="s">
        <v>78</v>
      </c>
      <c r="BK632" s="165">
        <f>ROUND(I632*H632,2)</f>
        <v>0</v>
      </c>
      <c r="BL632" s="24" t="s">
        <v>245</v>
      </c>
      <c r="BM632" s="24" t="s">
        <v>954</v>
      </c>
    </row>
    <row r="633" spans="2:51" s="11" customFormat="1" ht="13.5">
      <c r="B633" s="166"/>
      <c r="D633" s="175" t="s">
        <v>159</v>
      </c>
      <c r="E633" s="183" t="s">
        <v>5</v>
      </c>
      <c r="F633" s="184" t="s">
        <v>947</v>
      </c>
      <c r="H633" s="185">
        <v>81.505</v>
      </c>
      <c r="L633" s="166"/>
      <c r="M633" s="171"/>
      <c r="N633" s="172"/>
      <c r="O633" s="172"/>
      <c r="P633" s="172"/>
      <c r="Q633" s="172"/>
      <c r="R633" s="172"/>
      <c r="S633" s="172"/>
      <c r="T633" s="173"/>
      <c r="AT633" s="168" t="s">
        <v>159</v>
      </c>
      <c r="AU633" s="168" t="s">
        <v>80</v>
      </c>
      <c r="AV633" s="11" t="s">
        <v>80</v>
      </c>
      <c r="AW633" s="11" t="s">
        <v>33</v>
      </c>
      <c r="AX633" s="11" t="s">
        <v>78</v>
      </c>
      <c r="AY633" s="168" t="s">
        <v>150</v>
      </c>
    </row>
    <row r="634" spans="2:65" s="1" customFormat="1" ht="22.5" customHeight="1">
      <c r="B634" s="154"/>
      <c r="C634" s="186" t="s">
        <v>955</v>
      </c>
      <c r="D634" s="186" t="s">
        <v>205</v>
      </c>
      <c r="E634" s="187" t="s">
        <v>939</v>
      </c>
      <c r="F634" s="188" t="s">
        <v>940</v>
      </c>
      <c r="G634" s="189" t="s">
        <v>196</v>
      </c>
      <c r="H634" s="190">
        <v>97.806</v>
      </c>
      <c r="I634" s="191"/>
      <c r="J634" s="191"/>
      <c r="K634" s="188" t="s">
        <v>156</v>
      </c>
      <c r="L634" s="192"/>
      <c r="M634" s="193" t="s">
        <v>5</v>
      </c>
      <c r="N634" s="194" t="s">
        <v>41</v>
      </c>
      <c r="O634" s="163">
        <v>0</v>
      </c>
      <c r="P634" s="163">
        <f>O634*H634</f>
        <v>0</v>
      </c>
      <c r="Q634" s="163">
        <v>0.0049</v>
      </c>
      <c r="R634" s="163">
        <f>Q634*H634</f>
        <v>0.4792494</v>
      </c>
      <c r="S634" s="163">
        <v>0</v>
      </c>
      <c r="T634" s="164">
        <f>S634*H634</f>
        <v>0</v>
      </c>
      <c r="AR634" s="24" t="s">
        <v>364</v>
      </c>
      <c r="AT634" s="24" t="s">
        <v>205</v>
      </c>
      <c r="AU634" s="24" t="s">
        <v>80</v>
      </c>
      <c r="AY634" s="24" t="s">
        <v>150</v>
      </c>
      <c r="BE634" s="165">
        <f>IF(N634="základní",J634,0)</f>
        <v>0</v>
      </c>
      <c r="BF634" s="165">
        <f>IF(N634="snížená",J634,0)</f>
        <v>0</v>
      </c>
      <c r="BG634" s="165">
        <f>IF(N634="zákl. přenesená",J634,0)</f>
        <v>0</v>
      </c>
      <c r="BH634" s="165">
        <f>IF(N634="sníž. přenesená",J634,0)</f>
        <v>0</v>
      </c>
      <c r="BI634" s="165">
        <f>IF(N634="nulová",J634,0)</f>
        <v>0</v>
      </c>
      <c r="BJ634" s="24" t="s">
        <v>78</v>
      </c>
      <c r="BK634" s="165">
        <f>ROUND(I634*H634,2)</f>
        <v>0</v>
      </c>
      <c r="BL634" s="24" t="s">
        <v>245</v>
      </c>
      <c r="BM634" s="24" t="s">
        <v>956</v>
      </c>
    </row>
    <row r="635" spans="2:51" s="11" customFormat="1" ht="13.5">
      <c r="B635" s="166"/>
      <c r="D635" s="175" t="s">
        <v>159</v>
      </c>
      <c r="E635" s="183" t="s">
        <v>5</v>
      </c>
      <c r="F635" s="184" t="s">
        <v>957</v>
      </c>
      <c r="H635" s="185">
        <v>97.806</v>
      </c>
      <c r="L635" s="166"/>
      <c r="M635" s="171"/>
      <c r="N635" s="172"/>
      <c r="O635" s="172"/>
      <c r="P635" s="172"/>
      <c r="Q635" s="172"/>
      <c r="R635" s="172"/>
      <c r="S635" s="172"/>
      <c r="T635" s="173"/>
      <c r="AT635" s="168" t="s">
        <v>159</v>
      </c>
      <c r="AU635" s="168" t="s">
        <v>80</v>
      </c>
      <c r="AV635" s="11" t="s">
        <v>80</v>
      </c>
      <c r="AW635" s="11" t="s">
        <v>33</v>
      </c>
      <c r="AX635" s="11" t="s">
        <v>78</v>
      </c>
      <c r="AY635" s="168" t="s">
        <v>150</v>
      </c>
    </row>
    <row r="636" spans="2:65" s="1" customFormat="1" ht="22.5" customHeight="1">
      <c r="B636" s="154"/>
      <c r="C636" s="155" t="s">
        <v>958</v>
      </c>
      <c r="D636" s="155" t="s">
        <v>152</v>
      </c>
      <c r="E636" s="156" t="s">
        <v>959</v>
      </c>
      <c r="F636" s="157" t="s">
        <v>960</v>
      </c>
      <c r="G636" s="158" t="s">
        <v>196</v>
      </c>
      <c r="H636" s="159">
        <v>193.743</v>
      </c>
      <c r="I636" s="160"/>
      <c r="J636" s="160"/>
      <c r="K636" s="157" t="s">
        <v>156</v>
      </c>
      <c r="L636" s="38"/>
      <c r="M636" s="161" t="s">
        <v>5</v>
      </c>
      <c r="N636" s="162" t="s">
        <v>41</v>
      </c>
      <c r="O636" s="163">
        <v>0.376</v>
      </c>
      <c r="P636" s="163">
        <f>O636*H636</f>
        <v>72.847368</v>
      </c>
      <c r="Q636" s="163">
        <v>0.00058</v>
      </c>
      <c r="R636" s="163">
        <f>Q636*H636</f>
        <v>0.11237094</v>
      </c>
      <c r="S636" s="163">
        <v>0</v>
      </c>
      <c r="T636" s="164">
        <f>S636*H636</f>
        <v>0</v>
      </c>
      <c r="AR636" s="24" t="s">
        <v>245</v>
      </c>
      <c r="AT636" s="24" t="s">
        <v>152</v>
      </c>
      <c r="AU636" s="24" t="s">
        <v>80</v>
      </c>
      <c r="AY636" s="24" t="s">
        <v>150</v>
      </c>
      <c r="BE636" s="165">
        <f>IF(N636="základní",J636,0)</f>
        <v>0</v>
      </c>
      <c r="BF636" s="165">
        <f>IF(N636="snížená",J636,0)</f>
        <v>0</v>
      </c>
      <c r="BG636" s="165">
        <f>IF(N636="zákl. přenesená",J636,0)</f>
        <v>0</v>
      </c>
      <c r="BH636" s="165">
        <f>IF(N636="sníž. přenesená",J636,0)</f>
        <v>0</v>
      </c>
      <c r="BI636" s="165">
        <f>IF(N636="nulová",J636,0)</f>
        <v>0</v>
      </c>
      <c r="BJ636" s="24" t="s">
        <v>78</v>
      </c>
      <c r="BK636" s="165">
        <f>ROUND(I636*H636,2)</f>
        <v>0</v>
      </c>
      <c r="BL636" s="24" t="s">
        <v>245</v>
      </c>
      <c r="BM636" s="24" t="s">
        <v>961</v>
      </c>
    </row>
    <row r="637" spans="2:51" s="13" customFormat="1" ht="13.5">
      <c r="B637" s="195"/>
      <c r="D637" s="167" t="s">
        <v>159</v>
      </c>
      <c r="E637" s="196" t="s">
        <v>5</v>
      </c>
      <c r="F637" s="197" t="s">
        <v>962</v>
      </c>
      <c r="H637" s="198" t="s">
        <v>5</v>
      </c>
      <c r="L637" s="195"/>
      <c r="M637" s="199"/>
      <c r="N637" s="200"/>
      <c r="O637" s="200"/>
      <c r="P637" s="200"/>
      <c r="Q637" s="200"/>
      <c r="R637" s="200"/>
      <c r="S637" s="200"/>
      <c r="T637" s="201"/>
      <c r="AT637" s="198" t="s">
        <v>159</v>
      </c>
      <c r="AU637" s="198" t="s">
        <v>80</v>
      </c>
      <c r="AV637" s="13" t="s">
        <v>78</v>
      </c>
      <c r="AW637" s="13" t="s">
        <v>33</v>
      </c>
      <c r="AX637" s="13" t="s">
        <v>70</v>
      </c>
      <c r="AY637" s="198" t="s">
        <v>150</v>
      </c>
    </row>
    <row r="638" spans="2:51" s="11" customFormat="1" ht="13.5">
      <c r="B638" s="166"/>
      <c r="D638" s="175" t="s">
        <v>159</v>
      </c>
      <c r="E638" s="183" t="s">
        <v>5</v>
      </c>
      <c r="F638" s="184" t="s">
        <v>963</v>
      </c>
      <c r="H638" s="185">
        <v>193.743</v>
      </c>
      <c r="L638" s="166"/>
      <c r="M638" s="171"/>
      <c r="N638" s="172"/>
      <c r="O638" s="172"/>
      <c r="P638" s="172"/>
      <c r="Q638" s="172"/>
      <c r="R638" s="172"/>
      <c r="S638" s="172"/>
      <c r="T638" s="173"/>
      <c r="AT638" s="168" t="s">
        <v>159</v>
      </c>
      <c r="AU638" s="168" t="s">
        <v>80</v>
      </c>
      <c r="AV638" s="11" t="s">
        <v>80</v>
      </c>
      <c r="AW638" s="11" t="s">
        <v>33</v>
      </c>
      <c r="AX638" s="11" t="s">
        <v>78</v>
      </c>
      <c r="AY638" s="168" t="s">
        <v>150</v>
      </c>
    </row>
    <row r="639" spans="2:65" s="1" customFormat="1" ht="22.5" customHeight="1">
      <c r="B639" s="154"/>
      <c r="C639" s="155" t="s">
        <v>964</v>
      </c>
      <c r="D639" s="155" t="s">
        <v>152</v>
      </c>
      <c r="E639" s="156" t="s">
        <v>965</v>
      </c>
      <c r="F639" s="157" t="s">
        <v>966</v>
      </c>
      <c r="G639" s="158" t="s">
        <v>230</v>
      </c>
      <c r="H639" s="159">
        <v>9.438</v>
      </c>
      <c r="I639" s="160"/>
      <c r="J639" s="160"/>
      <c r="K639" s="157" t="s">
        <v>156</v>
      </c>
      <c r="L639" s="38"/>
      <c r="M639" s="161" t="s">
        <v>5</v>
      </c>
      <c r="N639" s="162" t="s">
        <v>41</v>
      </c>
      <c r="O639" s="163">
        <v>1.609</v>
      </c>
      <c r="P639" s="163">
        <f>O639*H639</f>
        <v>15.185742000000001</v>
      </c>
      <c r="Q639" s="163">
        <v>0</v>
      </c>
      <c r="R639" s="163">
        <f>Q639*H639</f>
        <v>0</v>
      </c>
      <c r="S639" s="163">
        <v>0</v>
      </c>
      <c r="T639" s="164">
        <f>S639*H639</f>
        <v>0</v>
      </c>
      <c r="AR639" s="24" t="s">
        <v>245</v>
      </c>
      <c r="AT639" s="24" t="s">
        <v>152</v>
      </c>
      <c r="AU639" s="24" t="s">
        <v>80</v>
      </c>
      <c r="AY639" s="24" t="s">
        <v>150</v>
      </c>
      <c r="BE639" s="165">
        <f>IF(N639="základní",J639,0)</f>
        <v>0</v>
      </c>
      <c r="BF639" s="165">
        <f>IF(N639="snížená",J639,0)</f>
        <v>0</v>
      </c>
      <c r="BG639" s="165">
        <f>IF(N639="zákl. přenesená",J639,0)</f>
        <v>0</v>
      </c>
      <c r="BH639" s="165">
        <f>IF(N639="sníž. přenesená",J639,0)</f>
        <v>0</v>
      </c>
      <c r="BI639" s="165">
        <f>IF(N639="nulová",J639,0)</f>
        <v>0</v>
      </c>
      <c r="BJ639" s="24" t="s">
        <v>78</v>
      </c>
      <c r="BK639" s="165">
        <f>ROUND(I639*H639,2)</f>
        <v>0</v>
      </c>
      <c r="BL639" s="24" t="s">
        <v>245</v>
      </c>
      <c r="BM639" s="24" t="s">
        <v>967</v>
      </c>
    </row>
    <row r="640" spans="2:63" s="10" customFormat="1" ht="29.25" customHeight="1">
      <c r="B640" s="141"/>
      <c r="D640" s="151" t="s">
        <v>69</v>
      </c>
      <c r="E640" s="152" t="s">
        <v>968</v>
      </c>
      <c r="F640" s="152" t="s">
        <v>969</v>
      </c>
      <c r="J640" s="153"/>
      <c r="L640" s="141"/>
      <c r="M640" s="145"/>
      <c r="N640" s="146"/>
      <c r="O640" s="146"/>
      <c r="P640" s="147">
        <f>SUM(P641:P654)</f>
        <v>554.877312</v>
      </c>
      <c r="Q640" s="146"/>
      <c r="R640" s="147">
        <f>SUM(R641:R654)</f>
        <v>10.211992400000002</v>
      </c>
      <c r="S640" s="146"/>
      <c r="T640" s="148">
        <f>SUM(T641:T654)</f>
        <v>0</v>
      </c>
      <c r="AR640" s="142" t="s">
        <v>80</v>
      </c>
      <c r="AT640" s="149" t="s">
        <v>69</v>
      </c>
      <c r="AU640" s="149" t="s">
        <v>78</v>
      </c>
      <c r="AY640" s="142" t="s">
        <v>150</v>
      </c>
      <c r="BK640" s="150">
        <f>SUM(BK641:BK654)</f>
        <v>0</v>
      </c>
    </row>
    <row r="641" spans="2:65" s="1" customFormat="1" ht="31.5" customHeight="1">
      <c r="B641" s="154"/>
      <c r="C641" s="155" t="s">
        <v>970</v>
      </c>
      <c r="D641" s="155" t="s">
        <v>152</v>
      </c>
      <c r="E641" s="156" t="s">
        <v>971</v>
      </c>
      <c r="F641" s="157" t="s">
        <v>972</v>
      </c>
      <c r="G641" s="158" t="s">
        <v>196</v>
      </c>
      <c r="H641" s="159">
        <v>2017.83</v>
      </c>
      <c r="I641" s="160"/>
      <c r="J641" s="160"/>
      <c r="K641" s="157" t="s">
        <v>156</v>
      </c>
      <c r="L641" s="38"/>
      <c r="M641" s="161" t="s">
        <v>5</v>
      </c>
      <c r="N641" s="162" t="s">
        <v>41</v>
      </c>
      <c r="O641" s="163">
        <v>0.128</v>
      </c>
      <c r="P641" s="163">
        <f>O641*H641</f>
        <v>258.28224</v>
      </c>
      <c r="Q641" s="163">
        <v>0.00058</v>
      </c>
      <c r="R641" s="163">
        <f>Q641*H641</f>
        <v>1.1703413999999999</v>
      </c>
      <c r="S641" s="163">
        <v>0</v>
      </c>
      <c r="T641" s="164">
        <f>S641*H641</f>
        <v>0</v>
      </c>
      <c r="AR641" s="24" t="s">
        <v>245</v>
      </c>
      <c r="AT641" s="24" t="s">
        <v>152</v>
      </c>
      <c r="AU641" s="24" t="s">
        <v>80</v>
      </c>
      <c r="AY641" s="24" t="s">
        <v>150</v>
      </c>
      <c r="BE641" s="165">
        <f>IF(N641="základní",J641,0)</f>
        <v>0</v>
      </c>
      <c r="BF641" s="165">
        <f>IF(N641="snížená",J641,0)</f>
        <v>0</v>
      </c>
      <c r="BG641" s="165">
        <f>IF(N641="zákl. přenesená",J641,0)</f>
        <v>0</v>
      </c>
      <c r="BH641" s="165">
        <f>IF(N641="sníž. přenesená",J641,0)</f>
        <v>0</v>
      </c>
      <c r="BI641" s="165">
        <f>IF(N641="nulová",J641,0)</f>
        <v>0</v>
      </c>
      <c r="BJ641" s="24" t="s">
        <v>78</v>
      </c>
      <c r="BK641" s="165">
        <f>ROUND(I641*H641,2)</f>
        <v>0</v>
      </c>
      <c r="BL641" s="24" t="s">
        <v>245</v>
      </c>
      <c r="BM641" s="24" t="s">
        <v>973</v>
      </c>
    </row>
    <row r="642" spans="2:51" s="11" customFormat="1" ht="13.5">
      <c r="B642" s="166"/>
      <c r="D642" s="167" t="s">
        <v>159</v>
      </c>
      <c r="E642" s="168" t="s">
        <v>5</v>
      </c>
      <c r="F642" s="169" t="s">
        <v>974</v>
      </c>
      <c r="H642" s="170">
        <v>1970.9</v>
      </c>
      <c r="L642" s="166"/>
      <c r="M642" s="171"/>
      <c r="N642" s="172"/>
      <c r="O642" s="172"/>
      <c r="P642" s="172"/>
      <c r="Q642" s="172"/>
      <c r="R642" s="172"/>
      <c r="S642" s="172"/>
      <c r="T642" s="173"/>
      <c r="AT642" s="168" t="s">
        <v>159</v>
      </c>
      <c r="AU642" s="168" t="s">
        <v>80</v>
      </c>
      <c r="AV642" s="11" t="s">
        <v>80</v>
      </c>
      <c r="AW642" s="11" t="s">
        <v>33</v>
      </c>
      <c r="AX642" s="11" t="s">
        <v>70</v>
      </c>
      <c r="AY642" s="168" t="s">
        <v>150</v>
      </c>
    </row>
    <row r="643" spans="2:51" s="13" customFormat="1" ht="13.5">
      <c r="B643" s="195"/>
      <c r="D643" s="167" t="s">
        <v>159</v>
      </c>
      <c r="E643" s="196" t="s">
        <v>5</v>
      </c>
      <c r="F643" s="197" t="s">
        <v>975</v>
      </c>
      <c r="H643" s="198" t="s">
        <v>5</v>
      </c>
      <c r="L643" s="195"/>
      <c r="M643" s="199"/>
      <c r="N643" s="200"/>
      <c r="O643" s="200"/>
      <c r="P643" s="200"/>
      <c r="Q643" s="200"/>
      <c r="R643" s="200"/>
      <c r="S643" s="200"/>
      <c r="T643" s="201"/>
      <c r="AT643" s="198" t="s">
        <v>159</v>
      </c>
      <c r="AU643" s="198" t="s">
        <v>80</v>
      </c>
      <c r="AV643" s="13" t="s">
        <v>78</v>
      </c>
      <c r="AW643" s="13" t="s">
        <v>33</v>
      </c>
      <c r="AX643" s="13" t="s">
        <v>70</v>
      </c>
      <c r="AY643" s="198" t="s">
        <v>150</v>
      </c>
    </row>
    <row r="644" spans="2:51" s="11" customFormat="1" ht="13.5">
      <c r="B644" s="166"/>
      <c r="D644" s="167" t="s">
        <v>159</v>
      </c>
      <c r="E644" s="168" t="s">
        <v>5</v>
      </c>
      <c r="F644" s="169" t="s">
        <v>976</v>
      </c>
      <c r="H644" s="170">
        <v>46.93</v>
      </c>
      <c r="L644" s="166"/>
      <c r="M644" s="171"/>
      <c r="N644" s="172"/>
      <c r="O644" s="172"/>
      <c r="P644" s="172"/>
      <c r="Q644" s="172"/>
      <c r="R644" s="172"/>
      <c r="S644" s="172"/>
      <c r="T644" s="173"/>
      <c r="AT644" s="168" t="s">
        <v>159</v>
      </c>
      <c r="AU644" s="168" t="s">
        <v>80</v>
      </c>
      <c r="AV644" s="11" t="s">
        <v>80</v>
      </c>
      <c r="AW644" s="11" t="s">
        <v>33</v>
      </c>
      <c r="AX644" s="11" t="s">
        <v>70</v>
      </c>
      <c r="AY644" s="168" t="s">
        <v>150</v>
      </c>
    </row>
    <row r="645" spans="2:51" s="12" customFormat="1" ht="13.5">
      <c r="B645" s="174"/>
      <c r="D645" s="175" t="s">
        <v>159</v>
      </c>
      <c r="E645" s="176" t="s">
        <v>5</v>
      </c>
      <c r="F645" s="177" t="s">
        <v>162</v>
      </c>
      <c r="H645" s="178">
        <v>2017.83</v>
      </c>
      <c r="L645" s="174"/>
      <c r="M645" s="179"/>
      <c r="N645" s="180"/>
      <c r="O645" s="180"/>
      <c r="P645" s="180"/>
      <c r="Q645" s="180"/>
      <c r="R645" s="180"/>
      <c r="S645" s="180"/>
      <c r="T645" s="181"/>
      <c r="AT645" s="182" t="s">
        <v>159</v>
      </c>
      <c r="AU645" s="182" t="s">
        <v>80</v>
      </c>
      <c r="AV645" s="12" t="s">
        <v>157</v>
      </c>
      <c r="AW645" s="12" t="s">
        <v>33</v>
      </c>
      <c r="AX645" s="12" t="s">
        <v>78</v>
      </c>
      <c r="AY645" s="182" t="s">
        <v>150</v>
      </c>
    </row>
    <row r="646" spans="2:65" s="1" customFormat="1" ht="22.5" customHeight="1">
      <c r="B646" s="154"/>
      <c r="C646" s="186" t="s">
        <v>977</v>
      </c>
      <c r="D646" s="186" t="s">
        <v>205</v>
      </c>
      <c r="E646" s="187" t="s">
        <v>978</v>
      </c>
      <c r="F646" s="188" t="s">
        <v>979</v>
      </c>
      <c r="G646" s="189" t="s">
        <v>196</v>
      </c>
      <c r="H646" s="190">
        <v>47.869</v>
      </c>
      <c r="I646" s="191"/>
      <c r="J646" s="191"/>
      <c r="K646" s="188" t="s">
        <v>156</v>
      </c>
      <c r="L646" s="192"/>
      <c r="M646" s="193" t="s">
        <v>5</v>
      </c>
      <c r="N646" s="194" t="s">
        <v>41</v>
      </c>
      <c r="O646" s="163">
        <v>0</v>
      </c>
      <c r="P646" s="163">
        <f>O646*H646</f>
        <v>0</v>
      </c>
      <c r="Q646" s="163">
        <v>0.002</v>
      </c>
      <c r="R646" s="163">
        <f>Q646*H646</f>
        <v>0.095738</v>
      </c>
      <c r="S646" s="163">
        <v>0</v>
      </c>
      <c r="T646" s="164">
        <f>S646*H646</f>
        <v>0</v>
      </c>
      <c r="AR646" s="24" t="s">
        <v>364</v>
      </c>
      <c r="AT646" s="24" t="s">
        <v>205</v>
      </c>
      <c r="AU646" s="24" t="s">
        <v>80</v>
      </c>
      <c r="AY646" s="24" t="s">
        <v>150</v>
      </c>
      <c r="BE646" s="165">
        <f>IF(N646="základní",J646,0)</f>
        <v>0</v>
      </c>
      <c r="BF646" s="165">
        <f>IF(N646="snížená",J646,0)</f>
        <v>0</v>
      </c>
      <c r="BG646" s="165">
        <f>IF(N646="zákl. přenesená",J646,0)</f>
        <v>0</v>
      </c>
      <c r="BH646" s="165">
        <f>IF(N646="sníž. přenesená",J646,0)</f>
        <v>0</v>
      </c>
      <c r="BI646" s="165">
        <f>IF(N646="nulová",J646,0)</f>
        <v>0</v>
      </c>
      <c r="BJ646" s="24" t="s">
        <v>78</v>
      </c>
      <c r="BK646" s="165">
        <f>ROUND(I646*H646,2)</f>
        <v>0</v>
      </c>
      <c r="BL646" s="24" t="s">
        <v>245</v>
      </c>
      <c r="BM646" s="24" t="s">
        <v>980</v>
      </c>
    </row>
    <row r="647" spans="2:51" s="11" customFormat="1" ht="13.5">
      <c r="B647" s="166"/>
      <c r="D647" s="175" t="s">
        <v>159</v>
      </c>
      <c r="E647" s="183" t="s">
        <v>5</v>
      </c>
      <c r="F647" s="184" t="s">
        <v>981</v>
      </c>
      <c r="H647" s="185">
        <v>47.869</v>
      </c>
      <c r="L647" s="166"/>
      <c r="M647" s="171"/>
      <c r="N647" s="172"/>
      <c r="O647" s="172"/>
      <c r="P647" s="172"/>
      <c r="Q647" s="172"/>
      <c r="R647" s="172"/>
      <c r="S647" s="172"/>
      <c r="T647" s="173"/>
      <c r="AT647" s="168" t="s">
        <v>159</v>
      </c>
      <c r="AU647" s="168" t="s">
        <v>80</v>
      </c>
      <c r="AV647" s="11" t="s">
        <v>80</v>
      </c>
      <c r="AW647" s="11" t="s">
        <v>33</v>
      </c>
      <c r="AX647" s="11" t="s">
        <v>78</v>
      </c>
      <c r="AY647" s="168" t="s">
        <v>150</v>
      </c>
    </row>
    <row r="648" spans="2:65" s="1" customFormat="1" ht="22.5" customHeight="1">
      <c r="B648" s="154"/>
      <c r="C648" s="186" t="s">
        <v>982</v>
      </c>
      <c r="D648" s="186" t="s">
        <v>205</v>
      </c>
      <c r="E648" s="187" t="s">
        <v>983</v>
      </c>
      <c r="F648" s="188" t="s">
        <v>984</v>
      </c>
      <c r="G648" s="189" t="s">
        <v>196</v>
      </c>
      <c r="H648" s="190">
        <v>2010.318</v>
      </c>
      <c r="I648" s="191"/>
      <c r="J648" s="191"/>
      <c r="K648" s="188" t="s">
        <v>156</v>
      </c>
      <c r="L648" s="192"/>
      <c r="M648" s="193" t="s">
        <v>5</v>
      </c>
      <c r="N648" s="194" t="s">
        <v>41</v>
      </c>
      <c r="O648" s="163">
        <v>0</v>
      </c>
      <c r="P648" s="163">
        <f>O648*H648</f>
        <v>0</v>
      </c>
      <c r="Q648" s="163">
        <v>0.003</v>
      </c>
      <c r="R648" s="163">
        <f>Q648*H648</f>
        <v>6.030954</v>
      </c>
      <c r="S648" s="163">
        <v>0</v>
      </c>
      <c r="T648" s="164">
        <f>S648*H648</f>
        <v>0</v>
      </c>
      <c r="AR648" s="24" t="s">
        <v>364</v>
      </c>
      <c r="AT648" s="24" t="s">
        <v>205</v>
      </c>
      <c r="AU648" s="24" t="s">
        <v>80</v>
      </c>
      <c r="AY648" s="24" t="s">
        <v>150</v>
      </c>
      <c r="BE648" s="165">
        <f>IF(N648="základní",J648,0)</f>
        <v>0</v>
      </c>
      <c r="BF648" s="165">
        <f>IF(N648="snížená",J648,0)</f>
        <v>0</v>
      </c>
      <c r="BG648" s="165">
        <f>IF(N648="zákl. přenesená",J648,0)</f>
        <v>0</v>
      </c>
      <c r="BH648" s="165">
        <f>IF(N648="sníž. přenesená",J648,0)</f>
        <v>0</v>
      </c>
      <c r="BI648" s="165">
        <f>IF(N648="nulová",J648,0)</f>
        <v>0</v>
      </c>
      <c r="BJ648" s="24" t="s">
        <v>78</v>
      </c>
      <c r="BK648" s="165">
        <f>ROUND(I648*H648,2)</f>
        <v>0</v>
      </c>
      <c r="BL648" s="24" t="s">
        <v>245</v>
      </c>
      <c r="BM648" s="24" t="s">
        <v>985</v>
      </c>
    </row>
    <row r="649" spans="2:51" s="11" customFormat="1" ht="13.5">
      <c r="B649" s="166"/>
      <c r="D649" s="175" t="s">
        <v>159</v>
      </c>
      <c r="E649" s="183" t="s">
        <v>5</v>
      </c>
      <c r="F649" s="184" t="s">
        <v>986</v>
      </c>
      <c r="H649" s="185">
        <v>2010.318</v>
      </c>
      <c r="L649" s="166"/>
      <c r="M649" s="171"/>
      <c r="N649" s="172"/>
      <c r="O649" s="172"/>
      <c r="P649" s="172"/>
      <c r="Q649" s="172"/>
      <c r="R649" s="172"/>
      <c r="S649" s="172"/>
      <c r="T649" s="173"/>
      <c r="AT649" s="168" t="s">
        <v>159</v>
      </c>
      <c r="AU649" s="168" t="s">
        <v>80</v>
      </c>
      <c r="AV649" s="11" t="s">
        <v>80</v>
      </c>
      <c r="AW649" s="11" t="s">
        <v>33</v>
      </c>
      <c r="AX649" s="11" t="s">
        <v>78</v>
      </c>
      <c r="AY649" s="168" t="s">
        <v>150</v>
      </c>
    </row>
    <row r="650" spans="2:65" s="1" customFormat="1" ht="22.5" customHeight="1">
      <c r="B650" s="154"/>
      <c r="C650" s="155" t="s">
        <v>987</v>
      </c>
      <c r="D650" s="155" t="s">
        <v>152</v>
      </c>
      <c r="E650" s="156" t="s">
        <v>988</v>
      </c>
      <c r="F650" s="157" t="s">
        <v>989</v>
      </c>
      <c r="G650" s="158" t="s">
        <v>196</v>
      </c>
      <c r="H650" s="159">
        <v>985.45</v>
      </c>
      <c r="I650" s="160"/>
      <c r="J650" s="160"/>
      <c r="K650" s="157" t="s">
        <v>156</v>
      </c>
      <c r="L650" s="38"/>
      <c r="M650" s="161" t="s">
        <v>5</v>
      </c>
      <c r="N650" s="162" t="s">
        <v>41</v>
      </c>
      <c r="O650" s="163">
        <v>0.282</v>
      </c>
      <c r="P650" s="163">
        <f>O650*H650</f>
        <v>277.89689999999996</v>
      </c>
      <c r="Q650" s="163">
        <v>0.00102</v>
      </c>
      <c r="R650" s="163">
        <f>Q650*H650</f>
        <v>1.0051590000000001</v>
      </c>
      <c r="S650" s="163">
        <v>0</v>
      </c>
      <c r="T650" s="164">
        <f>S650*H650</f>
        <v>0</v>
      </c>
      <c r="AR650" s="24" t="s">
        <v>245</v>
      </c>
      <c r="AT650" s="24" t="s">
        <v>152</v>
      </c>
      <c r="AU650" s="24" t="s">
        <v>80</v>
      </c>
      <c r="AY650" s="24" t="s">
        <v>150</v>
      </c>
      <c r="BE650" s="165">
        <f>IF(N650="základní",J650,0)</f>
        <v>0</v>
      </c>
      <c r="BF650" s="165">
        <f>IF(N650="snížená",J650,0)</f>
        <v>0</v>
      </c>
      <c r="BG650" s="165">
        <f>IF(N650="zákl. přenesená",J650,0)</f>
        <v>0</v>
      </c>
      <c r="BH650" s="165">
        <f>IF(N650="sníž. přenesená",J650,0)</f>
        <v>0</v>
      </c>
      <c r="BI650" s="165">
        <f>IF(N650="nulová",J650,0)</f>
        <v>0</v>
      </c>
      <c r="BJ650" s="24" t="s">
        <v>78</v>
      </c>
      <c r="BK650" s="165">
        <f>ROUND(I650*H650,2)</f>
        <v>0</v>
      </c>
      <c r="BL650" s="24" t="s">
        <v>245</v>
      </c>
      <c r="BM650" s="24" t="s">
        <v>990</v>
      </c>
    </row>
    <row r="651" spans="2:51" s="11" customFormat="1" ht="13.5">
      <c r="B651" s="166"/>
      <c r="D651" s="175" t="s">
        <v>159</v>
      </c>
      <c r="E651" s="183" t="s">
        <v>5</v>
      </c>
      <c r="F651" s="184" t="s">
        <v>937</v>
      </c>
      <c r="H651" s="185">
        <v>985.45</v>
      </c>
      <c r="L651" s="166"/>
      <c r="M651" s="171"/>
      <c r="N651" s="172"/>
      <c r="O651" s="172"/>
      <c r="P651" s="172"/>
      <c r="Q651" s="172"/>
      <c r="R651" s="172"/>
      <c r="S651" s="172"/>
      <c r="T651" s="173"/>
      <c r="AT651" s="168" t="s">
        <v>159</v>
      </c>
      <c r="AU651" s="168" t="s">
        <v>80</v>
      </c>
      <c r="AV651" s="11" t="s">
        <v>80</v>
      </c>
      <c r="AW651" s="11" t="s">
        <v>33</v>
      </c>
      <c r="AX651" s="11" t="s">
        <v>78</v>
      </c>
      <c r="AY651" s="168" t="s">
        <v>150</v>
      </c>
    </row>
    <row r="652" spans="2:65" s="1" customFormat="1" ht="22.5" customHeight="1">
      <c r="B652" s="154"/>
      <c r="C652" s="186" t="s">
        <v>991</v>
      </c>
      <c r="D652" s="186" t="s">
        <v>205</v>
      </c>
      <c r="E652" s="187" t="s">
        <v>992</v>
      </c>
      <c r="F652" s="188" t="s">
        <v>993</v>
      </c>
      <c r="G652" s="189" t="s">
        <v>155</v>
      </c>
      <c r="H652" s="190">
        <v>95.49</v>
      </c>
      <c r="I652" s="191"/>
      <c r="J652" s="191"/>
      <c r="K652" s="188" t="s">
        <v>156</v>
      </c>
      <c r="L652" s="192"/>
      <c r="M652" s="193" t="s">
        <v>5</v>
      </c>
      <c r="N652" s="194" t="s">
        <v>41</v>
      </c>
      <c r="O652" s="163">
        <v>0</v>
      </c>
      <c r="P652" s="163">
        <f>O652*H652</f>
        <v>0</v>
      </c>
      <c r="Q652" s="163">
        <v>0.02</v>
      </c>
      <c r="R652" s="163">
        <f>Q652*H652</f>
        <v>1.9098</v>
      </c>
      <c r="S652" s="163">
        <v>0</v>
      </c>
      <c r="T652" s="164">
        <f>S652*H652</f>
        <v>0</v>
      </c>
      <c r="AR652" s="24" t="s">
        <v>364</v>
      </c>
      <c r="AT652" s="24" t="s">
        <v>205</v>
      </c>
      <c r="AU652" s="24" t="s">
        <v>80</v>
      </c>
      <c r="AY652" s="24" t="s">
        <v>150</v>
      </c>
      <c r="BE652" s="165">
        <f>IF(N652="základní",J652,0)</f>
        <v>0</v>
      </c>
      <c r="BF652" s="165">
        <f>IF(N652="snížená",J652,0)</f>
        <v>0</v>
      </c>
      <c r="BG652" s="165">
        <f>IF(N652="zákl. přenesená",J652,0)</f>
        <v>0</v>
      </c>
      <c r="BH652" s="165">
        <f>IF(N652="sníž. přenesená",J652,0)</f>
        <v>0</v>
      </c>
      <c r="BI652" s="165">
        <f>IF(N652="nulová",J652,0)</f>
        <v>0</v>
      </c>
      <c r="BJ652" s="24" t="s">
        <v>78</v>
      </c>
      <c r="BK652" s="165">
        <f>ROUND(I652*H652,2)</f>
        <v>0</v>
      </c>
      <c r="BL652" s="24" t="s">
        <v>245</v>
      </c>
      <c r="BM652" s="24" t="s">
        <v>994</v>
      </c>
    </row>
    <row r="653" spans="2:51" s="11" customFormat="1" ht="13.5">
      <c r="B653" s="166"/>
      <c r="D653" s="175" t="s">
        <v>159</v>
      </c>
      <c r="E653" s="183" t="s">
        <v>5</v>
      </c>
      <c r="F653" s="184" t="s">
        <v>995</v>
      </c>
      <c r="H653" s="185">
        <v>95.49</v>
      </c>
      <c r="L653" s="166"/>
      <c r="M653" s="171"/>
      <c r="N653" s="172"/>
      <c r="O653" s="172"/>
      <c r="P653" s="172"/>
      <c r="Q653" s="172"/>
      <c r="R653" s="172"/>
      <c r="S653" s="172"/>
      <c r="T653" s="173"/>
      <c r="AT653" s="168" t="s">
        <v>159</v>
      </c>
      <c r="AU653" s="168" t="s">
        <v>80</v>
      </c>
      <c r="AV653" s="11" t="s">
        <v>80</v>
      </c>
      <c r="AW653" s="11" t="s">
        <v>33</v>
      </c>
      <c r="AX653" s="11" t="s">
        <v>78</v>
      </c>
      <c r="AY653" s="168" t="s">
        <v>150</v>
      </c>
    </row>
    <row r="654" spans="2:65" s="1" customFormat="1" ht="22.5" customHeight="1">
      <c r="B654" s="154"/>
      <c r="C654" s="155" t="s">
        <v>996</v>
      </c>
      <c r="D654" s="155" t="s">
        <v>152</v>
      </c>
      <c r="E654" s="156" t="s">
        <v>997</v>
      </c>
      <c r="F654" s="157" t="s">
        <v>998</v>
      </c>
      <c r="G654" s="158" t="s">
        <v>230</v>
      </c>
      <c r="H654" s="159">
        <v>10.212</v>
      </c>
      <c r="I654" s="160"/>
      <c r="J654" s="160"/>
      <c r="K654" s="157" t="s">
        <v>156</v>
      </c>
      <c r="L654" s="38"/>
      <c r="M654" s="161" t="s">
        <v>5</v>
      </c>
      <c r="N654" s="162" t="s">
        <v>41</v>
      </c>
      <c r="O654" s="163">
        <v>1.831</v>
      </c>
      <c r="P654" s="163">
        <f>O654*H654</f>
        <v>18.698172</v>
      </c>
      <c r="Q654" s="163">
        <v>0</v>
      </c>
      <c r="R654" s="163">
        <f>Q654*H654</f>
        <v>0</v>
      </c>
      <c r="S654" s="163">
        <v>0</v>
      </c>
      <c r="T654" s="164">
        <f>S654*H654</f>
        <v>0</v>
      </c>
      <c r="AR654" s="24" t="s">
        <v>245</v>
      </c>
      <c r="AT654" s="24" t="s">
        <v>152</v>
      </c>
      <c r="AU654" s="24" t="s">
        <v>80</v>
      </c>
      <c r="AY654" s="24" t="s">
        <v>150</v>
      </c>
      <c r="BE654" s="165">
        <f>IF(N654="základní",J654,0)</f>
        <v>0</v>
      </c>
      <c r="BF654" s="165">
        <f>IF(N654="snížená",J654,0)</f>
        <v>0</v>
      </c>
      <c r="BG654" s="165">
        <f>IF(N654="zákl. přenesená",J654,0)</f>
        <v>0</v>
      </c>
      <c r="BH654" s="165">
        <f>IF(N654="sníž. přenesená",J654,0)</f>
        <v>0</v>
      </c>
      <c r="BI654" s="165">
        <f>IF(N654="nulová",J654,0)</f>
        <v>0</v>
      </c>
      <c r="BJ654" s="24" t="s">
        <v>78</v>
      </c>
      <c r="BK654" s="165">
        <f>ROUND(I654*H654,2)</f>
        <v>0</v>
      </c>
      <c r="BL654" s="24" t="s">
        <v>245</v>
      </c>
      <c r="BM654" s="24" t="s">
        <v>999</v>
      </c>
    </row>
    <row r="655" spans="2:63" s="10" customFormat="1" ht="29.25" customHeight="1">
      <c r="B655" s="141"/>
      <c r="D655" s="151" t="s">
        <v>69</v>
      </c>
      <c r="E655" s="152" t="s">
        <v>1000</v>
      </c>
      <c r="F655" s="152" t="s">
        <v>1001</v>
      </c>
      <c r="J655" s="153"/>
      <c r="L655" s="141"/>
      <c r="M655" s="145"/>
      <c r="N655" s="146"/>
      <c r="O655" s="146"/>
      <c r="P655" s="147">
        <f>SUM(P656:P661)</f>
        <v>1.8707989999999999</v>
      </c>
      <c r="Q655" s="146"/>
      <c r="R655" s="147">
        <f>SUM(R656:R661)</f>
        <v>0.01308</v>
      </c>
      <c r="S655" s="146"/>
      <c r="T655" s="148">
        <f>SUM(T656:T661)</f>
        <v>0</v>
      </c>
      <c r="AR655" s="142" t="s">
        <v>80</v>
      </c>
      <c r="AT655" s="149" t="s">
        <v>69</v>
      </c>
      <c r="AU655" s="149" t="s">
        <v>78</v>
      </c>
      <c r="AY655" s="142" t="s">
        <v>150</v>
      </c>
      <c r="BK655" s="150">
        <f>SUM(BK656:BK661)</f>
        <v>0</v>
      </c>
    </row>
    <row r="656" spans="2:65" s="1" customFormat="1" ht="22.5" customHeight="1">
      <c r="B656" s="154"/>
      <c r="C656" s="155" t="s">
        <v>1002</v>
      </c>
      <c r="D656" s="155" t="s">
        <v>152</v>
      </c>
      <c r="E656" s="156" t="s">
        <v>1003</v>
      </c>
      <c r="F656" s="157" t="s">
        <v>1004</v>
      </c>
      <c r="G656" s="158" t="s">
        <v>292</v>
      </c>
      <c r="H656" s="159">
        <v>1.5</v>
      </c>
      <c r="I656" s="160"/>
      <c r="J656" s="160"/>
      <c r="K656" s="157" t="s">
        <v>156</v>
      </c>
      <c r="L656" s="38"/>
      <c r="M656" s="161" t="s">
        <v>5</v>
      </c>
      <c r="N656" s="162" t="s">
        <v>41</v>
      </c>
      <c r="O656" s="163">
        <v>0.43</v>
      </c>
      <c r="P656" s="163">
        <f>O656*H656</f>
        <v>0.645</v>
      </c>
      <c r="Q656" s="163">
        <v>0.00084</v>
      </c>
      <c r="R656" s="163">
        <f>Q656*H656</f>
        <v>0.00126</v>
      </c>
      <c r="S656" s="163">
        <v>0</v>
      </c>
      <c r="T656" s="164">
        <f>S656*H656</f>
        <v>0</v>
      </c>
      <c r="AR656" s="24" t="s">
        <v>245</v>
      </c>
      <c r="AT656" s="24" t="s">
        <v>152</v>
      </c>
      <c r="AU656" s="24" t="s">
        <v>80</v>
      </c>
      <c r="AY656" s="24" t="s">
        <v>150</v>
      </c>
      <c r="BE656" s="165">
        <f>IF(N656="základní",J656,0)</f>
        <v>0</v>
      </c>
      <c r="BF656" s="165">
        <f>IF(N656="snížená",J656,0)</f>
        <v>0</v>
      </c>
      <c r="BG656" s="165">
        <f>IF(N656="zákl. přenesená",J656,0)</f>
        <v>0</v>
      </c>
      <c r="BH656" s="165">
        <f>IF(N656="sníž. přenesená",J656,0)</f>
        <v>0</v>
      </c>
      <c r="BI656" s="165">
        <f>IF(N656="nulová",J656,0)</f>
        <v>0</v>
      </c>
      <c r="BJ656" s="24" t="s">
        <v>78</v>
      </c>
      <c r="BK656" s="165">
        <f>ROUND(I656*H656,2)</f>
        <v>0</v>
      </c>
      <c r="BL656" s="24" t="s">
        <v>245</v>
      </c>
      <c r="BM656" s="24" t="s">
        <v>1005</v>
      </c>
    </row>
    <row r="657" spans="2:51" s="11" customFormat="1" ht="13.5">
      <c r="B657" s="166"/>
      <c r="D657" s="175" t="s">
        <v>159</v>
      </c>
      <c r="E657" s="183" t="s">
        <v>5</v>
      </c>
      <c r="F657" s="184" t="s">
        <v>1006</v>
      </c>
      <c r="H657" s="185">
        <v>1.5</v>
      </c>
      <c r="L657" s="166"/>
      <c r="M657" s="171"/>
      <c r="N657" s="172"/>
      <c r="O657" s="172"/>
      <c r="P657" s="172"/>
      <c r="Q657" s="172"/>
      <c r="R657" s="172"/>
      <c r="S657" s="172"/>
      <c r="T657" s="173"/>
      <c r="AT657" s="168" t="s">
        <v>159</v>
      </c>
      <c r="AU657" s="168" t="s">
        <v>80</v>
      </c>
      <c r="AV657" s="11" t="s">
        <v>80</v>
      </c>
      <c r="AW657" s="11" t="s">
        <v>33</v>
      </c>
      <c r="AX657" s="11" t="s">
        <v>78</v>
      </c>
      <c r="AY657" s="168" t="s">
        <v>150</v>
      </c>
    </row>
    <row r="658" spans="2:65" s="1" customFormat="1" ht="22.5" customHeight="1">
      <c r="B658" s="154"/>
      <c r="C658" s="155" t="s">
        <v>1007</v>
      </c>
      <c r="D658" s="155" t="s">
        <v>152</v>
      </c>
      <c r="E658" s="156" t="s">
        <v>1008</v>
      </c>
      <c r="F658" s="157" t="s">
        <v>1009</v>
      </c>
      <c r="G658" s="158" t="s">
        <v>241</v>
      </c>
      <c r="H658" s="159">
        <v>3</v>
      </c>
      <c r="I658" s="160"/>
      <c r="J658" s="160"/>
      <c r="K658" s="157" t="s">
        <v>156</v>
      </c>
      <c r="L658" s="38"/>
      <c r="M658" s="161" t="s">
        <v>5</v>
      </c>
      <c r="N658" s="162" t="s">
        <v>41</v>
      </c>
      <c r="O658" s="163">
        <v>0.225</v>
      </c>
      <c r="P658" s="163">
        <f>O658*H658</f>
        <v>0.675</v>
      </c>
      <c r="Q658" s="163">
        <v>0.00365</v>
      </c>
      <c r="R658" s="163">
        <f>Q658*H658</f>
        <v>0.01095</v>
      </c>
      <c r="S658" s="163">
        <v>0</v>
      </c>
      <c r="T658" s="164">
        <f>S658*H658</f>
        <v>0</v>
      </c>
      <c r="AR658" s="24" t="s">
        <v>245</v>
      </c>
      <c r="AT658" s="24" t="s">
        <v>152</v>
      </c>
      <c r="AU658" s="24" t="s">
        <v>80</v>
      </c>
      <c r="AY658" s="24" t="s">
        <v>150</v>
      </c>
      <c r="BE658" s="165">
        <f>IF(N658="základní",J658,0)</f>
        <v>0</v>
      </c>
      <c r="BF658" s="165">
        <f>IF(N658="snížená",J658,0)</f>
        <v>0</v>
      </c>
      <c r="BG658" s="165">
        <f>IF(N658="zákl. přenesená",J658,0)</f>
        <v>0</v>
      </c>
      <c r="BH658" s="165">
        <f>IF(N658="sníž. přenesená",J658,0)</f>
        <v>0</v>
      </c>
      <c r="BI658" s="165">
        <f>IF(N658="nulová",J658,0)</f>
        <v>0</v>
      </c>
      <c r="BJ658" s="24" t="s">
        <v>78</v>
      </c>
      <c r="BK658" s="165">
        <f>ROUND(I658*H658,2)</f>
        <v>0</v>
      </c>
      <c r="BL658" s="24" t="s">
        <v>245</v>
      </c>
      <c r="BM658" s="24" t="s">
        <v>1010</v>
      </c>
    </row>
    <row r="659" spans="2:65" s="1" customFormat="1" ht="22.5" customHeight="1">
      <c r="B659" s="154"/>
      <c r="C659" s="155" t="s">
        <v>1011</v>
      </c>
      <c r="D659" s="155" t="s">
        <v>152</v>
      </c>
      <c r="E659" s="156" t="s">
        <v>1012</v>
      </c>
      <c r="F659" s="157" t="s">
        <v>1013</v>
      </c>
      <c r="G659" s="158" t="s">
        <v>241</v>
      </c>
      <c r="H659" s="159">
        <v>3</v>
      </c>
      <c r="I659" s="160"/>
      <c r="J659" s="160"/>
      <c r="K659" s="157" t="s">
        <v>156</v>
      </c>
      <c r="L659" s="38"/>
      <c r="M659" s="161" t="s">
        <v>5</v>
      </c>
      <c r="N659" s="162" t="s">
        <v>41</v>
      </c>
      <c r="O659" s="163">
        <v>0.177</v>
      </c>
      <c r="P659" s="163">
        <f>O659*H659</f>
        <v>0.5309999999999999</v>
      </c>
      <c r="Q659" s="163">
        <v>0.00029</v>
      </c>
      <c r="R659" s="163">
        <f>Q659*H659</f>
        <v>0.00087</v>
      </c>
      <c r="S659" s="163">
        <v>0</v>
      </c>
      <c r="T659" s="164">
        <f>S659*H659</f>
        <v>0</v>
      </c>
      <c r="AR659" s="24" t="s">
        <v>245</v>
      </c>
      <c r="AT659" s="24" t="s">
        <v>152</v>
      </c>
      <c r="AU659" s="24" t="s">
        <v>80</v>
      </c>
      <c r="AY659" s="24" t="s">
        <v>150</v>
      </c>
      <c r="BE659" s="165">
        <f>IF(N659="základní",J659,0)</f>
        <v>0</v>
      </c>
      <c r="BF659" s="165">
        <f>IF(N659="snížená",J659,0)</f>
        <v>0</v>
      </c>
      <c r="BG659" s="165">
        <f>IF(N659="zákl. přenesená",J659,0)</f>
        <v>0</v>
      </c>
      <c r="BH659" s="165">
        <f>IF(N659="sníž. přenesená",J659,0)</f>
        <v>0</v>
      </c>
      <c r="BI659" s="165">
        <f>IF(N659="nulová",J659,0)</f>
        <v>0</v>
      </c>
      <c r="BJ659" s="24" t="s">
        <v>78</v>
      </c>
      <c r="BK659" s="165">
        <f>ROUND(I659*H659,2)</f>
        <v>0</v>
      </c>
      <c r="BL659" s="24" t="s">
        <v>245</v>
      </c>
      <c r="BM659" s="24" t="s">
        <v>1014</v>
      </c>
    </row>
    <row r="660" spans="2:51" s="11" customFormat="1" ht="13.5">
      <c r="B660" s="166"/>
      <c r="D660" s="175" t="s">
        <v>159</v>
      </c>
      <c r="E660" s="183" t="s">
        <v>5</v>
      </c>
      <c r="F660" s="184" t="s">
        <v>760</v>
      </c>
      <c r="H660" s="185">
        <v>3</v>
      </c>
      <c r="L660" s="166"/>
      <c r="M660" s="171"/>
      <c r="N660" s="172"/>
      <c r="O660" s="172"/>
      <c r="P660" s="172"/>
      <c r="Q660" s="172"/>
      <c r="R660" s="172"/>
      <c r="S660" s="172"/>
      <c r="T660" s="173"/>
      <c r="AT660" s="168" t="s">
        <v>159</v>
      </c>
      <c r="AU660" s="168" t="s">
        <v>80</v>
      </c>
      <c r="AV660" s="11" t="s">
        <v>80</v>
      </c>
      <c r="AW660" s="11" t="s">
        <v>33</v>
      </c>
      <c r="AX660" s="11" t="s">
        <v>78</v>
      </c>
      <c r="AY660" s="168" t="s">
        <v>150</v>
      </c>
    </row>
    <row r="661" spans="2:65" s="1" customFormat="1" ht="22.5" customHeight="1">
      <c r="B661" s="154"/>
      <c r="C661" s="155" t="s">
        <v>1015</v>
      </c>
      <c r="D661" s="155" t="s">
        <v>152</v>
      </c>
      <c r="E661" s="156" t="s">
        <v>1016</v>
      </c>
      <c r="F661" s="157" t="s">
        <v>1017</v>
      </c>
      <c r="G661" s="158" t="s">
        <v>230</v>
      </c>
      <c r="H661" s="159">
        <v>0.013</v>
      </c>
      <c r="I661" s="160"/>
      <c r="J661" s="160"/>
      <c r="K661" s="157" t="s">
        <v>156</v>
      </c>
      <c r="L661" s="38"/>
      <c r="M661" s="161" t="s">
        <v>5</v>
      </c>
      <c r="N661" s="162" t="s">
        <v>41</v>
      </c>
      <c r="O661" s="163">
        <v>1.523</v>
      </c>
      <c r="P661" s="163">
        <f>O661*H661</f>
        <v>0.019798999999999997</v>
      </c>
      <c r="Q661" s="163">
        <v>0</v>
      </c>
      <c r="R661" s="163">
        <f>Q661*H661</f>
        <v>0</v>
      </c>
      <c r="S661" s="163">
        <v>0</v>
      </c>
      <c r="T661" s="164">
        <f>S661*H661</f>
        <v>0</v>
      </c>
      <c r="AR661" s="24" t="s">
        <v>245</v>
      </c>
      <c r="AT661" s="24" t="s">
        <v>152</v>
      </c>
      <c r="AU661" s="24" t="s">
        <v>80</v>
      </c>
      <c r="AY661" s="24" t="s">
        <v>150</v>
      </c>
      <c r="BE661" s="165">
        <f>IF(N661="základní",J661,0)</f>
        <v>0</v>
      </c>
      <c r="BF661" s="165">
        <f>IF(N661="snížená",J661,0)</f>
        <v>0</v>
      </c>
      <c r="BG661" s="165">
        <f>IF(N661="zákl. přenesená",J661,0)</f>
        <v>0</v>
      </c>
      <c r="BH661" s="165">
        <f>IF(N661="sníž. přenesená",J661,0)</f>
        <v>0</v>
      </c>
      <c r="BI661" s="165">
        <f>IF(N661="nulová",J661,0)</f>
        <v>0</v>
      </c>
      <c r="BJ661" s="24" t="s">
        <v>78</v>
      </c>
      <c r="BK661" s="165">
        <f>ROUND(I661*H661,2)</f>
        <v>0</v>
      </c>
      <c r="BL661" s="24" t="s">
        <v>245</v>
      </c>
      <c r="BM661" s="24" t="s">
        <v>1018</v>
      </c>
    </row>
    <row r="662" spans="2:63" s="10" customFormat="1" ht="29.25" customHeight="1">
      <c r="B662" s="141"/>
      <c r="D662" s="151" t="s">
        <v>69</v>
      </c>
      <c r="E662" s="152" t="s">
        <v>1019</v>
      </c>
      <c r="F662" s="152" t="s">
        <v>1020</v>
      </c>
      <c r="J662" s="153"/>
      <c r="L662" s="141"/>
      <c r="M662" s="145"/>
      <c r="N662" s="146"/>
      <c r="O662" s="146"/>
      <c r="P662" s="147">
        <f>SUM(P663:P667)</f>
        <v>111.64310099999997</v>
      </c>
      <c r="Q662" s="146"/>
      <c r="R662" s="147">
        <f>SUM(R663:R667)</f>
        <v>1.119</v>
      </c>
      <c r="S662" s="146"/>
      <c r="T662" s="148">
        <f>SUM(T663:T667)</f>
        <v>0</v>
      </c>
      <c r="AR662" s="142" t="s">
        <v>80</v>
      </c>
      <c r="AT662" s="149" t="s">
        <v>69</v>
      </c>
      <c r="AU662" s="149" t="s">
        <v>78</v>
      </c>
      <c r="AY662" s="142" t="s">
        <v>150</v>
      </c>
      <c r="BK662" s="150">
        <f>SUM(BK663:BK667)</f>
        <v>0</v>
      </c>
    </row>
    <row r="663" spans="2:65" s="1" customFormat="1" ht="31.5" customHeight="1">
      <c r="B663" s="154"/>
      <c r="C663" s="155" t="s">
        <v>1021</v>
      </c>
      <c r="D663" s="155" t="s">
        <v>152</v>
      </c>
      <c r="E663" s="156" t="s">
        <v>1022</v>
      </c>
      <c r="F663" s="157" t="s">
        <v>1023</v>
      </c>
      <c r="G663" s="158" t="s">
        <v>292</v>
      </c>
      <c r="H663" s="159">
        <v>150</v>
      </c>
      <c r="I663" s="160"/>
      <c r="J663" s="160"/>
      <c r="K663" s="157" t="s">
        <v>156</v>
      </c>
      <c r="L663" s="38"/>
      <c r="M663" s="161" t="s">
        <v>5</v>
      </c>
      <c r="N663" s="162" t="s">
        <v>41</v>
      </c>
      <c r="O663" s="163">
        <v>0.69</v>
      </c>
      <c r="P663" s="163">
        <f>O663*H663</f>
        <v>103.49999999999999</v>
      </c>
      <c r="Q663" s="163">
        <v>0.00396</v>
      </c>
      <c r="R663" s="163">
        <f>Q663*H663</f>
        <v>0.594</v>
      </c>
      <c r="S663" s="163">
        <v>0</v>
      </c>
      <c r="T663" s="164">
        <f>S663*H663</f>
        <v>0</v>
      </c>
      <c r="AR663" s="24" t="s">
        <v>245</v>
      </c>
      <c r="AT663" s="24" t="s">
        <v>152</v>
      </c>
      <c r="AU663" s="24" t="s">
        <v>80</v>
      </c>
      <c r="AY663" s="24" t="s">
        <v>150</v>
      </c>
      <c r="BE663" s="165">
        <f>IF(N663="základní",J663,0)</f>
        <v>0</v>
      </c>
      <c r="BF663" s="165">
        <f>IF(N663="snížená",J663,0)</f>
        <v>0</v>
      </c>
      <c r="BG663" s="165">
        <f>IF(N663="zákl. přenesená",J663,0)</f>
        <v>0</v>
      </c>
      <c r="BH663" s="165">
        <f>IF(N663="sníž. přenesená",J663,0)</f>
        <v>0</v>
      </c>
      <c r="BI663" s="165">
        <f>IF(N663="nulová",J663,0)</f>
        <v>0</v>
      </c>
      <c r="BJ663" s="24" t="s">
        <v>78</v>
      </c>
      <c r="BK663" s="165">
        <f>ROUND(I663*H663,2)</f>
        <v>0</v>
      </c>
      <c r="BL663" s="24" t="s">
        <v>245</v>
      </c>
      <c r="BM663" s="24" t="s">
        <v>1024</v>
      </c>
    </row>
    <row r="664" spans="2:51" s="11" customFormat="1" ht="13.5">
      <c r="B664" s="166"/>
      <c r="D664" s="175" t="s">
        <v>159</v>
      </c>
      <c r="E664" s="183" t="s">
        <v>5</v>
      </c>
      <c r="F664" s="184" t="s">
        <v>1025</v>
      </c>
      <c r="H664" s="185">
        <v>150</v>
      </c>
      <c r="L664" s="166"/>
      <c r="M664" s="171"/>
      <c r="N664" s="172"/>
      <c r="O664" s="172"/>
      <c r="P664" s="172"/>
      <c r="Q664" s="172"/>
      <c r="R664" s="172"/>
      <c r="S664" s="172"/>
      <c r="T664" s="173"/>
      <c r="AT664" s="168" t="s">
        <v>159</v>
      </c>
      <c r="AU664" s="168" t="s">
        <v>80</v>
      </c>
      <c r="AV664" s="11" t="s">
        <v>80</v>
      </c>
      <c r="AW664" s="11" t="s">
        <v>33</v>
      </c>
      <c r="AX664" s="11" t="s">
        <v>78</v>
      </c>
      <c r="AY664" s="168" t="s">
        <v>150</v>
      </c>
    </row>
    <row r="665" spans="2:65" s="1" customFormat="1" ht="22.5" customHeight="1">
      <c r="B665" s="154"/>
      <c r="C665" s="155" t="s">
        <v>1026</v>
      </c>
      <c r="D665" s="155" t="s">
        <v>152</v>
      </c>
      <c r="E665" s="156" t="s">
        <v>1027</v>
      </c>
      <c r="F665" s="157" t="s">
        <v>1028</v>
      </c>
      <c r="G665" s="158" t="s">
        <v>292</v>
      </c>
      <c r="H665" s="159">
        <v>150</v>
      </c>
      <c r="I665" s="160"/>
      <c r="J665" s="160"/>
      <c r="K665" s="157" t="s">
        <v>156</v>
      </c>
      <c r="L665" s="38"/>
      <c r="M665" s="161" t="s">
        <v>5</v>
      </c>
      <c r="N665" s="162" t="s">
        <v>41</v>
      </c>
      <c r="O665" s="163">
        <v>0.044</v>
      </c>
      <c r="P665" s="163">
        <f>O665*H665</f>
        <v>6.6</v>
      </c>
      <c r="Q665" s="163">
        <v>0.0035</v>
      </c>
      <c r="R665" s="163">
        <f>Q665*H665</f>
        <v>0.525</v>
      </c>
      <c r="S665" s="163">
        <v>0</v>
      </c>
      <c r="T665" s="164">
        <f>S665*H665</f>
        <v>0</v>
      </c>
      <c r="AR665" s="24" t="s">
        <v>245</v>
      </c>
      <c r="AT665" s="24" t="s">
        <v>152</v>
      </c>
      <c r="AU665" s="24" t="s">
        <v>80</v>
      </c>
      <c r="AY665" s="24" t="s">
        <v>150</v>
      </c>
      <c r="BE665" s="165">
        <f>IF(N665="základní",J665,0)</f>
        <v>0</v>
      </c>
      <c r="BF665" s="165">
        <f>IF(N665="snížená",J665,0)</f>
        <v>0</v>
      </c>
      <c r="BG665" s="165">
        <f>IF(N665="zákl. přenesená",J665,0)</f>
        <v>0</v>
      </c>
      <c r="BH665" s="165">
        <f>IF(N665="sníž. přenesená",J665,0)</f>
        <v>0</v>
      </c>
      <c r="BI665" s="165">
        <f>IF(N665="nulová",J665,0)</f>
        <v>0</v>
      </c>
      <c r="BJ665" s="24" t="s">
        <v>78</v>
      </c>
      <c r="BK665" s="165">
        <f>ROUND(I665*H665,2)</f>
        <v>0</v>
      </c>
      <c r="BL665" s="24" t="s">
        <v>245</v>
      </c>
      <c r="BM665" s="24" t="s">
        <v>1029</v>
      </c>
    </row>
    <row r="666" spans="2:51" s="11" customFormat="1" ht="13.5">
      <c r="B666" s="166"/>
      <c r="D666" s="175" t="s">
        <v>159</v>
      </c>
      <c r="E666" s="183" t="s">
        <v>5</v>
      </c>
      <c r="F666" s="184" t="s">
        <v>1030</v>
      </c>
      <c r="H666" s="185">
        <v>150</v>
      </c>
      <c r="L666" s="166"/>
      <c r="M666" s="171"/>
      <c r="N666" s="172"/>
      <c r="O666" s="172"/>
      <c r="P666" s="172"/>
      <c r="Q666" s="172"/>
      <c r="R666" s="172"/>
      <c r="S666" s="172"/>
      <c r="T666" s="173"/>
      <c r="AT666" s="168" t="s">
        <v>159</v>
      </c>
      <c r="AU666" s="168" t="s">
        <v>80</v>
      </c>
      <c r="AV666" s="11" t="s">
        <v>80</v>
      </c>
      <c r="AW666" s="11" t="s">
        <v>33</v>
      </c>
      <c r="AX666" s="11" t="s">
        <v>78</v>
      </c>
      <c r="AY666" s="168" t="s">
        <v>150</v>
      </c>
    </row>
    <row r="667" spans="2:65" s="1" customFormat="1" ht="22.5" customHeight="1">
      <c r="B667" s="154"/>
      <c r="C667" s="155" t="s">
        <v>1031</v>
      </c>
      <c r="D667" s="155" t="s">
        <v>152</v>
      </c>
      <c r="E667" s="156" t="s">
        <v>1032</v>
      </c>
      <c r="F667" s="157" t="s">
        <v>1033</v>
      </c>
      <c r="G667" s="158" t="s">
        <v>230</v>
      </c>
      <c r="H667" s="159">
        <v>1.119</v>
      </c>
      <c r="I667" s="160"/>
      <c r="J667" s="160"/>
      <c r="K667" s="157" t="s">
        <v>156</v>
      </c>
      <c r="L667" s="38"/>
      <c r="M667" s="161" t="s">
        <v>5</v>
      </c>
      <c r="N667" s="162" t="s">
        <v>41</v>
      </c>
      <c r="O667" s="163">
        <v>1.379</v>
      </c>
      <c r="P667" s="163">
        <f>O667*H667</f>
        <v>1.543101</v>
      </c>
      <c r="Q667" s="163">
        <v>0</v>
      </c>
      <c r="R667" s="163">
        <f>Q667*H667</f>
        <v>0</v>
      </c>
      <c r="S667" s="163">
        <v>0</v>
      </c>
      <c r="T667" s="164">
        <f>S667*H667</f>
        <v>0</v>
      </c>
      <c r="AR667" s="24" t="s">
        <v>245</v>
      </c>
      <c r="AT667" s="24" t="s">
        <v>152</v>
      </c>
      <c r="AU667" s="24" t="s">
        <v>80</v>
      </c>
      <c r="AY667" s="24" t="s">
        <v>150</v>
      </c>
      <c r="BE667" s="165">
        <f>IF(N667="základní",J667,0)</f>
        <v>0</v>
      </c>
      <c r="BF667" s="165">
        <f>IF(N667="snížená",J667,0)</f>
        <v>0</v>
      </c>
      <c r="BG667" s="165">
        <f>IF(N667="zákl. přenesená",J667,0)</f>
        <v>0</v>
      </c>
      <c r="BH667" s="165">
        <f>IF(N667="sníž. přenesená",J667,0)</f>
        <v>0</v>
      </c>
      <c r="BI667" s="165">
        <f>IF(N667="nulová",J667,0)</f>
        <v>0</v>
      </c>
      <c r="BJ667" s="24" t="s">
        <v>78</v>
      </c>
      <c r="BK667" s="165">
        <f>ROUND(I667*H667,2)</f>
        <v>0</v>
      </c>
      <c r="BL667" s="24" t="s">
        <v>245</v>
      </c>
      <c r="BM667" s="24" t="s">
        <v>1034</v>
      </c>
    </row>
    <row r="668" spans="2:63" s="10" customFormat="1" ht="29.25" customHeight="1">
      <c r="B668" s="141"/>
      <c r="D668" s="151" t="s">
        <v>69</v>
      </c>
      <c r="E668" s="152" t="s">
        <v>1035</v>
      </c>
      <c r="F668" s="152" t="s">
        <v>1036</v>
      </c>
      <c r="J668" s="153"/>
      <c r="L668" s="141"/>
      <c r="M668" s="145"/>
      <c r="N668" s="146"/>
      <c r="O668" s="146"/>
      <c r="P668" s="147">
        <f>SUM(P669:P672)</f>
        <v>0.781207</v>
      </c>
      <c r="Q668" s="146"/>
      <c r="R668" s="147">
        <f>SUM(R669:R672)</f>
        <v>0.00083</v>
      </c>
      <c r="S668" s="146"/>
      <c r="T668" s="148">
        <f>SUM(T669:T672)</f>
        <v>0</v>
      </c>
      <c r="AR668" s="142" t="s">
        <v>80</v>
      </c>
      <c r="AT668" s="149" t="s">
        <v>69</v>
      </c>
      <c r="AU668" s="149" t="s">
        <v>78</v>
      </c>
      <c r="AY668" s="142" t="s">
        <v>150</v>
      </c>
      <c r="BK668" s="150">
        <f>SUM(BK669:BK672)</f>
        <v>0</v>
      </c>
    </row>
    <row r="669" spans="2:65" s="1" customFormat="1" ht="31.5" customHeight="1">
      <c r="B669" s="154"/>
      <c r="C669" s="155" t="s">
        <v>1037</v>
      </c>
      <c r="D669" s="155" t="s">
        <v>152</v>
      </c>
      <c r="E669" s="156" t="s">
        <v>1038</v>
      </c>
      <c r="F669" s="157" t="s">
        <v>1039</v>
      </c>
      <c r="G669" s="158" t="s">
        <v>1040</v>
      </c>
      <c r="H669" s="159">
        <v>1</v>
      </c>
      <c r="I669" s="160"/>
      <c r="J669" s="160"/>
      <c r="K669" s="157" t="s">
        <v>156</v>
      </c>
      <c r="L669" s="38"/>
      <c r="M669" s="161" t="s">
        <v>5</v>
      </c>
      <c r="N669" s="162" t="s">
        <v>41</v>
      </c>
      <c r="O669" s="163">
        <v>0.769</v>
      </c>
      <c r="P669" s="163">
        <f>O669*H669</f>
        <v>0.769</v>
      </c>
      <c r="Q669" s="163">
        <v>0.00083</v>
      </c>
      <c r="R669" s="163">
        <f>Q669*H669</f>
        <v>0.00083</v>
      </c>
      <c r="S669" s="163">
        <v>0</v>
      </c>
      <c r="T669" s="164">
        <f>S669*H669</f>
        <v>0</v>
      </c>
      <c r="AR669" s="24" t="s">
        <v>245</v>
      </c>
      <c r="AT669" s="24" t="s">
        <v>152</v>
      </c>
      <c r="AU669" s="24" t="s">
        <v>80</v>
      </c>
      <c r="AY669" s="24" t="s">
        <v>150</v>
      </c>
      <c r="BE669" s="165">
        <f>IF(N669="základní",J669,0)</f>
        <v>0</v>
      </c>
      <c r="BF669" s="165">
        <f>IF(N669="snížená",J669,0)</f>
        <v>0</v>
      </c>
      <c r="BG669" s="165">
        <f>IF(N669="zákl. přenesená",J669,0)</f>
        <v>0</v>
      </c>
      <c r="BH669" s="165">
        <f>IF(N669="sníž. přenesená",J669,0)</f>
        <v>0</v>
      </c>
      <c r="BI669" s="165">
        <f>IF(N669="nulová",J669,0)</f>
        <v>0</v>
      </c>
      <c r="BJ669" s="24" t="s">
        <v>78</v>
      </c>
      <c r="BK669" s="165">
        <f>ROUND(I669*H669,2)</f>
        <v>0</v>
      </c>
      <c r="BL669" s="24" t="s">
        <v>245</v>
      </c>
      <c r="BM669" s="24" t="s">
        <v>1041</v>
      </c>
    </row>
    <row r="670" spans="2:51" s="13" customFormat="1" ht="13.5">
      <c r="B670" s="195"/>
      <c r="D670" s="167" t="s">
        <v>159</v>
      </c>
      <c r="E670" s="196" t="s">
        <v>5</v>
      </c>
      <c r="F670" s="197" t="s">
        <v>1042</v>
      </c>
      <c r="H670" s="198" t="s">
        <v>5</v>
      </c>
      <c r="L670" s="195"/>
      <c r="M670" s="199"/>
      <c r="N670" s="200"/>
      <c r="O670" s="200"/>
      <c r="P670" s="200"/>
      <c r="Q670" s="200"/>
      <c r="R670" s="200"/>
      <c r="S670" s="200"/>
      <c r="T670" s="201"/>
      <c r="AT670" s="198" t="s">
        <v>159</v>
      </c>
      <c r="AU670" s="198" t="s">
        <v>80</v>
      </c>
      <c r="AV670" s="13" t="s">
        <v>78</v>
      </c>
      <c r="AW670" s="13" t="s">
        <v>33</v>
      </c>
      <c r="AX670" s="13" t="s">
        <v>70</v>
      </c>
      <c r="AY670" s="198" t="s">
        <v>150</v>
      </c>
    </row>
    <row r="671" spans="2:51" s="11" customFormat="1" ht="13.5">
      <c r="B671" s="166"/>
      <c r="D671" s="175" t="s">
        <v>159</v>
      </c>
      <c r="E671" s="183" t="s">
        <v>5</v>
      </c>
      <c r="F671" s="184" t="s">
        <v>1043</v>
      </c>
      <c r="H671" s="185">
        <v>1</v>
      </c>
      <c r="L671" s="166"/>
      <c r="M671" s="171"/>
      <c r="N671" s="172"/>
      <c r="O671" s="172"/>
      <c r="P671" s="172"/>
      <c r="Q671" s="172"/>
      <c r="R671" s="172"/>
      <c r="S671" s="172"/>
      <c r="T671" s="173"/>
      <c r="AT671" s="168" t="s">
        <v>159</v>
      </c>
      <c r="AU671" s="168" t="s">
        <v>80</v>
      </c>
      <c r="AV671" s="11" t="s">
        <v>80</v>
      </c>
      <c r="AW671" s="11" t="s">
        <v>33</v>
      </c>
      <c r="AX671" s="11" t="s">
        <v>78</v>
      </c>
      <c r="AY671" s="168" t="s">
        <v>150</v>
      </c>
    </row>
    <row r="672" spans="2:65" s="1" customFormat="1" ht="22.5" customHeight="1">
      <c r="B672" s="154"/>
      <c r="C672" s="155" t="s">
        <v>1044</v>
      </c>
      <c r="D672" s="155" t="s">
        <v>152</v>
      </c>
      <c r="E672" s="156" t="s">
        <v>1045</v>
      </c>
      <c r="F672" s="157" t="s">
        <v>1046</v>
      </c>
      <c r="G672" s="158" t="s">
        <v>230</v>
      </c>
      <c r="H672" s="159">
        <v>0.001</v>
      </c>
      <c r="I672" s="160"/>
      <c r="J672" s="160"/>
      <c r="K672" s="157" t="s">
        <v>156</v>
      </c>
      <c r="L672" s="38"/>
      <c r="M672" s="161" t="s">
        <v>5</v>
      </c>
      <c r="N672" s="162" t="s">
        <v>41</v>
      </c>
      <c r="O672" s="163">
        <v>12.207</v>
      </c>
      <c r="P672" s="163">
        <f>O672*H672</f>
        <v>0.012207</v>
      </c>
      <c r="Q672" s="163">
        <v>0</v>
      </c>
      <c r="R672" s="163">
        <f>Q672*H672</f>
        <v>0</v>
      </c>
      <c r="S672" s="163">
        <v>0</v>
      </c>
      <c r="T672" s="164">
        <f>S672*H672</f>
        <v>0</v>
      </c>
      <c r="AR672" s="24" t="s">
        <v>245</v>
      </c>
      <c r="AT672" s="24" t="s">
        <v>152</v>
      </c>
      <c r="AU672" s="24" t="s">
        <v>80</v>
      </c>
      <c r="AY672" s="24" t="s">
        <v>150</v>
      </c>
      <c r="BE672" s="165">
        <f>IF(N672="základní",J672,0)</f>
        <v>0</v>
      </c>
      <c r="BF672" s="165">
        <f>IF(N672="snížená",J672,0)</f>
        <v>0</v>
      </c>
      <c r="BG672" s="165">
        <f>IF(N672="zákl. přenesená",J672,0)</f>
        <v>0</v>
      </c>
      <c r="BH672" s="165">
        <f>IF(N672="sníž. přenesená",J672,0)</f>
        <v>0</v>
      </c>
      <c r="BI672" s="165">
        <f>IF(N672="nulová",J672,0)</f>
        <v>0</v>
      </c>
      <c r="BJ672" s="24" t="s">
        <v>78</v>
      </c>
      <c r="BK672" s="165">
        <f>ROUND(I672*H672,2)</f>
        <v>0</v>
      </c>
      <c r="BL672" s="24" t="s">
        <v>245</v>
      </c>
      <c r="BM672" s="24" t="s">
        <v>1047</v>
      </c>
    </row>
    <row r="673" spans="2:63" s="10" customFormat="1" ht="29.25" customHeight="1">
      <c r="B673" s="141"/>
      <c r="D673" s="151" t="s">
        <v>69</v>
      </c>
      <c r="E673" s="152" t="s">
        <v>1048</v>
      </c>
      <c r="F673" s="152" t="s">
        <v>1049</v>
      </c>
      <c r="J673" s="153"/>
      <c r="L673" s="141"/>
      <c r="M673" s="145"/>
      <c r="N673" s="146"/>
      <c r="O673" s="146"/>
      <c r="P673" s="147">
        <f>SUM(P674:P680)</f>
        <v>0.601</v>
      </c>
      <c r="Q673" s="146"/>
      <c r="R673" s="147">
        <f>SUM(R674:R680)</f>
        <v>9E-05</v>
      </c>
      <c r="S673" s="146"/>
      <c r="T673" s="148">
        <f>SUM(T674:T680)</f>
        <v>0</v>
      </c>
      <c r="AR673" s="142" t="s">
        <v>80</v>
      </c>
      <c r="AT673" s="149" t="s">
        <v>69</v>
      </c>
      <c r="AU673" s="149" t="s">
        <v>78</v>
      </c>
      <c r="AY673" s="142" t="s">
        <v>150</v>
      </c>
      <c r="BK673" s="150">
        <f>SUM(BK674:BK680)</f>
        <v>0</v>
      </c>
    </row>
    <row r="674" spans="2:65" s="1" customFormat="1" ht="22.5" customHeight="1">
      <c r="B674" s="154"/>
      <c r="C674" s="155" t="s">
        <v>1050</v>
      </c>
      <c r="D674" s="155" t="s">
        <v>152</v>
      </c>
      <c r="E674" s="156" t="s">
        <v>1051</v>
      </c>
      <c r="F674" s="157" t="s">
        <v>1052</v>
      </c>
      <c r="G674" s="158" t="s">
        <v>241</v>
      </c>
      <c r="H674" s="159">
        <v>1</v>
      </c>
      <c r="I674" s="160"/>
      <c r="J674" s="160"/>
      <c r="K674" s="157" t="s">
        <v>156</v>
      </c>
      <c r="L674" s="38"/>
      <c r="M674" s="161" t="s">
        <v>5</v>
      </c>
      <c r="N674" s="162" t="s">
        <v>41</v>
      </c>
      <c r="O674" s="163">
        <v>0.2</v>
      </c>
      <c r="P674" s="163">
        <f>O674*H674</f>
        <v>0.2</v>
      </c>
      <c r="Q674" s="163">
        <v>0</v>
      </c>
      <c r="R674" s="163">
        <f>Q674*H674</f>
        <v>0</v>
      </c>
      <c r="S674" s="163">
        <v>0</v>
      </c>
      <c r="T674" s="164">
        <f>S674*H674</f>
        <v>0</v>
      </c>
      <c r="AR674" s="24" t="s">
        <v>245</v>
      </c>
      <c r="AT674" s="24" t="s">
        <v>152</v>
      </c>
      <c r="AU674" s="24" t="s">
        <v>80</v>
      </c>
      <c r="AY674" s="24" t="s">
        <v>150</v>
      </c>
      <c r="BE674" s="165">
        <f>IF(N674="základní",J674,0)</f>
        <v>0</v>
      </c>
      <c r="BF674" s="165">
        <f>IF(N674="snížená",J674,0)</f>
        <v>0</v>
      </c>
      <c r="BG674" s="165">
        <f>IF(N674="zákl. přenesená",J674,0)</f>
        <v>0</v>
      </c>
      <c r="BH674" s="165">
        <f>IF(N674="sníž. přenesená",J674,0)</f>
        <v>0</v>
      </c>
      <c r="BI674" s="165">
        <f>IF(N674="nulová",J674,0)</f>
        <v>0</v>
      </c>
      <c r="BJ674" s="24" t="s">
        <v>78</v>
      </c>
      <c r="BK674" s="165">
        <f>ROUND(I674*H674,2)</f>
        <v>0</v>
      </c>
      <c r="BL674" s="24" t="s">
        <v>245</v>
      </c>
      <c r="BM674" s="24" t="s">
        <v>1053</v>
      </c>
    </row>
    <row r="675" spans="2:51" s="13" customFormat="1" ht="13.5">
      <c r="B675" s="195"/>
      <c r="D675" s="167" t="s">
        <v>159</v>
      </c>
      <c r="E675" s="196" t="s">
        <v>5</v>
      </c>
      <c r="F675" s="197" t="s">
        <v>1054</v>
      </c>
      <c r="H675" s="198" t="s">
        <v>5</v>
      </c>
      <c r="L675" s="195"/>
      <c r="M675" s="199"/>
      <c r="N675" s="200"/>
      <c r="O675" s="200"/>
      <c r="P675" s="200"/>
      <c r="Q675" s="200"/>
      <c r="R675" s="200"/>
      <c r="S675" s="200"/>
      <c r="T675" s="201"/>
      <c r="AT675" s="198" t="s">
        <v>159</v>
      </c>
      <c r="AU675" s="198" t="s">
        <v>80</v>
      </c>
      <c r="AV675" s="13" t="s">
        <v>78</v>
      </c>
      <c r="AW675" s="13" t="s">
        <v>33</v>
      </c>
      <c r="AX675" s="13" t="s">
        <v>70</v>
      </c>
      <c r="AY675" s="198" t="s">
        <v>150</v>
      </c>
    </row>
    <row r="676" spans="2:51" s="11" customFormat="1" ht="13.5">
      <c r="B676" s="166"/>
      <c r="D676" s="175" t="s">
        <v>159</v>
      </c>
      <c r="E676" s="183" t="s">
        <v>5</v>
      </c>
      <c r="F676" s="184" t="s">
        <v>1055</v>
      </c>
      <c r="H676" s="185">
        <v>1</v>
      </c>
      <c r="L676" s="166"/>
      <c r="M676" s="171"/>
      <c r="N676" s="172"/>
      <c r="O676" s="172"/>
      <c r="P676" s="172"/>
      <c r="Q676" s="172"/>
      <c r="R676" s="172"/>
      <c r="S676" s="172"/>
      <c r="T676" s="173"/>
      <c r="AT676" s="168" t="s">
        <v>159</v>
      </c>
      <c r="AU676" s="168" t="s">
        <v>80</v>
      </c>
      <c r="AV676" s="11" t="s">
        <v>80</v>
      </c>
      <c r="AW676" s="11" t="s">
        <v>33</v>
      </c>
      <c r="AX676" s="11" t="s">
        <v>78</v>
      </c>
      <c r="AY676" s="168" t="s">
        <v>150</v>
      </c>
    </row>
    <row r="677" spans="2:65" s="1" customFormat="1" ht="22.5" customHeight="1">
      <c r="B677" s="154"/>
      <c r="C677" s="155" t="s">
        <v>1056</v>
      </c>
      <c r="D677" s="155" t="s">
        <v>152</v>
      </c>
      <c r="E677" s="156" t="s">
        <v>1057</v>
      </c>
      <c r="F677" s="157" t="s">
        <v>1058</v>
      </c>
      <c r="G677" s="158" t="s">
        <v>292</v>
      </c>
      <c r="H677" s="159">
        <v>1</v>
      </c>
      <c r="I677" s="160"/>
      <c r="J677" s="160"/>
      <c r="K677" s="157" t="s">
        <v>156</v>
      </c>
      <c r="L677" s="38"/>
      <c r="M677" s="161" t="s">
        <v>5</v>
      </c>
      <c r="N677" s="162" t="s">
        <v>41</v>
      </c>
      <c r="O677" s="163">
        <v>0.046</v>
      </c>
      <c r="P677" s="163">
        <f>O677*H677</f>
        <v>0.046</v>
      </c>
      <c r="Q677" s="163">
        <v>0</v>
      </c>
      <c r="R677" s="163">
        <f>Q677*H677</f>
        <v>0</v>
      </c>
      <c r="S677" s="163">
        <v>0</v>
      </c>
      <c r="T677" s="164">
        <f>S677*H677</f>
        <v>0</v>
      </c>
      <c r="AR677" s="24" t="s">
        <v>245</v>
      </c>
      <c r="AT677" s="24" t="s">
        <v>152</v>
      </c>
      <c r="AU677" s="24" t="s">
        <v>80</v>
      </c>
      <c r="AY677" s="24" t="s">
        <v>150</v>
      </c>
      <c r="BE677" s="165">
        <f>IF(N677="základní",J677,0)</f>
        <v>0</v>
      </c>
      <c r="BF677" s="165">
        <f>IF(N677="snížená",J677,0)</f>
        <v>0</v>
      </c>
      <c r="BG677" s="165">
        <f>IF(N677="zákl. přenesená",J677,0)</f>
        <v>0</v>
      </c>
      <c r="BH677" s="165">
        <f>IF(N677="sníž. přenesená",J677,0)</f>
        <v>0</v>
      </c>
      <c r="BI677" s="165">
        <f>IF(N677="nulová",J677,0)</f>
        <v>0</v>
      </c>
      <c r="BJ677" s="24" t="s">
        <v>78</v>
      </c>
      <c r="BK677" s="165">
        <f>ROUND(I677*H677,2)</f>
        <v>0</v>
      </c>
      <c r="BL677" s="24" t="s">
        <v>245</v>
      </c>
      <c r="BM677" s="24" t="s">
        <v>1059</v>
      </c>
    </row>
    <row r="678" spans="2:65" s="1" customFormat="1" ht="22.5" customHeight="1">
      <c r="B678" s="154"/>
      <c r="C678" s="186" t="s">
        <v>1060</v>
      </c>
      <c r="D678" s="186" t="s">
        <v>205</v>
      </c>
      <c r="E678" s="187" t="s">
        <v>1061</v>
      </c>
      <c r="F678" s="188" t="s">
        <v>1062</v>
      </c>
      <c r="G678" s="189" t="s">
        <v>292</v>
      </c>
      <c r="H678" s="190">
        <v>1</v>
      </c>
      <c r="I678" s="191"/>
      <c r="J678" s="191"/>
      <c r="K678" s="188" t="s">
        <v>156</v>
      </c>
      <c r="L678" s="192"/>
      <c r="M678" s="193" t="s">
        <v>5</v>
      </c>
      <c r="N678" s="194" t="s">
        <v>41</v>
      </c>
      <c r="O678" s="163">
        <v>0</v>
      </c>
      <c r="P678" s="163">
        <f>O678*H678</f>
        <v>0</v>
      </c>
      <c r="Q678" s="163">
        <v>9E-05</v>
      </c>
      <c r="R678" s="163">
        <f>Q678*H678</f>
        <v>9E-05</v>
      </c>
      <c r="S678" s="163">
        <v>0</v>
      </c>
      <c r="T678" s="164">
        <f>S678*H678</f>
        <v>0</v>
      </c>
      <c r="AR678" s="24" t="s">
        <v>364</v>
      </c>
      <c r="AT678" s="24" t="s">
        <v>205</v>
      </c>
      <c r="AU678" s="24" t="s">
        <v>80</v>
      </c>
      <c r="AY678" s="24" t="s">
        <v>150</v>
      </c>
      <c r="BE678" s="165">
        <f>IF(N678="základní",J678,0)</f>
        <v>0</v>
      </c>
      <c r="BF678" s="165">
        <f>IF(N678="snížená",J678,0)</f>
        <v>0</v>
      </c>
      <c r="BG678" s="165">
        <f>IF(N678="zákl. přenesená",J678,0)</f>
        <v>0</v>
      </c>
      <c r="BH678" s="165">
        <f>IF(N678="sníž. přenesená",J678,0)</f>
        <v>0</v>
      </c>
      <c r="BI678" s="165">
        <f>IF(N678="nulová",J678,0)</f>
        <v>0</v>
      </c>
      <c r="BJ678" s="24" t="s">
        <v>78</v>
      </c>
      <c r="BK678" s="165">
        <f>ROUND(I678*H678,2)</f>
        <v>0</v>
      </c>
      <c r="BL678" s="24" t="s">
        <v>245</v>
      </c>
      <c r="BM678" s="24" t="s">
        <v>1063</v>
      </c>
    </row>
    <row r="679" spans="2:65" s="1" customFormat="1" ht="22.5" customHeight="1">
      <c r="B679" s="154"/>
      <c r="C679" s="155" t="s">
        <v>1064</v>
      </c>
      <c r="D679" s="155" t="s">
        <v>152</v>
      </c>
      <c r="E679" s="156" t="s">
        <v>1065</v>
      </c>
      <c r="F679" s="157" t="s">
        <v>1066</v>
      </c>
      <c r="G679" s="158" t="s">
        <v>241</v>
      </c>
      <c r="H679" s="159">
        <v>2</v>
      </c>
      <c r="I679" s="160"/>
      <c r="J679" s="160"/>
      <c r="K679" s="157" t="s">
        <v>156</v>
      </c>
      <c r="L679" s="38"/>
      <c r="M679" s="161" t="s">
        <v>5</v>
      </c>
      <c r="N679" s="162" t="s">
        <v>41</v>
      </c>
      <c r="O679" s="163">
        <v>0.051</v>
      </c>
      <c r="P679" s="163">
        <f>O679*H679</f>
        <v>0.102</v>
      </c>
      <c r="Q679" s="163">
        <v>0</v>
      </c>
      <c r="R679" s="163">
        <f>Q679*H679</f>
        <v>0</v>
      </c>
      <c r="S679" s="163">
        <v>0</v>
      </c>
      <c r="T679" s="164">
        <f>S679*H679</f>
        <v>0</v>
      </c>
      <c r="AR679" s="24" t="s">
        <v>245</v>
      </c>
      <c r="AT679" s="24" t="s">
        <v>152</v>
      </c>
      <c r="AU679" s="24" t="s">
        <v>80</v>
      </c>
      <c r="AY679" s="24" t="s">
        <v>150</v>
      </c>
      <c r="BE679" s="165">
        <f>IF(N679="základní",J679,0)</f>
        <v>0</v>
      </c>
      <c r="BF679" s="165">
        <f>IF(N679="snížená",J679,0)</f>
        <v>0</v>
      </c>
      <c r="BG679" s="165">
        <f>IF(N679="zákl. přenesená",J679,0)</f>
        <v>0</v>
      </c>
      <c r="BH679" s="165">
        <f>IF(N679="sníž. přenesená",J679,0)</f>
        <v>0</v>
      </c>
      <c r="BI679" s="165">
        <f>IF(N679="nulová",J679,0)</f>
        <v>0</v>
      </c>
      <c r="BJ679" s="24" t="s">
        <v>78</v>
      </c>
      <c r="BK679" s="165">
        <f>ROUND(I679*H679,2)</f>
        <v>0</v>
      </c>
      <c r="BL679" s="24" t="s">
        <v>245</v>
      </c>
      <c r="BM679" s="24" t="s">
        <v>1067</v>
      </c>
    </row>
    <row r="680" spans="2:65" s="1" customFormat="1" ht="22.5" customHeight="1">
      <c r="B680" s="154"/>
      <c r="C680" s="155" t="s">
        <v>1068</v>
      </c>
      <c r="D680" s="155" t="s">
        <v>152</v>
      </c>
      <c r="E680" s="156" t="s">
        <v>1069</v>
      </c>
      <c r="F680" s="157" t="s">
        <v>1070</v>
      </c>
      <c r="G680" s="158" t="s">
        <v>241</v>
      </c>
      <c r="H680" s="159">
        <v>1</v>
      </c>
      <c r="I680" s="160"/>
      <c r="J680" s="160"/>
      <c r="K680" s="157" t="s">
        <v>156</v>
      </c>
      <c r="L680" s="38"/>
      <c r="M680" s="161" t="s">
        <v>5</v>
      </c>
      <c r="N680" s="162" t="s">
        <v>41</v>
      </c>
      <c r="O680" s="163">
        <v>0.253</v>
      </c>
      <c r="P680" s="163">
        <f>O680*H680</f>
        <v>0.253</v>
      </c>
      <c r="Q680" s="163">
        <v>0</v>
      </c>
      <c r="R680" s="163">
        <f>Q680*H680</f>
        <v>0</v>
      </c>
      <c r="S680" s="163">
        <v>0</v>
      </c>
      <c r="T680" s="164">
        <f>S680*H680</f>
        <v>0</v>
      </c>
      <c r="AR680" s="24" t="s">
        <v>245</v>
      </c>
      <c r="AT680" s="24" t="s">
        <v>152</v>
      </c>
      <c r="AU680" s="24" t="s">
        <v>80</v>
      </c>
      <c r="AY680" s="24" t="s">
        <v>150</v>
      </c>
      <c r="BE680" s="165">
        <f>IF(N680="základní",J680,0)</f>
        <v>0</v>
      </c>
      <c r="BF680" s="165">
        <f>IF(N680="snížená",J680,0)</f>
        <v>0</v>
      </c>
      <c r="BG680" s="165">
        <f>IF(N680="zákl. přenesená",J680,0)</f>
        <v>0</v>
      </c>
      <c r="BH680" s="165">
        <f>IF(N680="sníž. přenesená",J680,0)</f>
        <v>0</v>
      </c>
      <c r="BI680" s="165">
        <f>IF(N680="nulová",J680,0)</f>
        <v>0</v>
      </c>
      <c r="BJ680" s="24" t="s">
        <v>78</v>
      </c>
      <c r="BK680" s="165">
        <f>ROUND(I680*H680,2)</f>
        <v>0</v>
      </c>
      <c r="BL680" s="24" t="s">
        <v>245</v>
      </c>
      <c r="BM680" s="24" t="s">
        <v>1071</v>
      </c>
    </row>
    <row r="681" spans="2:63" s="10" customFormat="1" ht="29.25" customHeight="1">
      <c r="B681" s="141"/>
      <c r="D681" s="151" t="s">
        <v>69</v>
      </c>
      <c r="E681" s="152" t="s">
        <v>1072</v>
      </c>
      <c r="F681" s="152" t="s">
        <v>1073</v>
      </c>
      <c r="J681" s="153"/>
      <c r="L681" s="141"/>
      <c r="M681" s="145"/>
      <c r="N681" s="146"/>
      <c r="O681" s="146"/>
      <c r="P681" s="147">
        <f>SUM(P682:P684)</f>
        <v>8.6</v>
      </c>
      <c r="Q681" s="146"/>
      <c r="R681" s="147">
        <f>SUM(R682:R684)</f>
        <v>0.019</v>
      </c>
      <c r="S681" s="146"/>
      <c r="T681" s="148">
        <f>SUM(T682:T684)</f>
        <v>0</v>
      </c>
      <c r="AR681" s="142" t="s">
        <v>80</v>
      </c>
      <c r="AT681" s="149" t="s">
        <v>69</v>
      </c>
      <c r="AU681" s="149" t="s">
        <v>78</v>
      </c>
      <c r="AY681" s="142" t="s">
        <v>150</v>
      </c>
      <c r="BK681" s="150">
        <f>SUM(BK682:BK684)</f>
        <v>0</v>
      </c>
    </row>
    <row r="682" spans="2:65" s="1" customFormat="1" ht="22.5" customHeight="1">
      <c r="B682" s="154"/>
      <c r="C682" s="155" t="s">
        <v>1074</v>
      </c>
      <c r="D682" s="155" t="s">
        <v>152</v>
      </c>
      <c r="E682" s="156" t="s">
        <v>1075</v>
      </c>
      <c r="F682" s="157" t="s">
        <v>1076</v>
      </c>
      <c r="G682" s="158" t="s">
        <v>292</v>
      </c>
      <c r="H682" s="159">
        <v>100</v>
      </c>
      <c r="I682" s="160"/>
      <c r="J682" s="160"/>
      <c r="K682" s="157" t="s">
        <v>156</v>
      </c>
      <c r="L682" s="38"/>
      <c r="M682" s="161" t="s">
        <v>5</v>
      </c>
      <c r="N682" s="162" t="s">
        <v>41</v>
      </c>
      <c r="O682" s="163">
        <v>0.086</v>
      </c>
      <c r="P682" s="163">
        <f>O682*H682</f>
        <v>8.6</v>
      </c>
      <c r="Q682" s="163">
        <v>0</v>
      </c>
      <c r="R682" s="163">
        <f>Q682*H682</f>
        <v>0</v>
      </c>
      <c r="S682" s="163">
        <v>0</v>
      </c>
      <c r="T682" s="164">
        <f>S682*H682</f>
        <v>0</v>
      </c>
      <c r="AR682" s="24" t="s">
        <v>245</v>
      </c>
      <c r="AT682" s="24" t="s">
        <v>152</v>
      </c>
      <c r="AU682" s="24" t="s">
        <v>80</v>
      </c>
      <c r="AY682" s="24" t="s">
        <v>150</v>
      </c>
      <c r="BE682" s="165">
        <f>IF(N682="základní",J682,0)</f>
        <v>0</v>
      </c>
      <c r="BF682" s="165">
        <f>IF(N682="snížená",J682,0)</f>
        <v>0</v>
      </c>
      <c r="BG682" s="165">
        <f>IF(N682="zákl. přenesená",J682,0)</f>
        <v>0</v>
      </c>
      <c r="BH682" s="165">
        <f>IF(N682="sníž. přenesená",J682,0)</f>
        <v>0</v>
      </c>
      <c r="BI682" s="165">
        <f>IF(N682="nulová",J682,0)</f>
        <v>0</v>
      </c>
      <c r="BJ682" s="24" t="s">
        <v>78</v>
      </c>
      <c r="BK682" s="165">
        <f>ROUND(I682*H682,2)</f>
        <v>0</v>
      </c>
      <c r="BL682" s="24" t="s">
        <v>245</v>
      </c>
      <c r="BM682" s="24" t="s">
        <v>1077</v>
      </c>
    </row>
    <row r="683" spans="2:51" s="11" customFormat="1" ht="13.5">
      <c r="B683" s="166"/>
      <c r="D683" s="175" t="s">
        <v>159</v>
      </c>
      <c r="E683" s="183" t="s">
        <v>5</v>
      </c>
      <c r="F683" s="184" t="s">
        <v>1078</v>
      </c>
      <c r="H683" s="185">
        <v>100</v>
      </c>
      <c r="L683" s="166"/>
      <c r="M683" s="171"/>
      <c r="N683" s="172"/>
      <c r="O683" s="172"/>
      <c r="P683" s="172"/>
      <c r="Q683" s="172"/>
      <c r="R683" s="172"/>
      <c r="S683" s="172"/>
      <c r="T683" s="173"/>
      <c r="AT683" s="168" t="s">
        <v>159</v>
      </c>
      <c r="AU683" s="168" t="s">
        <v>80</v>
      </c>
      <c r="AV683" s="11" t="s">
        <v>80</v>
      </c>
      <c r="AW683" s="11" t="s">
        <v>33</v>
      </c>
      <c r="AX683" s="11" t="s">
        <v>78</v>
      </c>
      <c r="AY683" s="168" t="s">
        <v>150</v>
      </c>
    </row>
    <row r="684" spans="2:65" s="1" customFormat="1" ht="22.5" customHeight="1">
      <c r="B684" s="154"/>
      <c r="C684" s="186" t="s">
        <v>1079</v>
      </c>
      <c r="D684" s="186" t="s">
        <v>205</v>
      </c>
      <c r="E684" s="187" t="s">
        <v>1080</v>
      </c>
      <c r="F684" s="188" t="s">
        <v>1081</v>
      </c>
      <c r="G684" s="189" t="s">
        <v>292</v>
      </c>
      <c r="H684" s="190">
        <v>100</v>
      </c>
      <c r="I684" s="191"/>
      <c r="J684" s="191"/>
      <c r="K684" s="188" t="s">
        <v>156</v>
      </c>
      <c r="L684" s="192"/>
      <c r="M684" s="193" t="s">
        <v>5</v>
      </c>
      <c r="N684" s="194" t="s">
        <v>41</v>
      </c>
      <c r="O684" s="163">
        <v>0</v>
      </c>
      <c r="P684" s="163">
        <f>O684*H684</f>
        <v>0</v>
      </c>
      <c r="Q684" s="163">
        <v>0.00019</v>
      </c>
      <c r="R684" s="163">
        <f>Q684*H684</f>
        <v>0.019</v>
      </c>
      <c r="S684" s="163">
        <v>0</v>
      </c>
      <c r="T684" s="164">
        <f>S684*H684</f>
        <v>0</v>
      </c>
      <c r="AR684" s="24" t="s">
        <v>364</v>
      </c>
      <c r="AT684" s="24" t="s">
        <v>205</v>
      </c>
      <c r="AU684" s="24" t="s">
        <v>80</v>
      </c>
      <c r="AY684" s="24" t="s">
        <v>150</v>
      </c>
      <c r="BE684" s="165">
        <f>IF(N684="základní",J684,0)</f>
        <v>0</v>
      </c>
      <c r="BF684" s="165">
        <f>IF(N684="snížená",J684,0)</f>
        <v>0</v>
      </c>
      <c r="BG684" s="165">
        <f>IF(N684="zákl. přenesená",J684,0)</f>
        <v>0</v>
      </c>
      <c r="BH684" s="165">
        <f>IF(N684="sníž. přenesená",J684,0)</f>
        <v>0</v>
      </c>
      <c r="BI684" s="165">
        <f>IF(N684="nulová",J684,0)</f>
        <v>0</v>
      </c>
      <c r="BJ684" s="24" t="s">
        <v>78</v>
      </c>
      <c r="BK684" s="165">
        <f>ROUND(I684*H684,2)</f>
        <v>0</v>
      </c>
      <c r="BL684" s="24" t="s">
        <v>245</v>
      </c>
      <c r="BM684" s="24" t="s">
        <v>1082</v>
      </c>
    </row>
    <row r="685" spans="2:63" s="10" customFormat="1" ht="29.25" customHeight="1">
      <c r="B685" s="141"/>
      <c r="D685" s="151" t="s">
        <v>69</v>
      </c>
      <c r="E685" s="152" t="s">
        <v>1083</v>
      </c>
      <c r="F685" s="152" t="s">
        <v>1084</v>
      </c>
      <c r="J685" s="153"/>
      <c r="L685" s="141"/>
      <c r="M685" s="145"/>
      <c r="N685" s="146"/>
      <c r="O685" s="146"/>
      <c r="P685" s="147">
        <f>SUM(P686:P689)</f>
        <v>10.593</v>
      </c>
      <c r="Q685" s="146"/>
      <c r="R685" s="147">
        <f>SUM(R686:R689)</f>
        <v>0</v>
      </c>
      <c r="S685" s="146"/>
      <c r="T685" s="148">
        <f>SUM(T686:T689)</f>
        <v>0</v>
      </c>
      <c r="AR685" s="142" t="s">
        <v>80</v>
      </c>
      <c r="AT685" s="149" t="s">
        <v>69</v>
      </c>
      <c r="AU685" s="149" t="s">
        <v>78</v>
      </c>
      <c r="AY685" s="142" t="s">
        <v>150</v>
      </c>
      <c r="BK685" s="150">
        <f>SUM(BK686:BK689)</f>
        <v>0</v>
      </c>
    </row>
    <row r="686" spans="2:65" s="1" customFormat="1" ht="31.5" customHeight="1">
      <c r="B686" s="154"/>
      <c r="C686" s="155" t="s">
        <v>1085</v>
      </c>
      <c r="D686" s="155" t="s">
        <v>152</v>
      </c>
      <c r="E686" s="156" t="s">
        <v>1086</v>
      </c>
      <c r="F686" s="157" t="s">
        <v>1087</v>
      </c>
      <c r="G686" s="158" t="s">
        <v>241</v>
      </c>
      <c r="H686" s="159">
        <v>1</v>
      </c>
      <c r="I686" s="160"/>
      <c r="J686" s="160"/>
      <c r="K686" s="157" t="s">
        <v>156</v>
      </c>
      <c r="L686" s="38"/>
      <c r="M686" s="161" t="s">
        <v>5</v>
      </c>
      <c r="N686" s="162" t="s">
        <v>41</v>
      </c>
      <c r="O686" s="163">
        <v>1.766</v>
      </c>
      <c r="P686" s="163">
        <f>O686*H686</f>
        <v>1.766</v>
      </c>
      <c r="Q686" s="163">
        <v>0</v>
      </c>
      <c r="R686" s="163">
        <f>Q686*H686</f>
        <v>0</v>
      </c>
      <c r="S686" s="163">
        <v>0</v>
      </c>
      <c r="T686" s="164">
        <f>S686*H686</f>
        <v>0</v>
      </c>
      <c r="AR686" s="24" t="s">
        <v>245</v>
      </c>
      <c r="AT686" s="24" t="s">
        <v>152</v>
      </c>
      <c r="AU686" s="24" t="s">
        <v>80</v>
      </c>
      <c r="AY686" s="24" t="s">
        <v>150</v>
      </c>
      <c r="BE686" s="165">
        <f>IF(N686="základní",J686,0)</f>
        <v>0</v>
      </c>
      <c r="BF686" s="165">
        <f>IF(N686="snížená",J686,0)</f>
        <v>0</v>
      </c>
      <c r="BG686" s="165">
        <f>IF(N686="zákl. přenesená",J686,0)</f>
        <v>0</v>
      </c>
      <c r="BH686" s="165">
        <f>IF(N686="sníž. přenesená",J686,0)</f>
        <v>0</v>
      </c>
      <c r="BI686" s="165">
        <f>IF(N686="nulová",J686,0)</f>
        <v>0</v>
      </c>
      <c r="BJ686" s="24" t="s">
        <v>78</v>
      </c>
      <c r="BK686" s="165">
        <f>ROUND(I686*H686,2)</f>
        <v>0</v>
      </c>
      <c r="BL686" s="24" t="s">
        <v>245</v>
      </c>
      <c r="BM686" s="24" t="s">
        <v>1088</v>
      </c>
    </row>
    <row r="687" spans="2:51" s="11" customFormat="1" ht="13.5">
      <c r="B687" s="166"/>
      <c r="D687" s="175" t="s">
        <v>159</v>
      </c>
      <c r="E687" s="183" t="s">
        <v>5</v>
      </c>
      <c r="F687" s="184" t="s">
        <v>1089</v>
      </c>
      <c r="H687" s="185">
        <v>1</v>
      </c>
      <c r="L687" s="166"/>
      <c r="M687" s="171"/>
      <c r="N687" s="172"/>
      <c r="O687" s="172"/>
      <c r="P687" s="172"/>
      <c r="Q687" s="172"/>
      <c r="R687" s="172"/>
      <c r="S687" s="172"/>
      <c r="T687" s="173"/>
      <c r="AT687" s="168" t="s">
        <v>159</v>
      </c>
      <c r="AU687" s="168" t="s">
        <v>80</v>
      </c>
      <c r="AV687" s="11" t="s">
        <v>80</v>
      </c>
      <c r="AW687" s="11" t="s">
        <v>33</v>
      </c>
      <c r="AX687" s="11" t="s">
        <v>78</v>
      </c>
      <c r="AY687" s="168" t="s">
        <v>150</v>
      </c>
    </row>
    <row r="688" spans="2:65" s="1" customFormat="1" ht="31.5" customHeight="1">
      <c r="B688" s="154"/>
      <c r="C688" s="155" t="s">
        <v>1090</v>
      </c>
      <c r="D688" s="155" t="s">
        <v>152</v>
      </c>
      <c r="E688" s="156" t="s">
        <v>1091</v>
      </c>
      <c r="F688" s="157" t="s">
        <v>1092</v>
      </c>
      <c r="G688" s="158" t="s">
        <v>241</v>
      </c>
      <c r="H688" s="159">
        <v>1</v>
      </c>
      <c r="I688" s="160"/>
      <c r="J688" s="160"/>
      <c r="K688" s="157" t="s">
        <v>156</v>
      </c>
      <c r="L688" s="38"/>
      <c r="M688" s="161" t="s">
        <v>5</v>
      </c>
      <c r="N688" s="162" t="s">
        <v>41</v>
      </c>
      <c r="O688" s="163">
        <v>8.827</v>
      </c>
      <c r="P688" s="163">
        <f>O688*H688</f>
        <v>8.827</v>
      </c>
      <c r="Q688" s="163">
        <v>0</v>
      </c>
      <c r="R688" s="163">
        <f>Q688*H688</f>
        <v>0</v>
      </c>
      <c r="S688" s="163">
        <v>0</v>
      </c>
      <c r="T688" s="164">
        <f>S688*H688</f>
        <v>0</v>
      </c>
      <c r="AR688" s="24" t="s">
        <v>245</v>
      </c>
      <c r="AT688" s="24" t="s">
        <v>152</v>
      </c>
      <c r="AU688" s="24" t="s">
        <v>80</v>
      </c>
      <c r="AY688" s="24" t="s">
        <v>150</v>
      </c>
      <c r="BE688" s="165">
        <f>IF(N688="základní",J688,0)</f>
        <v>0</v>
      </c>
      <c r="BF688" s="165">
        <f>IF(N688="snížená",J688,0)</f>
        <v>0</v>
      </c>
      <c r="BG688" s="165">
        <f>IF(N688="zákl. přenesená",J688,0)</f>
        <v>0</v>
      </c>
      <c r="BH688" s="165">
        <f>IF(N688="sníž. přenesená",J688,0)</f>
        <v>0</v>
      </c>
      <c r="BI688" s="165">
        <f>IF(N688="nulová",J688,0)</f>
        <v>0</v>
      </c>
      <c r="BJ688" s="24" t="s">
        <v>78</v>
      </c>
      <c r="BK688" s="165">
        <f>ROUND(I688*H688,2)</f>
        <v>0</v>
      </c>
      <c r="BL688" s="24" t="s">
        <v>245</v>
      </c>
      <c r="BM688" s="24" t="s">
        <v>1093</v>
      </c>
    </row>
    <row r="689" spans="2:51" s="11" customFormat="1" ht="13.5">
      <c r="B689" s="166"/>
      <c r="D689" s="167" t="s">
        <v>159</v>
      </c>
      <c r="E689" s="168" t="s">
        <v>5</v>
      </c>
      <c r="F689" s="169" t="s">
        <v>1094</v>
      </c>
      <c r="H689" s="170">
        <v>1</v>
      </c>
      <c r="L689" s="166"/>
      <c r="M689" s="171"/>
      <c r="N689" s="172"/>
      <c r="O689" s="172"/>
      <c r="P689" s="172"/>
      <c r="Q689" s="172"/>
      <c r="R689" s="172"/>
      <c r="S689" s="172"/>
      <c r="T689" s="173"/>
      <c r="AT689" s="168" t="s">
        <v>159</v>
      </c>
      <c r="AU689" s="168" t="s">
        <v>80</v>
      </c>
      <c r="AV689" s="11" t="s">
        <v>80</v>
      </c>
      <c r="AW689" s="11" t="s">
        <v>33</v>
      </c>
      <c r="AX689" s="11" t="s">
        <v>78</v>
      </c>
      <c r="AY689" s="168" t="s">
        <v>150</v>
      </c>
    </row>
    <row r="690" spans="2:63" s="10" customFormat="1" ht="29.25" customHeight="1">
      <c r="B690" s="141"/>
      <c r="D690" s="151" t="s">
        <v>69</v>
      </c>
      <c r="E690" s="152" t="s">
        <v>1095</v>
      </c>
      <c r="F690" s="152" t="s">
        <v>1096</v>
      </c>
      <c r="J690" s="153"/>
      <c r="L690" s="141"/>
      <c r="M690" s="145"/>
      <c r="N690" s="146"/>
      <c r="O690" s="146"/>
      <c r="P690" s="147">
        <f>SUM(P691:P703)</f>
        <v>99.932238</v>
      </c>
      <c r="Q690" s="146"/>
      <c r="R690" s="147">
        <f>SUM(R691:R703)</f>
        <v>2.9379682600000003</v>
      </c>
      <c r="S690" s="146"/>
      <c r="T690" s="148">
        <f>SUM(T691:T703)</f>
        <v>0</v>
      </c>
      <c r="AR690" s="142" t="s">
        <v>80</v>
      </c>
      <c r="AT690" s="149" t="s">
        <v>69</v>
      </c>
      <c r="AU690" s="149" t="s">
        <v>78</v>
      </c>
      <c r="AY690" s="142" t="s">
        <v>150</v>
      </c>
      <c r="BK690" s="150">
        <f>SUM(BK691:BK703)</f>
        <v>0</v>
      </c>
    </row>
    <row r="691" spans="2:65" s="1" customFormat="1" ht="22.5" customHeight="1">
      <c r="B691" s="154"/>
      <c r="C691" s="155" t="s">
        <v>1097</v>
      </c>
      <c r="D691" s="155" t="s">
        <v>152</v>
      </c>
      <c r="E691" s="156" t="s">
        <v>1098</v>
      </c>
      <c r="F691" s="157" t="s">
        <v>1099</v>
      </c>
      <c r="G691" s="158" t="s">
        <v>155</v>
      </c>
      <c r="H691" s="159">
        <v>2.605</v>
      </c>
      <c r="I691" s="160"/>
      <c r="J691" s="160"/>
      <c r="K691" s="157" t="s">
        <v>156</v>
      </c>
      <c r="L691" s="38"/>
      <c r="M691" s="161" t="s">
        <v>5</v>
      </c>
      <c r="N691" s="162" t="s">
        <v>41</v>
      </c>
      <c r="O691" s="163">
        <v>1.56</v>
      </c>
      <c r="P691" s="163">
        <f>O691*H691</f>
        <v>4.0638000000000005</v>
      </c>
      <c r="Q691" s="163">
        <v>0.00122</v>
      </c>
      <c r="R691" s="163">
        <f>Q691*H691</f>
        <v>0.0031780999999999997</v>
      </c>
      <c r="S691" s="163">
        <v>0</v>
      </c>
      <c r="T691" s="164">
        <f>S691*H691</f>
        <v>0</v>
      </c>
      <c r="AR691" s="24" t="s">
        <v>245</v>
      </c>
      <c r="AT691" s="24" t="s">
        <v>152</v>
      </c>
      <c r="AU691" s="24" t="s">
        <v>80</v>
      </c>
      <c r="AY691" s="24" t="s">
        <v>150</v>
      </c>
      <c r="BE691" s="165">
        <f>IF(N691="základní",J691,0)</f>
        <v>0</v>
      </c>
      <c r="BF691" s="165">
        <f>IF(N691="snížená",J691,0)</f>
        <v>0</v>
      </c>
      <c r="BG691" s="165">
        <f>IF(N691="zákl. přenesená",J691,0)</f>
        <v>0</v>
      </c>
      <c r="BH691" s="165">
        <f>IF(N691="sníž. přenesená",J691,0)</f>
        <v>0</v>
      </c>
      <c r="BI691" s="165">
        <f>IF(N691="nulová",J691,0)</f>
        <v>0</v>
      </c>
      <c r="BJ691" s="24" t="s">
        <v>78</v>
      </c>
      <c r="BK691" s="165">
        <f>ROUND(I691*H691,2)</f>
        <v>0</v>
      </c>
      <c r="BL691" s="24" t="s">
        <v>245</v>
      </c>
      <c r="BM691" s="24" t="s">
        <v>1100</v>
      </c>
    </row>
    <row r="692" spans="2:51" s="11" customFormat="1" ht="13.5">
      <c r="B692" s="166"/>
      <c r="D692" s="175" t="s">
        <v>159</v>
      </c>
      <c r="E692" s="183" t="s">
        <v>5</v>
      </c>
      <c r="F692" s="184" t="s">
        <v>1101</v>
      </c>
      <c r="H692" s="185">
        <v>2.605</v>
      </c>
      <c r="L692" s="166"/>
      <c r="M692" s="171"/>
      <c r="N692" s="172"/>
      <c r="O692" s="172"/>
      <c r="P692" s="172"/>
      <c r="Q692" s="172"/>
      <c r="R692" s="172"/>
      <c r="S692" s="172"/>
      <c r="T692" s="173"/>
      <c r="AT692" s="168" t="s">
        <v>159</v>
      </c>
      <c r="AU692" s="168" t="s">
        <v>80</v>
      </c>
      <c r="AV692" s="11" t="s">
        <v>80</v>
      </c>
      <c r="AW692" s="11" t="s">
        <v>33</v>
      </c>
      <c r="AX692" s="11" t="s">
        <v>78</v>
      </c>
      <c r="AY692" s="168" t="s">
        <v>150</v>
      </c>
    </row>
    <row r="693" spans="2:65" s="1" customFormat="1" ht="31.5" customHeight="1">
      <c r="B693" s="154"/>
      <c r="C693" s="155" t="s">
        <v>1102</v>
      </c>
      <c r="D693" s="155" t="s">
        <v>152</v>
      </c>
      <c r="E693" s="156" t="s">
        <v>1103</v>
      </c>
      <c r="F693" s="157" t="s">
        <v>1104</v>
      </c>
      <c r="G693" s="158" t="s">
        <v>292</v>
      </c>
      <c r="H693" s="159">
        <v>370</v>
      </c>
      <c r="I693" s="160"/>
      <c r="J693" s="160"/>
      <c r="K693" s="157" t="s">
        <v>156</v>
      </c>
      <c r="L693" s="38"/>
      <c r="M693" s="161" t="s">
        <v>5</v>
      </c>
      <c r="N693" s="162" t="s">
        <v>41</v>
      </c>
      <c r="O693" s="163">
        <v>0.167</v>
      </c>
      <c r="P693" s="163">
        <f>O693*H693</f>
        <v>61.790000000000006</v>
      </c>
      <c r="Q693" s="163">
        <v>0</v>
      </c>
      <c r="R693" s="163">
        <f>Q693*H693</f>
        <v>0</v>
      </c>
      <c r="S693" s="163">
        <v>0</v>
      </c>
      <c r="T693" s="164">
        <f>S693*H693</f>
        <v>0</v>
      </c>
      <c r="AR693" s="24" t="s">
        <v>245</v>
      </c>
      <c r="AT693" s="24" t="s">
        <v>152</v>
      </c>
      <c r="AU693" s="24" t="s">
        <v>80</v>
      </c>
      <c r="AY693" s="24" t="s">
        <v>150</v>
      </c>
      <c r="BE693" s="165">
        <f>IF(N693="základní",J693,0)</f>
        <v>0</v>
      </c>
      <c r="BF693" s="165">
        <f>IF(N693="snížená",J693,0)</f>
        <v>0</v>
      </c>
      <c r="BG693" s="165">
        <f>IF(N693="zákl. přenesená",J693,0)</f>
        <v>0</v>
      </c>
      <c r="BH693" s="165">
        <f>IF(N693="sníž. přenesená",J693,0)</f>
        <v>0</v>
      </c>
      <c r="BI693" s="165">
        <f>IF(N693="nulová",J693,0)</f>
        <v>0</v>
      </c>
      <c r="BJ693" s="24" t="s">
        <v>78</v>
      </c>
      <c r="BK693" s="165">
        <f>ROUND(I693*H693,2)</f>
        <v>0</v>
      </c>
      <c r="BL693" s="24" t="s">
        <v>245</v>
      </c>
      <c r="BM693" s="24" t="s">
        <v>1105</v>
      </c>
    </row>
    <row r="694" spans="2:51" s="13" customFormat="1" ht="13.5">
      <c r="B694" s="195"/>
      <c r="D694" s="167" t="s">
        <v>159</v>
      </c>
      <c r="E694" s="196" t="s">
        <v>5</v>
      </c>
      <c r="F694" s="197" t="s">
        <v>1106</v>
      </c>
      <c r="H694" s="198" t="s">
        <v>5</v>
      </c>
      <c r="L694" s="195"/>
      <c r="M694" s="199"/>
      <c r="N694" s="200"/>
      <c r="O694" s="200"/>
      <c r="P694" s="200"/>
      <c r="Q694" s="200"/>
      <c r="R694" s="200"/>
      <c r="S694" s="200"/>
      <c r="T694" s="201"/>
      <c r="AT694" s="198" t="s">
        <v>159</v>
      </c>
      <c r="AU694" s="198" t="s">
        <v>80</v>
      </c>
      <c r="AV694" s="13" t="s">
        <v>78</v>
      </c>
      <c r="AW694" s="13" t="s">
        <v>33</v>
      </c>
      <c r="AX694" s="13" t="s">
        <v>70</v>
      </c>
      <c r="AY694" s="198" t="s">
        <v>150</v>
      </c>
    </row>
    <row r="695" spans="2:51" s="11" customFormat="1" ht="13.5">
      <c r="B695" s="166"/>
      <c r="D695" s="175" t="s">
        <v>159</v>
      </c>
      <c r="E695" s="183" t="s">
        <v>5</v>
      </c>
      <c r="F695" s="184" t="s">
        <v>1107</v>
      </c>
      <c r="H695" s="185">
        <v>370</v>
      </c>
      <c r="L695" s="166"/>
      <c r="M695" s="171"/>
      <c r="N695" s="172"/>
      <c r="O695" s="172"/>
      <c r="P695" s="172"/>
      <c r="Q695" s="172"/>
      <c r="R695" s="172"/>
      <c r="S695" s="172"/>
      <c r="T695" s="173"/>
      <c r="AT695" s="168" t="s">
        <v>159</v>
      </c>
      <c r="AU695" s="168" t="s">
        <v>80</v>
      </c>
      <c r="AV695" s="11" t="s">
        <v>80</v>
      </c>
      <c r="AW695" s="11" t="s">
        <v>33</v>
      </c>
      <c r="AX695" s="11" t="s">
        <v>78</v>
      </c>
      <c r="AY695" s="168" t="s">
        <v>150</v>
      </c>
    </row>
    <row r="696" spans="2:65" s="1" customFormat="1" ht="22.5" customHeight="1">
      <c r="B696" s="154"/>
      <c r="C696" s="186" t="s">
        <v>1108</v>
      </c>
      <c r="D696" s="186" t="s">
        <v>205</v>
      </c>
      <c r="E696" s="187" t="s">
        <v>1109</v>
      </c>
      <c r="F696" s="188" t="s">
        <v>1110</v>
      </c>
      <c r="G696" s="189" t="s">
        <v>155</v>
      </c>
      <c r="H696" s="190">
        <v>2.605</v>
      </c>
      <c r="I696" s="191"/>
      <c r="J696" s="191"/>
      <c r="K696" s="188" t="s">
        <v>156</v>
      </c>
      <c r="L696" s="192"/>
      <c r="M696" s="193" t="s">
        <v>5</v>
      </c>
      <c r="N696" s="194" t="s">
        <v>41</v>
      </c>
      <c r="O696" s="163">
        <v>0</v>
      </c>
      <c r="P696" s="163">
        <f>O696*H696</f>
        <v>0</v>
      </c>
      <c r="Q696" s="163">
        <v>0.55</v>
      </c>
      <c r="R696" s="163">
        <f>Q696*H696</f>
        <v>1.4327500000000002</v>
      </c>
      <c r="S696" s="163">
        <v>0</v>
      </c>
      <c r="T696" s="164">
        <f>S696*H696</f>
        <v>0</v>
      </c>
      <c r="AR696" s="24" t="s">
        <v>364</v>
      </c>
      <c r="AT696" s="24" t="s">
        <v>205</v>
      </c>
      <c r="AU696" s="24" t="s">
        <v>80</v>
      </c>
      <c r="AY696" s="24" t="s">
        <v>150</v>
      </c>
      <c r="BE696" s="165">
        <f>IF(N696="základní",J696,0)</f>
        <v>0</v>
      </c>
      <c r="BF696" s="165">
        <f>IF(N696="snížená",J696,0)</f>
        <v>0</v>
      </c>
      <c r="BG696" s="165">
        <f>IF(N696="zákl. přenesená",J696,0)</f>
        <v>0</v>
      </c>
      <c r="BH696" s="165">
        <f>IF(N696="sníž. přenesená",J696,0)</f>
        <v>0</v>
      </c>
      <c r="BI696" s="165">
        <f>IF(N696="nulová",J696,0)</f>
        <v>0</v>
      </c>
      <c r="BJ696" s="24" t="s">
        <v>78</v>
      </c>
      <c r="BK696" s="165">
        <f>ROUND(I696*H696,2)</f>
        <v>0</v>
      </c>
      <c r="BL696" s="24" t="s">
        <v>245</v>
      </c>
      <c r="BM696" s="24" t="s">
        <v>1111</v>
      </c>
    </row>
    <row r="697" spans="2:51" s="11" customFormat="1" ht="13.5">
      <c r="B697" s="166"/>
      <c r="D697" s="175" t="s">
        <v>159</v>
      </c>
      <c r="E697" s="183" t="s">
        <v>5</v>
      </c>
      <c r="F697" s="184" t="s">
        <v>1112</v>
      </c>
      <c r="H697" s="185">
        <v>2.605</v>
      </c>
      <c r="L697" s="166"/>
      <c r="M697" s="171"/>
      <c r="N697" s="172"/>
      <c r="O697" s="172"/>
      <c r="P697" s="172"/>
      <c r="Q697" s="172"/>
      <c r="R697" s="172"/>
      <c r="S697" s="172"/>
      <c r="T697" s="173"/>
      <c r="AT697" s="168" t="s">
        <v>159</v>
      </c>
      <c r="AU697" s="168" t="s">
        <v>80</v>
      </c>
      <c r="AV697" s="11" t="s">
        <v>80</v>
      </c>
      <c r="AW697" s="11" t="s">
        <v>33</v>
      </c>
      <c r="AX697" s="11" t="s">
        <v>78</v>
      </c>
      <c r="AY697" s="168" t="s">
        <v>150</v>
      </c>
    </row>
    <row r="698" spans="2:65" s="1" customFormat="1" ht="22.5" customHeight="1">
      <c r="B698" s="154"/>
      <c r="C698" s="155" t="s">
        <v>1113</v>
      </c>
      <c r="D698" s="155" t="s">
        <v>152</v>
      </c>
      <c r="E698" s="156" t="s">
        <v>1114</v>
      </c>
      <c r="F698" s="157" t="s">
        <v>1115</v>
      </c>
      <c r="G698" s="158" t="s">
        <v>155</v>
      </c>
      <c r="H698" s="159">
        <v>2.368</v>
      </c>
      <c r="I698" s="160"/>
      <c r="J698" s="160"/>
      <c r="K698" s="157" t="s">
        <v>156</v>
      </c>
      <c r="L698" s="38"/>
      <c r="M698" s="161" t="s">
        <v>5</v>
      </c>
      <c r="N698" s="162" t="s">
        <v>41</v>
      </c>
      <c r="O698" s="163">
        <v>0</v>
      </c>
      <c r="P698" s="163">
        <f>O698*H698</f>
        <v>0</v>
      </c>
      <c r="Q698" s="163">
        <v>0.02337</v>
      </c>
      <c r="R698" s="163">
        <f>Q698*H698</f>
        <v>0.05534015999999999</v>
      </c>
      <c r="S698" s="163">
        <v>0</v>
      </c>
      <c r="T698" s="164">
        <f>S698*H698</f>
        <v>0</v>
      </c>
      <c r="AR698" s="24" t="s">
        <v>245</v>
      </c>
      <c r="AT698" s="24" t="s">
        <v>152</v>
      </c>
      <c r="AU698" s="24" t="s">
        <v>80</v>
      </c>
      <c r="AY698" s="24" t="s">
        <v>150</v>
      </c>
      <c r="BE698" s="165">
        <f>IF(N698="základní",J698,0)</f>
        <v>0</v>
      </c>
      <c r="BF698" s="165">
        <f>IF(N698="snížená",J698,0)</f>
        <v>0</v>
      </c>
      <c r="BG698" s="165">
        <f>IF(N698="zákl. přenesená",J698,0)</f>
        <v>0</v>
      </c>
      <c r="BH698" s="165">
        <f>IF(N698="sníž. přenesená",J698,0)</f>
        <v>0</v>
      </c>
      <c r="BI698" s="165">
        <f>IF(N698="nulová",J698,0)</f>
        <v>0</v>
      </c>
      <c r="BJ698" s="24" t="s">
        <v>78</v>
      </c>
      <c r="BK698" s="165">
        <f>ROUND(I698*H698,2)</f>
        <v>0</v>
      </c>
      <c r="BL698" s="24" t="s">
        <v>245</v>
      </c>
      <c r="BM698" s="24" t="s">
        <v>1116</v>
      </c>
    </row>
    <row r="699" spans="2:51" s="11" customFormat="1" ht="13.5">
      <c r="B699" s="166"/>
      <c r="D699" s="175" t="s">
        <v>159</v>
      </c>
      <c r="E699" s="183" t="s">
        <v>5</v>
      </c>
      <c r="F699" s="184" t="s">
        <v>1117</v>
      </c>
      <c r="H699" s="185">
        <v>2.368</v>
      </c>
      <c r="L699" s="166"/>
      <c r="M699" s="171"/>
      <c r="N699" s="172"/>
      <c r="O699" s="172"/>
      <c r="P699" s="172"/>
      <c r="Q699" s="172"/>
      <c r="R699" s="172"/>
      <c r="S699" s="172"/>
      <c r="T699" s="173"/>
      <c r="AT699" s="168" t="s">
        <v>159</v>
      </c>
      <c r="AU699" s="168" t="s">
        <v>80</v>
      </c>
      <c r="AV699" s="11" t="s">
        <v>80</v>
      </c>
      <c r="AW699" s="11" t="s">
        <v>33</v>
      </c>
      <c r="AX699" s="11" t="s">
        <v>78</v>
      </c>
      <c r="AY699" s="168" t="s">
        <v>150</v>
      </c>
    </row>
    <row r="700" spans="2:65" s="1" customFormat="1" ht="22.5" customHeight="1">
      <c r="B700" s="154"/>
      <c r="C700" s="155" t="s">
        <v>1118</v>
      </c>
      <c r="D700" s="155" t="s">
        <v>152</v>
      </c>
      <c r="E700" s="156" t="s">
        <v>1119</v>
      </c>
      <c r="F700" s="157" t="s">
        <v>1120</v>
      </c>
      <c r="G700" s="158" t="s">
        <v>196</v>
      </c>
      <c r="H700" s="159">
        <v>125.8</v>
      </c>
      <c r="I700" s="160"/>
      <c r="J700" s="160"/>
      <c r="K700" s="157" t="s">
        <v>156</v>
      </c>
      <c r="L700" s="38"/>
      <c r="M700" s="161" t="s">
        <v>5</v>
      </c>
      <c r="N700" s="162" t="s">
        <v>41</v>
      </c>
      <c r="O700" s="163">
        <v>0.23</v>
      </c>
      <c r="P700" s="163">
        <f>O700*H700</f>
        <v>28.934</v>
      </c>
      <c r="Q700" s="163">
        <v>0.01131</v>
      </c>
      <c r="R700" s="163">
        <f>Q700*H700</f>
        <v>1.422798</v>
      </c>
      <c r="S700" s="163">
        <v>0</v>
      </c>
      <c r="T700" s="164">
        <f>S700*H700</f>
        <v>0</v>
      </c>
      <c r="AR700" s="24" t="s">
        <v>245</v>
      </c>
      <c r="AT700" s="24" t="s">
        <v>152</v>
      </c>
      <c r="AU700" s="24" t="s">
        <v>80</v>
      </c>
      <c r="AY700" s="24" t="s">
        <v>150</v>
      </c>
      <c r="BE700" s="165">
        <f>IF(N700="základní",J700,0)</f>
        <v>0</v>
      </c>
      <c r="BF700" s="165">
        <f>IF(N700="snížená",J700,0)</f>
        <v>0</v>
      </c>
      <c r="BG700" s="165">
        <f>IF(N700="zákl. přenesená",J700,0)</f>
        <v>0</v>
      </c>
      <c r="BH700" s="165">
        <f>IF(N700="sníž. přenesená",J700,0)</f>
        <v>0</v>
      </c>
      <c r="BI700" s="165">
        <f>IF(N700="nulová",J700,0)</f>
        <v>0</v>
      </c>
      <c r="BJ700" s="24" t="s">
        <v>78</v>
      </c>
      <c r="BK700" s="165">
        <f>ROUND(I700*H700,2)</f>
        <v>0</v>
      </c>
      <c r="BL700" s="24" t="s">
        <v>245</v>
      </c>
      <c r="BM700" s="24" t="s">
        <v>1121</v>
      </c>
    </row>
    <row r="701" spans="2:51" s="11" customFormat="1" ht="13.5">
      <c r="B701" s="166"/>
      <c r="D701" s="175" t="s">
        <v>159</v>
      </c>
      <c r="E701" s="183" t="s">
        <v>5</v>
      </c>
      <c r="F701" s="184" t="s">
        <v>1122</v>
      </c>
      <c r="H701" s="185">
        <v>125.8</v>
      </c>
      <c r="L701" s="166"/>
      <c r="M701" s="171"/>
      <c r="N701" s="172"/>
      <c r="O701" s="172"/>
      <c r="P701" s="172"/>
      <c r="Q701" s="172"/>
      <c r="R701" s="172"/>
      <c r="S701" s="172"/>
      <c r="T701" s="173"/>
      <c r="AT701" s="168" t="s">
        <v>159</v>
      </c>
      <c r="AU701" s="168" t="s">
        <v>80</v>
      </c>
      <c r="AV701" s="11" t="s">
        <v>80</v>
      </c>
      <c r="AW701" s="11" t="s">
        <v>33</v>
      </c>
      <c r="AX701" s="11" t="s">
        <v>78</v>
      </c>
      <c r="AY701" s="168" t="s">
        <v>150</v>
      </c>
    </row>
    <row r="702" spans="2:65" s="1" customFormat="1" ht="22.5" customHeight="1">
      <c r="B702" s="154"/>
      <c r="C702" s="155" t="s">
        <v>1123</v>
      </c>
      <c r="D702" s="155" t="s">
        <v>152</v>
      </c>
      <c r="E702" s="156" t="s">
        <v>1124</v>
      </c>
      <c r="F702" s="157" t="s">
        <v>1125</v>
      </c>
      <c r="G702" s="158" t="s">
        <v>196</v>
      </c>
      <c r="H702" s="159">
        <v>125.8</v>
      </c>
      <c r="I702" s="160"/>
      <c r="J702" s="160"/>
      <c r="K702" s="157" t="s">
        <v>156</v>
      </c>
      <c r="L702" s="38"/>
      <c r="M702" s="161" t="s">
        <v>5</v>
      </c>
      <c r="N702" s="162" t="s">
        <v>41</v>
      </c>
      <c r="O702" s="163">
        <v>0</v>
      </c>
      <c r="P702" s="163">
        <f>O702*H702</f>
        <v>0</v>
      </c>
      <c r="Q702" s="163">
        <v>0.00019</v>
      </c>
      <c r="R702" s="163">
        <f>Q702*H702</f>
        <v>0.023902</v>
      </c>
      <c r="S702" s="163">
        <v>0</v>
      </c>
      <c r="T702" s="164">
        <f>S702*H702</f>
        <v>0</v>
      </c>
      <c r="AR702" s="24" t="s">
        <v>245</v>
      </c>
      <c r="AT702" s="24" t="s">
        <v>152</v>
      </c>
      <c r="AU702" s="24" t="s">
        <v>80</v>
      </c>
      <c r="AY702" s="24" t="s">
        <v>150</v>
      </c>
      <c r="BE702" s="165">
        <f>IF(N702="základní",J702,0)</f>
        <v>0</v>
      </c>
      <c r="BF702" s="165">
        <f>IF(N702="snížená",J702,0)</f>
        <v>0</v>
      </c>
      <c r="BG702" s="165">
        <f>IF(N702="zákl. přenesená",J702,0)</f>
        <v>0</v>
      </c>
      <c r="BH702" s="165">
        <f>IF(N702="sníž. přenesená",J702,0)</f>
        <v>0</v>
      </c>
      <c r="BI702" s="165">
        <f>IF(N702="nulová",J702,0)</f>
        <v>0</v>
      </c>
      <c r="BJ702" s="24" t="s">
        <v>78</v>
      </c>
      <c r="BK702" s="165">
        <f>ROUND(I702*H702,2)</f>
        <v>0</v>
      </c>
      <c r="BL702" s="24" t="s">
        <v>245</v>
      </c>
      <c r="BM702" s="24" t="s">
        <v>1126</v>
      </c>
    </row>
    <row r="703" spans="2:65" s="1" customFormat="1" ht="22.5" customHeight="1">
      <c r="B703" s="154"/>
      <c r="C703" s="155" t="s">
        <v>1127</v>
      </c>
      <c r="D703" s="155" t="s">
        <v>152</v>
      </c>
      <c r="E703" s="156" t="s">
        <v>1128</v>
      </c>
      <c r="F703" s="157" t="s">
        <v>1129</v>
      </c>
      <c r="G703" s="158" t="s">
        <v>230</v>
      </c>
      <c r="H703" s="159">
        <v>2.938</v>
      </c>
      <c r="I703" s="160"/>
      <c r="J703" s="160"/>
      <c r="K703" s="157" t="s">
        <v>156</v>
      </c>
      <c r="L703" s="38"/>
      <c r="M703" s="161" t="s">
        <v>5</v>
      </c>
      <c r="N703" s="162" t="s">
        <v>41</v>
      </c>
      <c r="O703" s="163">
        <v>1.751</v>
      </c>
      <c r="P703" s="163">
        <f>O703*H703</f>
        <v>5.144438</v>
      </c>
      <c r="Q703" s="163">
        <v>0</v>
      </c>
      <c r="R703" s="163">
        <f>Q703*H703</f>
        <v>0</v>
      </c>
      <c r="S703" s="163">
        <v>0</v>
      </c>
      <c r="T703" s="164">
        <f>S703*H703</f>
        <v>0</v>
      </c>
      <c r="AR703" s="24" t="s">
        <v>245</v>
      </c>
      <c r="AT703" s="24" t="s">
        <v>152</v>
      </c>
      <c r="AU703" s="24" t="s">
        <v>80</v>
      </c>
      <c r="AY703" s="24" t="s">
        <v>150</v>
      </c>
      <c r="BE703" s="165">
        <f>IF(N703="základní",J703,0)</f>
        <v>0</v>
      </c>
      <c r="BF703" s="165">
        <f>IF(N703="snížená",J703,0)</f>
        <v>0</v>
      </c>
      <c r="BG703" s="165">
        <f>IF(N703="zákl. přenesená",J703,0)</f>
        <v>0</v>
      </c>
      <c r="BH703" s="165">
        <f>IF(N703="sníž. přenesená",J703,0)</f>
        <v>0</v>
      </c>
      <c r="BI703" s="165">
        <f>IF(N703="nulová",J703,0)</f>
        <v>0</v>
      </c>
      <c r="BJ703" s="24" t="s">
        <v>78</v>
      </c>
      <c r="BK703" s="165">
        <f>ROUND(I703*H703,2)</f>
        <v>0</v>
      </c>
      <c r="BL703" s="24" t="s">
        <v>245</v>
      </c>
      <c r="BM703" s="24" t="s">
        <v>1130</v>
      </c>
    </row>
    <row r="704" spans="2:63" s="10" customFormat="1" ht="29.25" customHeight="1">
      <c r="B704" s="141"/>
      <c r="D704" s="151" t="s">
        <v>69</v>
      </c>
      <c r="E704" s="152" t="s">
        <v>1131</v>
      </c>
      <c r="F704" s="152" t="s">
        <v>1132</v>
      </c>
      <c r="J704" s="153"/>
      <c r="L704" s="141"/>
      <c r="M704" s="145"/>
      <c r="N704" s="146"/>
      <c r="O704" s="146"/>
      <c r="P704" s="147">
        <f>SUM(P705:P742)</f>
        <v>296.80891499999996</v>
      </c>
      <c r="Q704" s="146"/>
      <c r="R704" s="147">
        <f>SUM(R705:R742)</f>
        <v>1.5965207499999998</v>
      </c>
      <c r="S704" s="146"/>
      <c r="T704" s="148">
        <f>SUM(T705:T742)</f>
        <v>0</v>
      </c>
      <c r="AR704" s="142" t="s">
        <v>80</v>
      </c>
      <c r="AT704" s="149" t="s">
        <v>69</v>
      </c>
      <c r="AU704" s="149" t="s">
        <v>78</v>
      </c>
      <c r="AY704" s="142" t="s">
        <v>150</v>
      </c>
      <c r="BK704" s="150">
        <f>SUM(BK705:BK742)</f>
        <v>0</v>
      </c>
    </row>
    <row r="705" spans="2:65" s="1" customFormat="1" ht="22.5" customHeight="1">
      <c r="B705" s="154"/>
      <c r="C705" s="155" t="s">
        <v>1133</v>
      </c>
      <c r="D705" s="155" t="s">
        <v>152</v>
      </c>
      <c r="E705" s="156" t="s">
        <v>1134</v>
      </c>
      <c r="F705" s="157" t="s">
        <v>1135</v>
      </c>
      <c r="G705" s="158" t="s">
        <v>292</v>
      </c>
      <c r="H705" s="159">
        <v>19</v>
      </c>
      <c r="I705" s="160"/>
      <c r="J705" s="160"/>
      <c r="K705" s="157" t="s">
        <v>156</v>
      </c>
      <c r="L705" s="38"/>
      <c r="M705" s="161" t="s">
        <v>5</v>
      </c>
      <c r="N705" s="162" t="s">
        <v>41</v>
      </c>
      <c r="O705" s="163">
        <v>0.313</v>
      </c>
      <c r="P705" s="163">
        <f>O705*H705</f>
        <v>5.947</v>
      </c>
      <c r="Q705" s="163">
        <v>0.004</v>
      </c>
      <c r="R705" s="163">
        <f>Q705*H705</f>
        <v>0.076</v>
      </c>
      <c r="S705" s="163">
        <v>0</v>
      </c>
      <c r="T705" s="164">
        <f>S705*H705</f>
        <v>0</v>
      </c>
      <c r="AR705" s="24" t="s">
        <v>245</v>
      </c>
      <c r="AT705" s="24" t="s">
        <v>152</v>
      </c>
      <c r="AU705" s="24" t="s">
        <v>80</v>
      </c>
      <c r="AY705" s="24" t="s">
        <v>150</v>
      </c>
      <c r="BE705" s="165">
        <f>IF(N705="základní",J705,0)</f>
        <v>0</v>
      </c>
      <c r="BF705" s="165">
        <f>IF(N705="snížená",J705,0)</f>
        <v>0</v>
      </c>
      <c r="BG705" s="165">
        <f>IF(N705="zákl. přenesená",J705,0)</f>
        <v>0</v>
      </c>
      <c r="BH705" s="165">
        <f>IF(N705="sníž. přenesená",J705,0)</f>
        <v>0</v>
      </c>
      <c r="BI705" s="165">
        <f>IF(N705="nulová",J705,0)</f>
        <v>0</v>
      </c>
      <c r="BJ705" s="24" t="s">
        <v>78</v>
      </c>
      <c r="BK705" s="165">
        <f>ROUND(I705*H705,2)</f>
        <v>0</v>
      </c>
      <c r="BL705" s="24" t="s">
        <v>245</v>
      </c>
      <c r="BM705" s="24" t="s">
        <v>1136</v>
      </c>
    </row>
    <row r="706" spans="2:51" s="11" customFormat="1" ht="13.5">
      <c r="B706" s="166"/>
      <c r="D706" s="167" t="s">
        <v>159</v>
      </c>
      <c r="E706" s="168" t="s">
        <v>5</v>
      </c>
      <c r="F706" s="169" t="s">
        <v>1137</v>
      </c>
      <c r="H706" s="170">
        <v>4</v>
      </c>
      <c r="L706" s="166"/>
      <c r="M706" s="171"/>
      <c r="N706" s="172"/>
      <c r="O706" s="172"/>
      <c r="P706" s="172"/>
      <c r="Q706" s="172"/>
      <c r="R706" s="172"/>
      <c r="S706" s="172"/>
      <c r="T706" s="173"/>
      <c r="AT706" s="168" t="s">
        <v>159</v>
      </c>
      <c r="AU706" s="168" t="s">
        <v>80</v>
      </c>
      <c r="AV706" s="11" t="s">
        <v>80</v>
      </c>
      <c r="AW706" s="11" t="s">
        <v>33</v>
      </c>
      <c r="AX706" s="11" t="s">
        <v>70</v>
      </c>
      <c r="AY706" s="168" t="s">
        <v>150</v>
      </c>
    </row>
    <row r="707" spans="2:51" s="11" customFormat="1" ht="13.5">
      <c r="B707" s="166"/>
      <c r="D707" s="167" t="s">
        <v>159</v>
      </c>
      <c r="E707" s="168" t="s">
        <v>5</v>
      </c>
      <c r="F707" s="169" t="s">
        <v>1138</v>
      </c>
      <c r="H707" s="170">
        <v>15</v>
      </c>
      <c r="L707" s="166"/>
      <c r="M707" s="171"/>
      <c r="N707" s="172"/>
      <c r="O707" s="172"/>
      <c r="P707" s="172"/>
      <c r="Q707" s="172"/>
      <c r="R707" s="172"/>
      <c r="S707" s="172"/>
      <c r="T707" s="173"/>
      <c r="AT707" s="168" t="s">
        <v>159</v>
      </c>
      <c r="AU707" s="168" t="s">
        <v>80</v>
      </c>
      <c r="AV707" s="11" t="s">
        <v>80</v>
      </c>
      <c r="AW707" s="11" t="s">
        <v>33</v>
      </c>
      <c r="AX707" s="11" t="s">
        <v>70</v>
      </c>
      <c r="AY707" s="168" t="s">
        <v>150</v>
      </c>
    </row>
    <row r="708" spans="2:51" s="12" customFormat="1" ht="13.5">
      <c r="B708" s="174"/>
      <c r="D708" s="175" t="s">
        <v>159</v>
      </c>
      <c r="E708" s="176" t="s">
        <v>5</v>
      </c>
      <c r="F708" s="177" t="s">
        <v>162</v>
      </c>
      <c r="H708" s="178">
        <v>19</v>
      </c>
      <c r="L708" s="174"/>
      <c r="M708" s="179"/>
      <c r="N708" s="180"/>
      <c r="O708" s="180"/>
      <c r="P708" s="180"/>
      <c r="Q708" s="180"/>
      <c r="R708" s="180"/>
      <c r="S708" s="180"/>
      <c r="T708" s="181"/>
      <c r="AT708" s="182" t="s">
        <v>159</v>
      </c>
      <c r="AU708" s="182" t="s">
        <v>80</v>
      </c>
      <c r="AV708" s="12" t="s">
        <v>157</v>
      </c>
      <c r="AW708" s="12" t="s">
        <v>33</v>
      </c>
      <c r="AX708" s="12" t="s">
        <v>78</v>
      </c>
      <c r="AY708" s="182" t="s">
        <v>150</v>
      </c>
    </row>
    <row r="709" spans="2:65" s="1" customFormat="1" ht="22.5" customHeight="1">
      <c r="B709" s="154"/>
      <c r="C709" s="155" t="s">
        <v>1139</v>
      </c>
      <c r="D709" s="155" t="s">
        <v>152</v>
      </c>
      <c r="E709" s="156" t="s">
        <v>1140</v>
      </c>
      <c r="F709" s="157" t="s">
        <v>1141</v>
      </c>
      <c r="G709" s="158" t="s">
        <v>292</v>
      </c>
      <c r="H709" s="159">
        <v>70</v>
      </c>
      <c r="I709" s="160"/>
      <c r="J709" s="160"/>
      <c r="K709" s="157" t="s">
        <v>156</v>
      </c>
      <c r="L709" s="38"/>
      <c r="M709" s="161" t="s">
        <v>5</v>
      </c>
      <c r="N709" s="162" t="s">
        <v>41</v>
      </c>
      <c r="O709" s="163">
        <v>0.248</v>
      </c>
      <c r="P709" s="163">
        <f>O709*H709</f>
        <v>17.36</v>
      </c>
      <c r="Q709" s="163">
        <v>0.0035</v>
      </c>
      <c r="R709" s="163">
        <f>Q709*H709</f>
        <v>0.245</v>
      </c>
      <c r="S709" s="163">
        <v>0</v>
      </c>
      <c r="T709" s="164">
        <f>S709*H709</f>
        <v>0</v>
      </c>
      <c r="AR709" s="24" t="s">
        <v>245</v>
      </c>
      <c r="AT709" s="24" t="s">
        <v>152</v>
      </c>
      <c r="AU709" s="24" t="s">
        <v>80</v>
      </c>
      <c r="AY709" s="24" t="s">
        <v>150</v>
      </c>
      <c r="BE709" s="165">
        <f>IF(N709="základní",J709,0)</f>
        <v>0</v>
      </c>
      <c r="BF709" s="165">
        <f>IF(N709="snížená",J709,0)</f>
        <v>0</v>
      </c>
      <c r="BG709" s="165">
        <f>IF(N709="zákl. přenesená",J709,0)</f>
        <v>0</v>
      </c>
      <c r="BH709" s="165">
        <f>IF(N709="sníž. přenesená",J709,0)</f>
        <v>0</v>
      </c>
      <c r="BI709" s="165">
        <f>IF(N709="nulová",J709,0)</f>
        <v>0</v>
      </c>
      <c r="BJ709" s="24" t="s">
        <v>78</v>
      </c>
      <c r="BK709" s="165">
        <f>ROUND(I709*H709,2)</f>
        <v>0</v>
      </c>
      <c r="BL709" s="24" t="s">
        <v>245</v>
      </c>
      <c r="BM709" s="24" t="s">
        <v>1142</v>
      </c>
    </row>
    <row r="710" spans="2:51" s="13" customFormat="1" ht="13.5">
      <c r="B710" s="195"/>
      <c r="D710" s="167" t="s">
        <v>159</v>
      </c>
      <c r="E710" s="196" t="s">
        <v>5</v>
      </c>
      <c r="F710" s="197" t="s">
        <v>1143</v>
      </c>
      <c r="H710" s="198" t="s">
        <v>5</v>
      </c>
      <c r="L710" s="195"/>
      <c r="M710" s="199"/>
      <c r="N710" s="200"/>
      <c r="O710" s="200"/>
      <c r="P710" s="200"/>
      <c r="Q710" s="200"/>
      <c r="R710" s="200"/>
      <c r="S710" s="200"/>
      <c r="T710" s="201"/>
      <c r="AT710" s="198" t="s">
        <v>159</v>
      </c>
      <c r="AU710" s="198" t="s">
        <v>80</v>
      </c>
      <c r="AV710" s="13" t="s">
        <v>78</v>
      </c>
      <c r="AW710" s="13" t="s">
        <v>33</v>
      </c>
      <c r="AX710" s="13" t="s">
        <v>70</v>
      </c>
      <c r="AY710" s="198" t="s">
        <v>150</v>
      </c>
    </row>
    <row r="711" spans="2:51" s="11" customFormat="1" ht="13.5">
      <c r="B711" s="166"/>
      <c r="D711" s="175" t="s">
        <v>159</v>
      </c>
      <c r="E711" s="183" t="s">
        <v>5</v>
      </c>
      <c r="F711" s="184" t="s">
        <v>1144</v>
      </c>
      <c r="H711" s="185">
        <v>70</v>
      </c>
      <c r="L711" s="166"/>
      <c r="M711" s="171"/>
      <c r="N711" s="172"/>
      <c r="O711" s="172"/>
      <c r="P711" s="172"/>
      <c r="Q711" s="172"/>
      <c r="R711" s="172"/>
      <c r="S711" s="172"/>
      <c r="T711" s="173"/>
      <c r="AT711" s="168" t="s">
        <v>159</v>
      </c>
      <c r="AU711" s="168" t="s">
        <v>80</v>
      </c>
      <c r="AV711" s="11" t="s">
        <v>80</v>
      </c>
      <c r="AW711" s="11" t="s">
        <v>33</v>
      </c>
      <c r="AX711" s="11" t="s">
        <v>78</v>
      </c>
      <c r="AY711" s="168" t="s">
        <v>150</v>
      </c>
    </row>
    <row r="712" spans="2:65" s="1" customFormat="1" ht="31.5" customHeight="1">
      <c r="B712" s="154"/>
      <c r="C712" s="155" t="s">
        <v>1145</v>
      </c>
      <c r="D712" s="155" t="s">
        <v>152</v>
      </c>
      <c r="E712" s="156" t="s">
        <v>1146</v>
      </c>
      <c r="F712" s="157" t="s">
        <v>1147</v>
      </c>
      <c r="G712" s="158" t="s">
        <v>292</v>
      </c>
      <c r="H712" s="159">
        <v>18</v>
      </c>
      <c r="I712" s="160"/>
      <c r="J712" s="160"/>
      <c r="K712" s="157" t="s">
        <v>156</v>
      </c>
      <c r="L712" s="38"/>
      <c r="M712" s="161" t="s">
        <v>5</v>
      </c>
      <c r="N712" s="162" t="s">
        <v>41</v>
      </c>
      <c r="O712" s="163">
        <v>0.845</v>
      </c>
      <c r="P712" s="163">
        <f>O712*H712</f>
        <v>15.209999999999999</v>
      </c>
      <c r="Q712" s="163">
        <v>0.00365</v>
      </c>
      <c r="R712" s="163">
        <f>Q712*H712</f>
        <v>0.0657</v>
      </c>
      <c r="S712" s="163">
        <v>0</v>
      </c>
      <c r="T712" s="164">
        <f>S712*H712</f>
        <v>0</v>
      </c>
      <c r="AR712" s="24" t="s">
        <v>245</v>
      </c>
      <c r="AT712" s="24" t="s">
        <v>152</v>
      </c>
      <c r="AU712" s="24" t="s">
        <v>80</v>
      </c>
      <c r="AY712" s="24" t="s">
        <v>150</v>
      </c>
      <c r="BE712" s="165">
        <f>IF(N712="základní",J712,0)</f>
        <v>0</v>
      </c>
      <c r="BF712" s="165">
        <f>IF(N712="snížená",J712,0)</f>
        <v>0</v>
      </c>
      <c r="BG712" s="165">
        <f>IF(N712="zákl. přenesená",J712,0)</f>
        <v>0</v>
      </c>
      <c r="BH712" s="165">
        <f>IF(N712="sníž. přenesená",J712,0)</f>
        <v>0</v>
      </c>
      <c r="BI712" s="165">
        <f>IF(N712="nulová",J712,0)</f>
        <v>0</v>
      </c>
      <c r="BJ712" s="24" t="s">
        <v>78</v>
      </c>
      <c r="BK712" s="165">
        <f>ROUND(I712*H712,2)</f>
        <v>0</v>
      </c>
      <c r="BL712" s="24" t="s">
        <v>245</v>
      </c>
      <c r="BM712" s="24" t="s">
        <v>1148</v>
      </c>
    </row>
    <row r="713" spans="2:51" s="11" customFormat="1" ht="13.5">
      <c r="B713" s="166"/>
      <c r="D713" s="175" t="s">
        <v>159</v>
      </c>
      <c r="E713" s="183" t="s">
        <v>5</v>
      </c>
      <c r="F713" s="184" t="s">
        <v>742</v>
      </c>
      <c r="H713" s="185">
        <v>18</v>
      </c>
      <c r="L713" s="166"/>
      <c r="M713" s="171"/>
      <c r="N713" s="172"/>
      <c r="O713" s="172"/>
      <c r="P713" s="172"/>
      <c r="Q713" s="172"/>
      <c r="R713" s="172"/>
      <c r="S713" s="172"/>
      <c r="T713" s="173"/>
      <c r="AT713" s="168" t="s">
        <v>159</v>
      </c>
      <c r="AU713" s="168" t="s">
        <v>80</v>
      </c>
      <c r="AV713" s="11" t="s">
        <v>80</v>
      </c>
      <c r="AW713" s="11" t="s">
        <v>33</v>
      </c>
      <c r="AX713" s="11" t="s">
        <v>78</v>
      </c>
      <c r="AY713" s="168" t="s">
        <v>150</v>
      </c>
    </row>
    <row r="714" spans="2:65" s="1" customFormat="1" ht="31.5" customHeight="1">
      <c r="B714" s="154"/>
      <c r="C714" s="155" t="s">
        <v>1149</v>
      </c>
      <c r="D714" s="155" t="s">
        <v>152</v>
      </c>
      <c r="E714" s="156" t="s">
        <v>1150</v>
      </c>
      <c r="F714" s="157" t="s">
        <v>1151</v>
      </c>
      <c r="G714" s="158" t="s">
        <v>196</v>
      </c>
      <c r="H714" s="159">
        <v>169.275</v>
      </c>
      <c r="I714" s="160"/>
      <c r="J714" s="160"/>
      <c r="K714" s="157" t="s">
        <v>156</v>
      </c>
      <c r="L714" s="38"/>
      <c r="M714" s="161" t="s">
        <v>5</v>
      </c>
      <c r="N714" s="162" t="s">
        <v>41</v>
      </c>
      <c r="O714" s="163">
        <v>1.125</v>
      </c>
      <c r="P714" s="163">
        <f>O714*H714</f>
        <v>190.43437500000002</v>
      </c>
      <c r="Q714" s="163">
        <v>0.00509</v>
      </c>
      <c r="R714" s="163">
        <f>Q714*H714</f>
        <v>0.8616097500000001</v>
      </c>
      <c r="S714" s="163">
        <v>0</v>
      </c>
      <c r="T714" s="164">
        <f>S714*H714</f>
        <v>0</v>
      </c>
      <c r="AR714" s="24" t="s">
        <v>245</v>
      </c>
      <c r="AT714" s="24" t="s">
        <v>152</v>
      </c>
      <c r="AU714" s="24" t="s">
        <v>80</v>
      </c>
      <c r="AY714" s="24" t="s">
        <v>150</v>
      </c>
      <c r="BE714" s="165">
        <f>IF(N714="základní",J714,0)</f>
        <v>0</v>
      </c>
      <c r="BF714" s="165">
        <f>IF(N714="snížená",J714,0)</f>
        <v>0</v>
      </c>
      <c r="BG714" s="165">
        <f>IF(N714="zákl. přenesená",J714,0)</f>
        <v>0</v>
      </c>
      <c r="BH714" s="165">
        <f>IF(N714="sníž. přenesená",J714,0)</f>
        <v>0</v>
      </c>
      <c r="BI714" s="165">
        <f>IF(N714="nulová",J714,0)</f>
        <v>0</v>
      </c>
      <c r="BJ714" s="24" t="s">
        <v>78</v>
      </c>
      <c r="BK714" s="165">
        <f>ROUND(I714*H714,2)</f>
        <v>0</v>
      </c>
      <c r="BL714" s="24" t="s">
        <v>245</v>
      </c>
      <c r="BM714" s="24" t="s">
        <v>1152</v>
      </c>
    </row>
    <row r="715" spans="2:51" s="11" customFormat="1" ht="13.5">
      <c r="B715" s="166"/>
      <c r="D715" s="175" t="s">
        <v>159</v>
      </c>
      <c r="E715" s="183" t="s">
        <v>5</v>
      </c>
      <c r="F715" s="184" t="s">
        <v>1153</v>
      </c>
      <c r="H715" s="185">
        <v>169.275</v>
      </c>
      <c r="L715" s="166"/>
      <c r="M715" s="171"/>
      <c r="N715" s="172"/>
      <c r="O715" s="172"/>
      <c r="P715" s="172"/>
      <c r="Q715" s="172"/>
      <c r="R715" s="172"/>
      <c r="S715" s="172"/>
      <c r="T715" s="173"/>
      <c r="AT715" s="168" t="s">
        <v>159</v>
      </c>
      <c r="AU715" s="168" t="s">
        <v>80</v>
      </c>
      <c r="AV715" s="11" t="s">
        <v>80</v>
      </c>
      <c r="AW715" s="11" t="s">
        <v>33</v>
      </c>
      <c r="AX715" s="11" t="s">
        <v>78</v>
      </c>
      <c r="AY715" s="168" t="s">
        <v>150</v>
      </c>
    </row>
    <row r="716" spans="2:65" s="1" customFormat="1" ht="22.5" customHeight="1">
      <c r="B716" s="154"/>
      <c r="C716" s="155" t="s">
        <v>1154</v>
      </c>
      <c r="D716" s="155" t="s">
        <v>152</v>
      </c>
      <c r="E716" s="156" t="s">
        <v>1155</v>
      </c>
      <c r="F716" s="157" t="s">
        <v>1156</v>
      </c>
      <c r="G716" s="158" t="s">
        <v>292</v>
      </c>
      <c r="H716" s="159">
        <v>105</v>
      </c>
      <c r="I716" s="160"/>
      <c r="J716" s="160"/>
      <c r="K716" s="157" t="s">
        <v>156</v>
      </c>
      <c r="L716" s="38"/>
      <c r="M716" s="161" t="s">
        <v>5</v>
      </c>
      <c r="N716" s="162" t="s">
        <v>41</v>
      </c>
      <c r="O716" s="163">
        <v>0.413</v>
      </c>
      <c r="P716" s="163">
        <f>O716*H716</f>
        <v>43.364999999999995</v>
      </c>
      <c r="Q716" s="163">
        <v>0.00257</v>
      </c>
      <c r="R716" s="163">
        <f>Q716*H716</f>
        <v>0.26985</v>
      </c>
      <c r="S716" s="163">
        <v>0</v>
      </c>
      <c r="T716" s="164">
        <f>S716*H716</f>
        <v>0</v>
      </c>
      <c r="AR716" s="24" t="s">
        <v>245</v>
      </c>
      <c r="AT716" s="24" t="s">
        <v>152</v>
      </c>
      <c r="AU716" s="24" t="s">
        <v>80</v>
      </c>
      <c r="AY716" s="24" t="s">
        <v>150</v>
      </c>
      <c r="BE716" s="165">
        <f>IF(N716="základní",J716,0)</f>
        <v>0</v>
      </c>
      <c r="BF716" s="165">
        <f>IF(N716="snížená",J716,0)</f>
        <v>0</v>
      </c>
      <c r="BG716" s="165">
        <f>IF(N716="zákl. přenesená",J716,0)</f>
        <v>0</v>
      </c>
      <c r="BH716" s="165">
        <f>IF(N716="sníž. přenesená",J716,0)</f>
        <v>0</v>
      </c>
      <c r="BI716" s="165">
        <f>IF(N716="nulová",J716,0)</f>
        <v>0</v>
      </c>
      <c r="BJ716" s="24" t="s">
        <v>78</v>
      </c>
      <c r="BK716" s="165">
        <f>ROUND(I716*H716,2)</f>
        <v>0</v>
      </c>
      <c r="BL716" s="24" t="s">
        <v>245</v>
      </c>
      <c r="BM716" s="24" t="s">
        <v>1157</v>
      </c>
    </row>
    <row r="717" spans="2:51" s="11" customFormat="1" ht="13.5">
      <c r="B717" s="166"/>
      <c r="D717" s="175" t="s">
        <v>159</v>
      </c>
      <c r="E717" s="183" t="s">
        <v>5</v>
      </c>
      <c r="F717" s="184" t="s">
        <v>1158</v>
      </c>
      <c r="H717" s="185">
        <v>105</v>
      </c>
      <c r="L717" s="166"/>
      <c r="M717" s="171"/>
      <c r="N717" s="172"/>
      <c r="O717" s="172"/>
      <c r="P717" s="172"/>
      <c r="Q717" s="172"/>
      <c r="R717" s="172"/>
      <c r="S717" s="172"/>
      <c r="T717" s="173"/>
      <c r="AT717" s="168" t="s">
        <v>159</v>
      </c>
      <c r="AU717" s="168" t="s">
        <v>80</v>
      </c>
      <c r="AV717" s="11" t="s">
        <v>80</v>
      </c>
      <c r="AW717" s="11" t="s">
        <v>33</v>
      </c>
      <c r="AX717" s="11" t="s">
        <v>78</v>
      </c>
      <c r="AY717" s="168" t="s">
        <v>150</v>
      </c>
    </row>
    <row r="718" spans="2:65" s="1" customFormat="1" ht="22.5" customHeight="1">
      <c r="B718" s="154"/>
      <c r="C718" s="155" t="s">
        <v>1159</v>
      </c>
      <c r="D718" s="155" t="s">
        <v>152</v>
      </c>
      <c r="E718" s="156" t="s">
        <v>1160</v>
      </c>
      <c r="F718" s="157" t="s">
        <v>1161</v>
      </c>
      <c r="G718" s="158" t="s">
        <v>292</v>
      </c>
      <c r="H718" s="159">
        <v>17.2</v>
      </c>
      <c r="I718" s="160"/>
      <c r="J718" s="160"/>
      <c r="K718" s="157" t="s">
        <v>5</v>
      </c>
      <c r="L718" s="38"/>
      <c r="M718" s="161" t="s">
        <v>5</v>
      </c>
      <c r="N718" s="162" t="s">
        <v>41</v>
      </c>
      <c r="O718" s="163">
        <v>0.266</v>
      </c>
      <c r="P718" s="163">
        <f>O718*H718</f>
        <v>4.5752</v>
      </c>
      <c r="Q718" s="163">
        <v>0.00205</v>
      </c>
      <c r="R718" s="163">
        <f>Q718*H718</f>
        <v>0.03526</v>
      </c>
      <c r="S718" s="163">
        <v>0</v>
      </c>
      <c r="T718" s="164">
        <f>S718*H718</f>
        <v>0</v>
      </c>
      <c r="AR718" s="24" t="s">
        <v>245</v>
      </c>
      <c r="AT718" s="24" t="s">
        <v>152</v>
      </c>
      <c r="AU718" s="24" t="s">
        <v>80</v>
      </c>
      <c r="AY718" s="24" t="s">
        <v>150</v>
      </c>
      <c r="BE718" s="165">
        <f>IF(N718="základní",J718,0)</f>
        <v>0</v>
      </c>
      <c r="BF718" s="165">
        <f>IF(N718="snížená",J718,0)</f>
        <v>0</v>
      </c>
      <c r="BG718" s="165">
        <f>IF(N718="zákl. přenesená",J718,0)</f>
        <v>0</v>
      </c>
      <c r="BH718" s="165">
        <f>IF(N718="sníž. přenesená",J718,0)</f>
        <v>0</v>
      </c>
      <c r="BI718" s="165">
        <f>IF(N718="nulová",J718,0)</f>
        <v>0</v>
      </c>
      <c r="BJ718" s="24" t="s">
        <v>78</v>
      </c>
      <c r="BK718" s="165">
        <f>ROUND(I718*H718,2)</f>
        <v>0</v>
      </c>
      <c r="BL718" s="24" t="s">
        <v>245</v>
      </c>
      <c r="BM718" s="24" t="s">
        <v>1162</v>
      </c>
    </row>
    <row r="719" spans="2:51" s="11" customFormat="1" ht="13.5">
      <c r="B719" s="166"/>
      <c r="D719" s="175" t="s">
        <v>159</v>
      </c>
      <c r="E719" s="183" t="s">
        <v>5</v>
      </c>
      <c r="F719" s="184" t="s">
        <v>1163</v>
      </c>
      <c r="H719" s="185">
        <v>17.2</v>
      </c>
      <c r="L719" s="166"/>
      <c r="M719" s="171"/>
      <c r="N719" s="172"/>
      <c r="O719" s="172"/>
      <c r="P719" s="172"/>
      <c r="Q719" s="172"/>
      <c r="R719" s="172"/>
      <c r="S719" s="172"/>
      <c r="T719" s="173"/>
      <c r="AT719" s="168" t="s">
        <v>159</v>
      </c>
      <c r="AU719" s="168" t="s">
        <v>80</v>
      </c>
      <c r="AV719" s="11" t="s">
        <v>80</v>
      </c>
      <c r="AW719" s="11" t="s">
        <v>33</v>
      </c>
      <c r="AX719" s="11" t="s">
        <v>78</v>
      </c>
      <c r="AY719" s="168" t="s">
        <v>150</v>
      </c>
    </row>
    <row r="720" spans="2:65" s="1" customFormat="1" ht="22.5" customHeight="1">
      <c r="B720" s="154"/>
      <c r="C720" s="155" t="s">
        <v>1164</v>
      </c>
      <c r="D720" s="155" t="s">
        <v>152</v>
      </c>
      <c r="E720" s="156" t="s">
        <v>1165</v>
      </c>
      <c r="F720" s="157" t="s">
        <v>1166</v>
      </c>
      <c r="G720" s="158" t="s">
        <v>241</v>
      </c>
      <c r="H720" s="159">
        <v>3</v>
      </c>
      <c r="I720" s="160"/>
      <c r="J720" s="160"/>
      <c r="K720" s="157" t="s">
        <v>156</v>
      </c>
      <c r="L720" s="38"/>
      <c r="M720" s="161" t="s">
        <v>5</v>
      </c>
      <c r="N720" s="162" t="s">
        <v>41</v>
      </c>
      <c r="O720" s="163">
        <v>1.431</v>
      </c>
      <c r="P720" s="163">
        <f>O720*H720</f>
        <v>4.293</v>
      </c>
      <c r="Q720" s="163">
        <v>0.0042</v>
      </c>
      <c r="R720" s="163">
        <f>Q720*H720</f>
        <v>0.0126</v>
      </c>
      <c r="S720" s="163">
        <v>0</v>
      </c>
      <c r="T720" s="164">
        <f>S720*H720</f>
        <v>0</v>
      </c>
      <c r="AR720" s="24" t="s">
        <v>245</v>
      </c>
      <c r="AT720" s="24" t="s">
        <v>152</v>
      </c>
      <c r="AU720" s="24" t="s">
        <v>80</v>
      </c>
      <c r="AY720" s="24" t="s">
        <v>150</v>
      </c>
      <c r="BE720" s="165">
        <f>IF(N720="základní",J720,0)</f>
        <v>0</v>
      </c>
      <c r="BF720" s="165">
        <f>IF(N720="snížená",J720,0)</f>
        <v>0</v>
      </c>
      <c r="BG720" s="165">
        <f>IF(N720="zákl. přenesená",J720,0)</f>
        <v>0</v>
      </c>
      <c r="BH720" s="165">
        <f>IF(N720="sníž. přenesená",J720,0)</f>
        <v>0</v>
      </c>
      <c r="BI720" s="165">
        <f>IF(N720="nulová",J720,0)</f>
        <v>0</v>
      </c>
      <c r="BJ720" s="24" t="s">
        <v>78</v>
      </c>
      <c r="BK720" s="165">
        <f>ROUND(I720*H720,2)</f>
        <v>0</v>
      </c>
      <c r="BL720" s="24" t="s">
        <v>245</v>
      </c>
      <c r="BM720" s="24" t="s">
        <v>1167</v>
      </c>
    </row>
    <row r="721" spans="2:51" s="11" customFormat="1" ht="13.5">
      <c r="B721" s="166"/>
      <c r="D721" s="175" t="s">
        <v>159</v>
      </c>
      <c r="E721" s="183" t="s">
        <v>5</v>
      </c>
      <c r="F721" s="184" t="s">
        <v>760</v>
      </c>
      <c r="H721" s="185">
        <v>3</v>
      </c>
      <c r="L721" s="166"/>
      <c r="M721" s="171"/>
      <c r="N721" s="172"/>
      <c r="O721" s="172"/>
      <c r="P721" s="172"/>
      <c r="Q721" s="172"/>
      <c r="R721" s="172"/>
      <c r="S721" s="172"/>
      <c r="T721" s="173"/>
      <c r="AT721" s="168" t="s">
        <v>159</v>
      </c>
      <c r="AU721" s="168" t="s">
        <v>80</v>
      </c>
      <c r="AV721" s="11" t="s">
        <v>80</v>
      </c>
      <c r="AW721" s="11" t="s">
        <v>33</v>
      </c>
      <c r="AX721" s="11" t="s">
        <v>78</v>
      </c>
      <c r="AY721" s="168" t="s">
        <v>150</v>
      </c>
    </row>
    <row r="722" spans="2:65" s="1" customFormat="1" ht="22.5" customHeight="1">
      <c r="B722" s="154"/>
      <c r="C722" s="155" t="s">
        <v>1168</v>
      </c>
      <c r="D722" s="155" t="s">
        <v>152</v>
      </c>
      <c r="E722" s="156" t="s">
        <v>1169</v>
      </c>
      <c r="F722" s="157" t="s">
        <v>1170</v>
      </c>
      <c r="G722" s="158" t="s">
        <v>292</v>
      </c>
      <c r="H722" s="159">
        <v>19</v>
      </c>
      <c r="I722" s="160"/>
      <c r="J722" s="160"/>
      <c r="K722" s="157" t="s">
        <v>156</v>
      </c>
      <c r="L722" s="38"/>
      <c r="M722" s="161" t="s">
        <v>5</v>
      </c>
      <c r="N722" s="162" t="s">
        <v>41</v>
      </c>
      <c r="O722" s="163">
        <v>0.215</v>
      </c>
      <c r="P722" s="163">
        <f>O722*H722</f>
        <v>4.085</v>
      </c>
      <c r="Q722" s="163">
        <v>0</v>
      </c>
      <c r="R722" s="163">
        <f>Q722*H722</f>
        <v>0</v>
      </c>
      <c r="S722" s="163">
        <v>0</v>
      </c>
      <c r="T722" s="164">
        <f>S722*H722</f>
        <v>0</v>
      </c>
      <c r="AR722" s="24" t="s">
        <v>245</v>
      </c>
      <c r="AT722" s="24" t="s">
        <v>152</v>
      </c>
      <c r="AU722" s="24" t="s">
        <v>80</v>
      </c>
      <c r="AY722" s="24" t="s">
        <v>150</v>
      </c>
      <c r="BE722" s="165">
        <f>IF(N722="základní",J722,0)</f>
        <v>0</v>
      </c>
      <c r="BF722" s="165">
        <f>IF(N722="snížená",J722,0)</f>
        <v>0</v>
      </c>
      <c r="BG722" s="165">
        <f>IF(N722="zákl. přenesená",J722,0)</f>
        <v>0</v>
      </c>
      <c r="BH722" s="165">
        <f>IF(N722="sníž. přenesená",J722,0)</f>
        <v>0</v>
      </c>
      <c r="BI722" s="165">
        <f>IF(N722="nulová",J722,0)</f>
        <v>0</v>
      </c>
      <c r="BJ722" s="24" t="s">
        <v>78</v>
      </c>
      <c r="BK722" s="165">
        <f>ROUND(I722*H722,2)</f>
        <v>0</v>
      </c>
      <c r="BL722" s="24" t="s">
        <v>245</v>
      </c>
      <c r="BM722" s="24" t="s">
        <v>1171</v>
      </c>
    </row>
    <row r="723" spans="2:51" s="11" customFormat="1" ht="13.5">
      <c r="B723" s="166"/>
      <c r="D723" s="167" t="s">
        <v>159</v>
      </c>
      <c r="E723" s="168" t="s">
        <v>5</v>
      </c>
      <c r="F723" s="169" t="s">
        <v>1137</v>
      </c>
      <c r="H723" s="170">
        <v>4</v>
      </c>
      <c r="L723" s="166"/>
      <c r="M723" s="171"/>
      <c r="N723" s="172"/>
      <c r="O723" s="172"/>
      <c r="P723" s="172"/>
      <c r="Q723" s="172"/>
      <c r="R723" s="172"/>
      <c r="S723" s="172"/>
      <c r="T723" s="173"/>
      <c r="AT723" s="168" t="s">
        <v>159</v>
      </c>
      <c r="AU723" s="168" t="s">
        <v>80</v>
      </c>
      <c r="AV723" s="11" t="s">
        <v>80</v>
      </c>
      <c r="AW723" s="11" t="s">
        <v>33</v>
      </c>
      <c r="AX723" s="11" t="s">
        <v>70</v>
      </c>
      <c r="AY723" s="168" t="s">
        <v>150</v>
      </c>
    </row>
    <row r="724" spans="2:51" s="11" customFormat="1" ht="13.5">
      <c r="B724" s="166"/>
      <c r="D724" s="167" t="s">
        <v>159</v>
      </c>
      <c r="E724" s="168" t="s">
        <v>5</v>
      </c>
      <c r="F724" s="169" t="s">
        <v>1138</v>
      </c>
      <c r="H724" s="170">
        <v>15</v>
      </c>
      <c r="L724" s="166"/>
      <c r="M724" s="171"/>
      <c r="N724" s="172"/>
      <c r="O724" s="172"/>
      <c r="P724" s="172"/>
      <c r="Q724" s="172"/>
      <c r="R724" s="172"/>
      <c r="S724" s="172"/>
      <c r="T724" s="173"/>
      <c r="AT724" s="168" t="s">
        <v>159</v>
      </c>
      <c r="AU724" s="168" t="s">
        <v>80</v>
      </c>
      <c r="AV724" s="11" t="s">
        <v>80</v>
      </c>
      <c r="AW724" s="11" t="s">
        <v>33</v>
      </c>
      <c r="AX724" s="11" t="s">
        <v>70</v>
      </c>
      <c r="AY724" s="168" t="s">
        <v>150</v>
      </c>
    </row>
    <row r="725" spans="2:51" s="12" customFormat="1" ht="13.5">
      <c r="B725" s="174"/>
      <c r="D725" s="175" t="s">
        <v>159</v>
      </c>
      <c r="E725" s="176" t="s">
        <v>5</v>
      </c>
      <c r="F725" s="177" t="s">
        <v>162</v>
      </c>
      <c r="H725" s="178">
        <v>19</v>
      </c>
      <c r="L725" s="174"/>
      <c r="M725" s="179"/>
      <c r="N725" s="180"/>
      <c r="O725" s="180"/>
      <c r="P725" s="180"/>
      <c r="Q725" s="180"/>
      <c r="R725" s="180"/>
      <c r="S725" s="180"/>
      <c r="T725" s="181"/>
      <c r="AT725" s="182" t="s">
        <v>159</v>
      </c>
      <c r="AU725" s="182" t="s">
        <v>80</v>
      </c>
      <c r="AV725" s="12" t="s">
        <v>157</v>
      </c>
      <c r="AW725" s="12" t="s">
        <v>33</v>
      </c>
      <c r="AX725" s="12" t="s">
        <v>78</v>
      </c>
      <c r="AY725" s="182" t="s">
        <v>150</v>
      </c>
    </row>
    <row r="726" spans="2:65" s="1" customFormat="1" ht="22.5" customHeight="1">
      <c r="B726" s="154"/>
      <c r="C726" s="155" t="s">
        <v>1172</v>
      </c>
      <c r="D726" s="155" t="s">
        <v>152</v>
      </c>
      <c r="E726" s="156" t="s">
        <v>1173</v>
      </c>
      <c r="F726" s="157" t="s">
        <v>1174</v>
      </c>
      <c r="G726" s="158" t="s">
        <v>241</v>
      </c>
      <c r="H726" s="159">
        <v>17</v>
      </c>
      <c r="I726" s="160"/>
      <c r="J726" s="160"/>
      <c r="K726" s="157" t="s">
        <v>156</v>
      </c>
      <c r="L726" s="38"/>
      <c r="M726" s="161" t="s">
        <v>5</v>
      </c>
      <c r="N726" s="162" t="s">
        <v>41</v>
      </c>
      <c r="O726" s="163">
        <v>0.08</v>
      </c>
      <c r="P726" s="163">
        <f>O726*H726</f>
        <v>1.36</v>
      </c>
      <c r="Q726" s="163">
        <v>0</v>
      </c>
      <c r="R726" s="163">
        <f>Q726*H726</f>
        <v>0</v>
      </c>
      <c r="S726" s="163">
        <v>0</v>
      </c>
      <c r="T726" s="164">
        <f>S726*H726</f>
        <v>0</v>
      </c>
      <c r="AR726" s="24" t="s">
        <v>245</v>
      </c>
      <c r="AT726" s="24" t="s">
        <v>152</v>
      </c>
      <c r="AU726" s="24" t="s">
        <v>80</v>
      </c>
      <c r="AY726" s="24" t="s">
        <v>150</v>
      </c>
      <c r="BE726" s="165">
        <f>IF(N726="základní",J726,0)</f>
        <v>0</v>
      </c>
      <c r="BF726" s="165">
        <f>IF(N726="snížená",J726,0)</f>
        <v>0</v>
      </c>
      <c r="BG726" s="165">
        <f>IF(N726="zákl. přenesená",J726,0)</f>
        <v>0</v>
      </c>
      <c r="BH726" s="165">
        <f>IF(N726="sníž. přenesená",J726,0)</f>
        <v>0</v>
      </c>
      <c r="BI726" s="165">
        <f>IF(N726="nulová",J726,0)</f>
        <v>0</v>
      </c>
      <c r="BJ726" s="24" t="s">
        <v>78</v>
      </c>
      <c r="BK726" s="165">
        <f>ROUND(I726*H726,2)</f>
        <v>0</v>
      </c>
      <c r="BL726" s="24" t="s">
        <v>245</v>
      </c>
      <c r="BM726" s="24" t="s">
        <v>1175</v>
      </c>
    </row>
    <row r="727" spans="2:51" s="11" customFormat="1" ht="13.5">
      <c r="B727" s="166"/>
      <c r="D727" s="167" t="s">
        <v>159</v>
      </c>
      <c r="E727" s="168" t="s">
        <v>5</v>
      </c>
      <c r="F727" s="169" t="s">
        <v>1176</v>
      </c>
      <c r="H727" s="170">
        <v>3</v>
      </c>
      <c r="L727" s="166"/>
      <c r="M727" s="171"/>
      <c r="N727" s="172"/>
      <c r="O727" s="172"/>
      <c r="P727" s="172"/>
      <c r="Q727" s="172"/>
      <c r="R727" s="172"/>
      <c r="S727" s="172"/>
      <c r="T727" s="173"/>
      <c r="AT727" s="168" t="s">
        <v>159</v>
      </c>
      <c r="AU727" s="168" t="s">
        <v>80</v>
      </c>
      <c r="AV727" s="11" t="s">
        <v>80</v>
      </c>
      <c r="AW727" s="11" t="s">
        <v>33</v>
      </c>
      <c r="AX727" s="11" t="s">
        <v>70</v>
      </c>
      <c r="AY727" s="168" t="s">
        <v>150</v>
      </c>
    </row>
    <row r="728" spans="2:51" s="11" customFormat="1" ht="13.5">
      <c r="B728" s="166"/>
      <c r="D728" s="167" t="s">
        <v>159</v>
      </c>
      <c r="E728" s="168" t="s">
        <v>5</v>
      </c>
      <c r="F728" s="169" t="s">
        <v>1177</v>
      </c>
      <c r="H728" s="170">
        <v>14</v>
      </c>
      <c r="L728" s="166"/>
      <c r="M728" s="171"/>
      <c r="N728" s="172"/>
      <c r="O728" s="172"/>
      <c r="P728" s="172"/>
      <c r="Q728" s="172"/>
      <c r="R728" s="172"/>
      <c r="S728" s="172"/>
      <c r="T728" s="173"/>
      <c r="AT728" s="168" t="s">
        <v>159</v>
      </c>
      <c r="AU728" s="168" t="s">
        <v>80</v>
      </c>
      <c r="AV728" s="11" t="s">
        <v>80</v>
      </c>
      <c r="AW728" s="11" t="s">
        <v>33</v>
      </c>
      <c r="AX728" s="11" t="s">
        <v>70</v>
      </c>
      <c r="AY728" s="168" t="s">
        <v>150</v>
      </c>
    </row>
    <row r="729" spans="2:51" s="12" customFormat="1" ht="13.5">
      <c r="B729" s="174"/>
      <c r="D729" s="175" t="s">
        <v>159</v>
      </c>
      <c r="E729" s="176" t="s">
        <v>5</v>
      </c>
      <c r="F729" s="177" t="s">
        <v>162</v>
      </c>
      <c r="H729" s="178">
        <v>17</v>
      </c>
      <c r="L729" s="174"/>
      <c r="M729" s="179"/>
      <c r="N729" s="180"/>
      <c r="O729" s="180"/>
      <c r="P729" s="180"/>
      <c r="Q729" s="180"/>
      <c r="R729" s="180"/>
      <c r="S729" s="180"/>
      <c r="T729" s="181"/>
      <c r="AT729" s="182" t="s">
        <v>159</v>
      </c>
      <c r="AU729" s="182" t="s">
        <v>80</v>
      </c>
      <c r="AV729" s="12" t="s">
        <v>157</v>
      </c>
      <c r="AW729" s="12" t="s">
        <v>33</v>
      </c>
      <c r="AX729" s="12" t="s">
        <v>78</v>
      </c>
      <c r="AY729" s="182" t="s">
        <v>150</v>
      </c>
    </row>
    <row r="730" spans="2:65" s="1" customFormat="1" ht="22.5" customHeight="1">
      <c r="B730" s="154"/>
      <c r="C730" s="186" t="s">
        <v>1178</v>
      </c>
      <c r="D730" s="186" t="s">
        <v>205</v>
      </c>
      <c r="E730" s="187" t="s">
        <v>1179</v>
      </c>
      <c r="F730" s="188" t="s">
        <v>1180</v>
      </c>
      <c r="G730" s="189" t="s">
        <v>241</v>
      </c>
      <c r="H730" s="190">
        <v>17</v>
      </c>
      <c r="I730" s="191"/>
      <c r="J730" s="191"/>
      <c r="K730" s="188" t="s">
        <v>156</v>
      </c>
      <c r="L730" s="192"/>
      <c r="M730" s="193" t="s">
        <v>5</v>
      </c>
      <c r="N730" s="194" t="s">
        <v>41</v>
      </c>
      <c r="O730" s="163">
        <v>0</v>
      </c>
      <c r="P730" s="163">
        <f>O730*H730</f>
        <v>0</v>
      </c>
      <c r="Q730" s="163">
        <v>0.00042</v>
      </c>
      <c r="R730" s="163">
        <f>Q730*H730</f>
        <v>0.0071400000000000005</v>
      </c>
      <c r="S730" s="163">
        <v>0</v>
      </c>
      <c r="T730" s="164">
        <f>S730*H730</f>
        <v>0</v>
      </c>
      <c r="AR730" s="24" t="s">
        <v>364</v>
      </c>
      <c r="AT730" s="24" t="s">
        <v>205</v>
      </c>
      <c r="AU730" s="24" t="s">
        <v>80</v>
      </c>
      <c r="AY730" s="24" t="s">
        <v>150</v>
      </c>
      <c r="BE730" s="165">
        <f>IF(N730="základní",J730,0)</f>
        <v>0</v>
      </c>
      <c r="BF730" s="165">
        <f>IF(N730="snížená",J730,0)</f>
        <v>0</v>
      </c>
      <c r="BG730" s="165">
        <f>IF(N730="zákl. přenesená",J730,0)</f>
        <v>0</v>
      </c>
      <c r="BH730" s="165">
        <f>IF(N730="sníž. přenesená",J730,0)</f>
        <v>0</v>
      </c>
      <c r="BI730" s="165">
        <f>IF(N730="nulová",J730,0)</f>
        <v>0</v>
      </c>
      <c r="BJ730" s="24" t="s">
        <v>78</v>
      </c>
      <c r="BK730" s="165">
        <f>ROUND(I730*H730,2)</f>
        <v>0</v>
      </c>
      <c r="BL730" s="24" t="s">
        <v>245</v>
      </c>
      <c r="BM730" s="24" t="s">
        <v>1181</v>
      </c>
    </row>
    <row r="731" spans="2:51" s="11" customFormat="1" ht="13.5">
      <c r="B731" s="166"/>
      <c r="D731" s="167" t="s">
        <v>159</v>
      </c>
      <c r="E731" s="168" t="s">
        <v>5</v>
      </c>
      <c r="F731" s="169" t="s">
        <v>1176</v>
      </c>
      <c r="H731" s="170">
        <v>3</v>
      </c>
      <c r="L731" s="166"/>
      <c r="M731" s="171"/>
      <c r="N731" s="172"/>
      <c r="O731" s="172"/>
      <c r="P731" s="172"/>
      <c r="Q731" s="172"/>
      <c r="R731" s="172"/>
      <c r="S731" s="172"/>
      <c r="T731" s="173"/>
      <c r="AT731" s="168" t="s">
        <v>159</v>
      </c>
      <c r="AU731" s="168" t="s">
        <v>80</v>
      </c>
      <c r="AV731" s="11" t="s">
        <v>80</v>
      </c>
      <c r="AW731" s="11" t="s">
        <v>33</v>
      </c>
      <c r="AX731" s="11" t="s">
        <v>70</v>
      </c>
      <c r="AY731" s="168" t="s">
        <v>150</v>
      </c>
    </row>
    <row r="732" spans="2:51" s="11" customFormat="1" ht="13.5">
      <c r="B732" s="166"/>
      <c r="D732" s="167" t="s">
        <v>159</v>
      </c>
      <c r="E732" s="168" t="s">
        <v>5</v>
      </c>
      <c r="F732" s="169" t="s">
        <v>1177</v>
      </c>
      <c r="H732" s="170">
        <v>14</v>
      </c>
      <c r="L732" s="166"/>
      <c r="M732" s="171"/>
      <c r="N732" s="172"/>
      <c r="O732" s="172"/>
      <c r="P732" s="172"/>
      <c r="Q732" s="172"/>
      <c r="R732" s="172"/>
      <c r="S732" s="172"/>
      <c r="T732" s="173"/>
      <c r="AT732" s="168" t="s">
        <v>159</v>
      </c>
      <c r="AU732" s="168" t="s">
        <v>80</v>
      </c>
      <c r="AV732" s="11" t="s">
        <v>80</v>
      </c>
      <c r="AW732" s="11" t="s">
        <v>33</v>
      </c>
      <c r="AX732" s="11" t="s">
        <v>70</v>
      </c>
      <c r="AY732" s="168" t="s">
        <v>150</v>
      </c>
    </row>
    <row r="733" spans="2:51" s="12" customFormat="1" ht="13.5">
      <c r="B733" s="174"/>
      <c r="D733" s="175" t="s">
        <v>159</v>
      </c>
      <c r="E733" s="176" t="s">
        <v>5</v>
      </c>
      <c r="F733" s="177" t="s">
        <v>162</v>
      </c>
      <c r="H733" s="178">
        <v>17</v>
      </c>
      <c r="L733" s="174"/>
      <c r="M733" s="179"/>
      <c r="N733" s="180"/>
      <c r="O733" s="180"/>
      <c r="P733" s="180"/>
      <c r="Q733" s="180"/>
      <c r="R733" s="180"/>
      <c r="S733" s="180"/>
      <c r="T733" s="181"/>
      <c r="AT733" s="182" t="s">
        <v>159</v>
      </c>
      <c r="AU733" s="182" t="s">
        <v>80</v>
      </c>
      <c r="AV733" s="12" t="s">
        <v>157</v>
      </c>
      <c r="AW733" s="12" t="s">
        <v>33</v>
      </c>
      <c r="AX733" s="12" t="s">
        <v>78</v>
      </c>
      <c r="AY733" s="182" t="s">
        <v>150</v>
      </c>
    </row>
    <row r="734" spans="2:65" s="1" customFormat="1" ht="22.5" customHeight="1">
      <c r="B734" s="154"/>
      <c r="C734" s="155" t="s">
        <v>1182</v>
      </c>
      <c r="D734" s="155" t="s">
        <v>152</v>
      </c>
      <c r="E734" s="156" t="s">
        <v>1183</v>
      </c>
      <c r="F734" s="157" t="s">
        <v>1184</v>
      </c>
      <c r="G734" s="158" t="s">
        <v>241</v>
      </c>
      <c r="H734" s="159">
        <v>1</v>
      </c>
      <c r="I734" s="160"/>
      <c r="J734" s="160"/>
      <c r="K734" s="157" t="s">
        <v>156</v>
      </c>
      <c r="L734" s="38"/>
      <c r="M734" s="161" t="s">
        <v>5</v>
      </c>
      <c r="N734" s="162" t="s">
        <v>41</v>
      </c>
      <c r="O734" s="163">
        <v>0.09</v>
      </c>
      <c r="P734" s="163">
        <f>O734*H734</f>
        <v>0.09</v>
      </c>
      <c r="Q734" s="163">
        <v>0</v>
      </c>
      <c r="R734" s="163">
        <f>Q734*H734</f>
        <v>0</v>
      </c>
      <c r="S734" s="163">
        <v>0</v>
      </c>
      <c r="T734" s="164">
        <f>S734*H734</f>
        <v>0</v>
      </c>
      <c r="AR734" s="24" t="s">
        <v>245</v>
      </c>
      <c r="AT734" s="24" t="s">
        <v>152</v>
      </c>
      <c r="AU734" s="24" t="s">
        <v>80</v>
      </c>
      <c r="AY734" s="24" t="s">
        <v>150</v>
      </c>
      <c r="BE734" s="165">
        <f>IF(N734="základní",J734,0)</f>
        <v>0</v>
      </c>
      <c r="BF734" s="165">
        <f>IF(N734="snížená",J734,0)</f>
        <v>0</v>
      </c>
      <c r="BG734" s="165">
        <f>IF(N734="zákl. přenesená",J734,0)</f>
        <v>0</v>
      </c>
      <c r="BH734" s="165">
        <f>IF(N734="sníž. přenesená",J734,0)</f>
        <v>0</v>
      </c>
      <c r="BI734" s="165">
        <f>IF(N734="nulová",J734,0)</f>
        <v>0</v>
      </c>
      <c r="BJ734" s="24" t="s">
        <v>78</v>
      </c>
      <c r="BK734" s="165">
        <f>ROUND(I734*H734,2)</f>
        <v>0</v>
      </c>
      <c r="BL734" s="24" t="s">
        <v>245</v>
      </c>
      <c r="BM734" s="24" t="s">
        <v>1185</v>
      </c>
    </row>
    <row r="735" spans="2:51" s="11" customFormat="1" ht="13.5">
      <c r="B735" s="166"/>
      <c r="D735" s="175" t="s">
        <v>159</v>
      </c>
      <c r="E735" s="183" t="s">
        <v>5</v>
      </c>
      <c r="F735" s="184" t="s">
        <v>1186</v>
      </c>
      <c r="H735" s="185">
        <v>1</v>
      </c>
      <c r="L735" s="166"/>
      <c r="M735" s="171"/>
      <c r="N735" s="172"/>
      <c r="O735" s="172"/>
      <c r="P735" s="172"/>
      <c r="Q735" s="172"/>
      <c r="R735" s="172"/>
      <c r="S735" s="172"/>
      <c r="T735" s="173"/>
      <c r="AT735" s="168" t="s">
        <v>159</v>
      </c>
      <c r="AU735" s="168" t="s">
        <v>80</v>
      </c>
      <c r="AV735" s="11" t="s">
        <v>80</v>
      </c>
      <c r="AW735" s="11" t="s">
        <v>33</v>
      </c>
      <c r="AX735" s="11" t="s">
        <v>78</v>
      </c>
      <c r="AY735" s="168" t="s">
        <v>150</v>
      </c>
    </row>
    <row r="736" spans="2:65" s="1" customFormat="1" ht="22.5" customHeight="1">
      <c r="B736" s="154"/>
      <c r="C736" s="155" t="s">
        <v>1187</v>
      </c>
      <c r="D736" s="155" t="s">
        <v>152</v>
      </c>
      <c r="E736" s="156" t="s">
        <v>1188</v>
      </c>
      <c r="F736" s="157" t="s">
        <v>1189</v>
      </c>
      <c r="G736" s="158" t="s">
        <v>292</v>
      </c>
      <c r="H736" s="159">
        <v>5</v>
      </c>
      <c r="I736" s="160"/>
      <c r="J736" s="160"/>
      <c r="K736" s="157" t="s">
        <v>156</v>
      </c>
      <c r="L736" s="38"/>
      <c r="M736" s="161" t="s">
        <v>5</v>
      </c>
      <c r="N736" s="162" t="s">
        <v>41</v>
      </c>
      <c r="O736" s="163">
        <v>0.228</v>
      </c>
      <c r="P736" s="163">
        <f>O736*H736</f>
        <v>1.1400000000000001</v>
      </c>
      <c r="Q736" s="163">
        <v>0.0026</v>
      </c>
      <c r="R736" s="163">
        <f>Q736*H736</f>
        <v>0.013</v>
      </c>
      <c r="S736" s="163">
        <v>0</v>
      </c>
      <c r="T736" s="164">
        <f>S736*H736</f>
        <v>0</v>
      </c>
      <c r="AR736" s="24" t="s">
        <v>245</v>
      </c>
      <c r="AT736" s="24" t="s">
        <v>152</v>
      </c>
      <c r="AU736" s="24" t="s">
        <v>80</v>
      </c>
      <c r="AY736" s="24" t="s">
        <v>150</v>
      </c>
      <c r="BE736" s="165">
        <f>IF(N736="základní",J736,0)</f>
        <v>0</v>
      </c>
      <c r="BF736" s="165">
        <f>IF(N736="snížená",J736,0)</f>
        <v>0</v>
      </c>
      <c r="BG736" s="165">
        <f>IF(N736="zákl. přenesená",J736,0)</f>
        <v>0</v>
      </c>
      <c r="BH736" s="165">
        <f>IF(N736="sníž. přenesená",J736,0)</f>
        <v>0</v>
      </c>
      <c r="BI736" s="165">
        <f>IF(N736="nulová",J736,0)</f>
        <v>0</v>
      </c>
      <c r="BJ736" s="24" t="s">
        <v>78</v>
      </c>
      <c r="BK736" s="165">
        <f>ROUND(I736*H736,2)</f>
        <v>0</v>
      </c>
      <c r="BL736" s="24" t="s">
        <v>245</v>
      </c>
      <c r="BM736" s="24" t="s">
        <v>1190</v>
      </c>
    </row>
    <row r="737" spans="2:51" s="11" customFormat="1" ht="13.5">
      <c r="B737" s="166"/>
      <c r="D737" s="175" t="s">
        <v>159</v>
      </c>
      <c r="E737" s="183" t="s">
        <v>5</v>
      </c>
      <c r="F737" s="184" t="s">
        <v>765</v>
      </c>
      <c r="H737" s="185">
        <v>5</v>
      </c>
      <c r="L737" s="166"/>
      <c r="M737" s="171"/>
      <c r="N737" s="172"/>
      <c r="O737" s="172"/>
      <c r="P737" s="172"/>
      <c r="Q737" s="172"/>
      <c r="R737" s="172"/>
      <c r="S737" s="172"/>
      <c r="T737" s="173"/>
      <c r="AT737" s="168" t="s">
        <v>159</v>
      </c>
      <c r="AU737" s="168" t="s">
        <v>80</v>
      </c>
      <c r="AV737" s="11" t="s">
        <v>80</v>
      </c>
      <c r="AW737" s="11" t="s">
        <v>33</v>
      </c>
      <c r="AX737" s="11" t="s">
        <v>78</v>
      </c>
      <c r="AY737" s="168" t="s">
        <v>150</v>
      </c>
    </row>
    <row r="738" spans="2:65" s="1" customFormat="1" ht="22.5" customHeight="1">
      <c r="B738" s="154"/>
      <c r="C738" s="155" t="s">
        <v>1191</v>
      </c>
      <c r="D738" s="155" t="s">
        <v>152</v>
      </c>
      <c r="E738" s="156" t="s">
        <v>1192</v>
      </c>
      <c r="F738" s="157" t="s">
        <v>1193</v>
      </c>
      <c r="G738" s="158" t="s">
        <v>241</v>
      </c>
      <c r="H738" s="159">
        <v>1</v>
      </c>
      <c r="I738" s="160"/>
      <c r="J738" s="160"/>
      <c r="K738" s="157" t="s">
        <v>156</v>
      </c>
      <c r="L738" s="38"/>
      <c r="M738" s="161" t="s">
        <v>5</v>
      </c>
      <c r="N738" s="162" t="s">
        <v>41</v>
      </c>
      <c r="O738" s="163">
        <v>0.35</v>
      </c>
      <c r="P738" s="163">
        <f>O738*H738</f>
        <v>0.35</v>
      </c>
      <c r="Q738" s="163">
        <v>0.00272</v>
      </c>
      <c r="R738" s="163">
        <f>Q738*H738</f>
        <v>0.00272</v>
      </c>
      <c r="S738" s="163">
        <v>0</v>
      </c>
      <c r="T738" s="164">
        <f>S738*H738</f>
        <v>0</v>
      </c>
      <c r="AR738" s="24" t="s">
        <v>245</v>
      </c>
      <c r="AT738" s="24" t="s">
        <v>152</v>
      </c>
      <c r="AU738" s="24" t="s">
        <v>80</v>
      </c>
      <c r="AY738" s="24" t="s">
        <v>150</v>
      </c>
      <c r="BE738" s="165">
        <f>IF(N738="základní",J738,0)</f>
        <v>0</v>
      </c>
      <c r="BF738" s="165">
        <f>IF(N738="snížená",J738,0)</f>
        <v>0</v>
      </c>
      <c r="BG738" s="165">
        <f>IF(N738="zákl. přenesená",J738,0)</f>
        <v>0</v>
      </c>
      <c r="BH738" s="165">
        <f>IF(N738="sníž. přenesená",J738,0)</f>
        <v>0</v>
      </c>
      <c r="BI738" s="165">
        <f>IF(N738="nulová",J738,0)</f>
        <v>0</v>
      </c>
      <c r="BJ738" s="24" t="s">
        <v>78</v>
      </c>
      <c r="BK738" s="165">
        <f>ROUND(I738*H738,2)</f>
        <v>0</v>
      </c>
      <c r="BL738" s="24" t="s">
        <v>245</v>
      </c>
      <c r="BM738" s="24" t="s">
        <v>1194</v>
      </c>
    </row>
    <row r="739" spans="2:51" s="11" customFormat="1" ht="13.5">
      <c r="B739" s="166"/>
      <c r="D739" s="175" t="s">
        <v>159</v>
      </c>
      <c r="E739" s="183" t="s">
        <v>5</v>
      </c>
      <c r="F739" s="184" t="s">
        <v>797</v>
      </c>
      <c r="H739" s="185">
        <v>1</v>
      </c>
      <c r="L739" s="166"/>
      <c r="M739" s="171"/>
      <c r="N739" s="172"/>
      <c r="O739" s="172"/>
      <c r="P739" s="172"/>
      <c r="Q739" s="172"/>
      <c r="R739" s="172"/>
      <c r="S739" s="172"/>
      <c r="T739" s="173"/>
      <c r="AT739" s="168" t="s">
        <v>159</v>
      </c>
      <c r="AU739" s="168" t="s">
        <v>80</v>
      </c>
      <c r="AV739" s="11" t="s">
        <v>80</v>
      </c>
      <c r="AW739" s="11" t="s">
        <v>33</v>
      </c>
      <c r="AX739" s="11" t="s">
        <v>78</v>
      </c>
      <c r="AY739" s="168" t="s">
        <v>150</v>
      </c>
    </row>
    <row r="740" spans="2:65" s="1" customFormat="1" ht="22.5" customHeight="1">
      <c r="B740" s="154"/>
      <c r="C740" s="155" t="s">
        <v>1195</v>
      </c>
      <c r="D740" s="155" t="s">
        <v>152</v>
      </c>
      <c r="E740" s="156" t="s">
        <v>1196</v>
      </c>
      <c r="F740" s="157" t="s">
        <v>1197</v>
      </c>
      <c r="G740" s="158" t="s">
        <v>292</v>
      </c>
      <c r="H740" s="159">
        <v>2.7</v>
      </c>
      <c r="I740" s="160"/>
      <c r="J740" s="160"/>
      <c r="K740" s="157" t="s">
        <v>156</v>
      </c>
      <c r="L740" s="38"/>
      <c r="M740" s="161" t="s">
        <v>5</v>
      </c>
      <c r="N740" s="162" t="s">
        <v>41</v>
      </c>
      <c r="O740" s="163">
        <v>0.334</v>
      </c>
      <c r="P740" s="163">
        <f>O740*H740</f>
        <v>0.9018000000000002</v>
      </c>
      <c r="Q740" s="163">
        <v>0.00283</v>
      </c>
      <c r="R740" s="163">
        <f>Q740*H740</f>
        <v>0.007641</v>
      </c>
      <c r="S740" s="163">
        <v>0</v>
      </c>
      <c r="T740" s="164">
        <f>S740*H740</f>
        <v>0</v>
      </c>
      <c r="AR740" s="24" t="s">
        <v>245</v>
      </c>
      <c r="AT740" s="24" t="s">
        <v>152</v>
      </c>
      <c r="AU740" s="24" t="s">
        <v>80</v>
      </c>
      <c r="AY740" s="24" t="s">
        <v>150</v>
      </c>
      <c r="BE740" s="165">
        <f>IF(N740="základní",J740,0)</f>
        <v>0</v>
      </c>
      <c r="BF740" s="165">
        <f>IF(N740="snížená",J740,0)</f>
        <v>0</v>
      </c>
      <c r="BG740" s="165">
        <f>IF(N740="zákl. přenesená",J740,0)</f>
        <v>0</v>
      </c>
      <c r="BH740" s="165">
        <f>IF(N740="sníž. přenesená",J740,0)</f>
        <v>0</v>
      </c>
      <c r="BI740" s="165">
        <f>IF(N740="nulová",J740,0)</f>
        <v>0</v>
      </c>
      <c r="BJ740" s="24" t="s">
        <v>78</v>
      </c>
      <c r="BK740" s="165">
        <f>ROUND(I740*H740,2)</f>
        <v>0</v>
      </c>
      <c r="BL740" s="24" t="s">
        <v>245</v>
      </c>
      <c r="BM740" s="24" t="s">
        <v>1198</v>
      </c>
    </row>
    <row r="741" spans="2:51" s="11" customFormat="1" ht="13.5">
      <c r="B741" s="166"/>
      <c r="D741" s="175" t="s">
        <v>159</v>
      </c>
      <c r="E741" s="183" t="s">
        <v>5</v>
      </c>
      <c r="F741" s="184" t="s">
        <v>770</v>
      </c>
      <c r="H741" s="185">
        <v>2.7</v>
      </c>
      <c r="L741" s="166"/>
      <c r="M741" s="171"/>
      <c r="N741" s="172"/>
      <c r="O741" s="172"/>
      <c r="P741" s="172"/>
      <c r="Q741" s="172"/>
      <c r="R741" s="172"/>
      <c r="S741" s="172"/>
      <c r="T741" s="173"/>
      <c r="AT741" s="168" t="s">
        <v>159</v>
      </c>
      <c r="AU741" s="168" t="s">
        <v>80</v>
      </c>
      <c r="AV741" s="11" t="s">
        <v>80</v>
      </c>
      <c r="AW741" s="11" t="s">
        <v>33</v>
      </c>
      <c r="AX741" s="11" t="s">
        <v>78</v>
      </c>
      <c r="AY741" s="168" t="s">
        <v>150</v>
      </c>
    </row>
    <row r="742" spans="2:65" s="1" customFormat="1" ht="22.5" customHeight="1">
      <c r="B742" s="154"/>
      <c r="C742" s="155" t="s">
        <v>1199</v>
      </c>
      <c r="D742" s="155" t="s">
        <v>152</v>
      </c>
      <c r="E742" s="156" t="s">
        <v>1200</v>
      </c>
      <c r="F742" s="157" t="s">
        <v>1201</v>
      </c>
      <c r="G742" s="158" t="s">
        <v>230</v>
      </c>
      <c r="H742" s="159">
        <v>1.597</v>
      </c>
      <c r="I742" s="160"/>
      <c r="J742" s="160"/>
      <c r="K742" s="157" t="s">
        <v>156</v>
      </c>
      <c r="L742" s="38"/>
      <c r="M742" s="161" t="s">
        <v>5</v>
      </c>
      <c r="N742" s="162" t="s">
        <v>41</v>
      </c>
      <c r="O742" s="163">
        <v>4.82</v>
      </c>
      <c r="P742" s="163">
        <f>O742*H742</f>
        <v>7.69754</v>
      </c>
      <c r="Q742" s="163">
        <v>0</v>
      </c>
      <c r="R742" s="163">
        <f>Q742*H742</f>
        <v>0</v>
      </c>
      <c r="S742" s="163">
        <v>0</v>
      </c>
      <c r="T742" s="164">
        <f>S742*H742</f>
        <v>0</v>
      </c>
      <c r="AR742" s="24" t="s">
        <v>245</v>
      </c>
      <c r="AT742" s="24" t="s">
        <v>152</v>
      </c>
      <c r="AU742" s="24" t="s">
        <v>80</v>
      </c>
      <c r="AY742" s="24" t="s">
        <v>150</v>
      </c>
      <c r="BE742" s="165">
        <f>IF(N742="základní",J742,0)</f>
        <v>0</v>
      </c>
      <c r="BF742" s="165">
        <f>IF(N742="snížená",J742,0)</f>
        <v>0</v>
      </c>
      <c r="BG742" s="165">
        <f>IF(N742="zákl. přenesená",J742,0)</f>
        <v>0</v>
      </c>
      <c r="BH742" s="165">
        <f>IF(N742="sníž. přenesená",J742,0)</f>
        <v>0</v>
      </c>
      <c r="BI742" s="165">
        <f>IF(N742="nulová",J742,0)</f>
        <v>0</v>
      </c>
      <c r="BJ742" s="24" t="s">
        <v>78</v>
      </c>
      <c r="BK742" s="165">
        <f>ROUND(I742*H742,2)</f>
        <v>0</v>
      </c>
      <c r="BL742" s="24" t="s">
        <v>245</v>
      </c>
      <c r="BM742" s="24" t="s">
        <v>1202</v>
      </c>
    </row>
    <row r="743" spans="2:63" s="10" customFormat="1" ht="29.25" customHeight="1">
      <c r="B743" s="141"/>
      <c r="D743" s="151" t="s">
        <v>69</v>
      </c>
      <c r="E743" s="152" t="s">
        <v>1203</v>
      </c>
      <c r="F743" s="152" t="s">
        <v>1204</v>
      </c>
      <c r="J743" s="153"/>
      <c r="L743" s="141"/>
      <c r="M743" s="145"/>
      <c r="N743" s="146"/>
      <c r="O743" s="146"/>
      <c r="P743" s="147">
        <f>SUM(P744:P748)</f>
        <v>70.155</v>
      </c>
      <c r="Q743" s="146"/>
      <c r="R743" s="147">
        <f>SUM(R744:R748)</f>
        <v>0.011250000000000001</v>
      </c>
      <c r="S743" s="146"/>
      <c r="T743" s="148">
        <f>SUM(T744:T748)</f>
        <v>0</v>
      </c>
      <c r="AR743" s="142" t="s">
        <v>80</v>
      </c>
      <c r="AT743" s="149" t="s">
        <v>69</v>
      </c>
      <c r="AU743" s="149" t="s">
        <v>78</v>
      </c>
      <c r="AY743" s="142" t="s">
        <v>150</v>
      </c>
      <c r="BK743" s="150">
        <f>SUM(BK744:BK748)</f>
        <v>0</v>
      </c>
    </row>
    <row r="744" spans="2:65" s="1" customFormat="1" ht="44.25" customHeight="1">
      <c r="B744" s="154"/>
      <c r="C744" s="155" t="s">
        <v>1205</v>
      </c>
      <c r="D744" s="155" t="s">
        <v>152</v>
      </c>
      <c r="E744" s="156" t="s">
        <v>1206</v>
      </c>
      <c r="F744" s="157" t="s">
        <v>1207</v>
      </c>
      <c r="G744" s="158" t="s">
        <v>241</v>
      </c>
      <c r="H744" s="159">
        <v>13</v>
      </c>
      <c r="I744" s="160"/>
      <c r="J744" s="160"/>
      <c r="K744" s="157" t="s">
        <v>5</v>
      </c>
      <c r="L744" s="38"/>
      <c r="M744" s="161" t="s">
        <v>5</v>
      </c>
      <c r="N744" s="162" t="s">
        <v>41</v>
      </c>
      <c r="O744" s="163">
        <v>1.559</v>
      </c>
      <c r="P744" s="163">
        <f>O744*H744</f>
        <v>20.267</v>
      </c>
      <c r="Q744" s="163">
        <v>0.00025</v>
      </c>
      <c r="R744" s="163">
        <f>Q744*H744</f>
        <v>0.0032500000000000003</v>
      </c>
      <c r="S744" s="163">
        <v>0</v>
      </c>
      <c r="T744" s="164">
        <f>S744*H744</f>
        <v>0</v>
      </c>
      <c r="AR744" s="24" t="s">
        <v>245</v>
      </c>
      <c r="AT744" s="24" t="s">
        <v>152</v>
      </c>
      <c r="AU744" s="24" t="s">
        <v>80</v>
      </c>
      <c r="AY744" s="24" t="s">
        <v>150</v>
      </c>
      <c r="BE744" s="165">
        <f>IF(N744="základní",J744,0)</f>
        <v>0</v>
      </c>
      <c r="BF744" s="165">
        <f>IF(N744="snížená",J744,0)</f>
        <v>0</v>
      </c>
      <c r="BG744" s="165">
        <f>IF(N744="zákl. přenesená",J744,0)</f>
        <v>0</v>
      </c>
      <c r="BH744" s="165">
        <f>IF(N744="sníž. přenesená",J744,0)</f>
        <v>0</v>
      </c>
      <c r="BI744" s="165">
        <f>IF(N744="nulová",J744,0)</f>
        <v>0</v>
      </c>
      <c r="BJ744" s="24" t="s">
        <v>78</v>
      </c>
      <c r="BK744" s="165">
        <f>ROUND(I744*H744,2)</f>
        <v>0</v>
      </c>
      <c r="BL744" s="24" t="s">
        <v>245</v>
      </c>
      <c r="BM744" s="24" t="s">
        <v>1208</v>
      </c>
    </row>
    <row r="745" spans="2:65" s="1" customFormat="1" ht="44.25" customHeight="1">
      <c r="B745" s="154"/>
      <c r="C745" s="155" t="s">
        <v>1209</v>
      </c>
      <c r="D745" s="155" t="s">
        <v>152</v>
      </c>
      <c r="E745" s="156" t="s">
        <v>1210</v>
      </c>
      <c r="F745" s="157" t="s">
        <v>1211</v>
      </c>
      <c r="G745" s="158" t="s">
        <v>241</v>
      </c>
      <c r="H745" s="159">
        <v>1</v>
      </c>
      <c r="I745" s="160"/>
      <c r="J745" s="160"/>
      <c r="K745" s="157" t="s">
        <v>5</v>
      </c>
      <c r="L745" s="38"/>
      <c r="M745" s="161" t="s">
        <v>5</v>
      </c>
      <c r="N745" s="162" t="s">
        <v>41</v>
      </c>
      <c r="O745" s="163">
        <v>1.559</v>
      </c>
      <c r="P745" s="163">
        <f>O745*H745</f>
        <v>1.559</v>
      </c>
      <c r="Q745" s="163">
        <v>0.00025</v>
      </c>
      <c r="R745" s="163">
        <f>Q745*H745</f>
        <v>0.00025</v>
      </c>
      <c r="S745" s="163">
        <v>0</v>
      </c>
      <c r="T745" s="164">
        <f>S745*H745</f>
        <v>0</v>
      </c>
      <c r="AR745" s="24" t="s">
        <v>245</v>
      </c>
      <c r="AT745" s="24" t="s">
        <v>152</v>
      </c>
      <c r="AU745" s="24" t="s">
        <v>80</v>
      </c>
      <c r="AY745" s="24" t="s">
        <v>150</v>
      </c>
      <c r="BE745" s="165">
        <f>IF(N745="základní",J745,0)</f>
        <v>0</v>
      </c>
      <c r="BF745" s="165">
        <f>IF(N745="snížená",J745,0)</f>
        <v>0</v>
      </c>
      <c r="BG745" s="165">
        <f>IF(N745="zákl. přenesená",J745,0)</f>
        <v>0</v>
      </c>
      <c r="BH745" s="165">
        <f>IF(N745="sníž. přenesená",J745,0)</f>
        <v>0</v>
      </c>
      <c r="BI745" s="165">
        <f>IF(N745="nulová",J745,0)</f>
        <v>0</v>
      </c>
      <c r="BJ745" s="24" t="s">
        <v>78</v>
      </c>
      <c r="BK745" s="165">
        <f>ROUND(I745*H745,2)</f>
        <v>0</v>
      </c>
      <c r="BL745" s="24" t="s">
        <v>245</v>
      </c>
      <c r="BM745" s="24" t="s">
        <v>1212</v>
      </c>
    </row>
    <row r="746" spans="2:65" s="1" customFormat="1" ht="44.25" customHeight="1">
      <c r="B746" s="154"/>
      <c r="C746" s="155" t="s">
        <v>1213</v>
      </c>
      <c r="D746" s="155" t="s">
        <v>152</v>
      </c>
      <c r="E746" s="156" t="s">
        <v>1214</v>
      </c>
      <c r="F746" s="157" t="s">
        <v>1215</v>
      </c>
      <c r="G746" s="158" t="s">
        <v>241</v>
      </c>
      <c r="H746" s="159">
        <v>29</v>
      </c>
      <c r="I746" s="160"/>
      <c r="J746" s="160"/>
      <c r="K746" s="157" t="s">
        <v>5</v>
      </c>
      <c r="L746" s="38"/>
      <c r="M746" s="161" t="s">
        <v>5</v>
      </c>
      <c r="N746" s="162" t="s">
        <v>41</v>
      </c>
      <c r="O746" s="163">
        <v>1.559</v>
      </c>
      <c r="P746" s="163">
        <f>O746*H746</f>
        <v>45.211</v>
      </c>
      <c r="Q746" s="163">
        <v>0.00025</v>
      </c>
      <c r="R746" s="163">
        <f>Q746*H746</f>
        <v>0.00725</v>
      </c>
      <c r="S746" s="163">
        <v>0</v>
      </c>
      <c r="T746" s="164">
        <f>S746*H746</f>
        <v>0</v>
      </c>
      <c r="AR746" s="24" t="s">
        <v>245</v>
      </c>
      <c r="AT746" s="24" t="s">
        <v>152</v>
      </c>
      <c r="AU746" s="24" t="s">
        <v>80</v>
      </c>
      <c r="AY746" s="24" t="s">
        <v>150</v>
      </c>
      <c r="BE746" s="165">
        <f>IF(N746="základní",J746,0)</f>
        <v>0</v>
      </c>
      <c r="BF746" s="165">
        <f>IF(N746="snížená",J746,0)</f>
        <v>0</v>
      </c>
      <c r="BG746" s="165">
        <f>IF(N746="zákl. přenesená",J746,0)</f>
        <v>0</v>
      </c>
      <c r="BH746" s="165">
        <f>IF(N746="sníž. přenesená",J746,0)</f>
        <v>0</v>
      </c>
      <c r="BI746" s="165">
        <f>IF(N746="nulová",J746,0)</f>
        <v>0</v>
      </c>
      <c r="BJ746" s="24" t="s">
        <v>78</v>
      </c>
      <c r="BK746" s="165">
        <f>ROUND(I746*H746,2)</f>
        <v>0</v>
      </c>
      <c r="BL746" s="24" t="s">
        <v>245</v>
      </c>
      <c r="BM746" s="24" t="s">
        <v>1216</v>
      </c>
    </row>
    <row r="747" spans="2:65" s="1" customFormat="1" ht="44.25" customHeight="1">
      <c r="B747" s="154"/>
      <c r="C747" s="155" t="s">
        <v>1217</v>
      </c>
      <c r="D747" s="155" t="s">
        <v>152</v>
      </c>
      <c r="E747" s="156" t="s">
        <v>1218</v>
      </c>
      <c r="F747" s="157" t="s">
        <v>1219</v>
      </c>
      <c r="G747" s="158" t="s">
        <v>241</v>
      </c>
      <c r="H747" s="159">
        <v>1</v>
      </c>
      <c r="I747" s="160"/>
      <c r="J747" s="160"/>
      <c r="K747" s="157" t="s">
        <v>5</v>
      </c>
      <c r="L747" s="38"/>
      <c r="M747" s="161" t="s">
        <v>5</v>
      </c>
      <c r="N747" s="162" t="s">
        <v>41</v>
      </c>
      <c r="O747" s="163">
        <v>1.559</v>
      </c>
      <c r="P747" s="163">
        <f>O747*H747</f>
        <v>1.559</v>
      </c>
      <c r="Q747" s="163">
        <v>0.00025</v>
      </c>
      <c r="R747" s="163">
        <f>Q747*H747</f>
        <v>0.00025</v>
      </c>
      <c r="S747" s="163">
        <v>0</v>
      </c>
      <c r="T747" s="164">
        <f>S747*H747</f>
        <v>0</v>
      </c>
      <c r="AR747" s="24" t="s">
        <v>245</v>
      </c>
      <c r="AT747" s="24" t="s">
        <v>152</v>
      </c>
      <c r="AU747" s="24" t="s">
        <v>80</v>
      </c>
      <c r="AY747" s="24" t="s">
        <v>150</v>
      </c>
      <c r="BE747" s="165">
        <f>IF(N747="základní",J747,0)</f>
        <v>0</v>
      </c>
      <c r="BF747" s="165">
        <f>IF(N747="snížená",J747,0)</f>
        <v>0</v>
      </c>
      <c r="BG747" s="165">
        <f>IF(N747="zákl. přenesená",J747,0)</f>
        <v>0</v>
      </c>
      <c r="BH747" s="165">
        <f>IF(N747="sníž. přenesená",J747,0)</f>
        <v>0</v>
      </c>
      <c r="BI747" s="165">
        <f>IF(N747="nulová",J747,0)</f>
        <v>0</v>
      </c>
      <c r="BJ747" s="24" t="s">
        <v>78</v>
      </c>
      <c r="BK747" s="165">
        <f>ROUND(I747*H747,2)</f>
        <v>0</v>
      </c>
      <c r="BL747" s="24" t="s">
        <v>245</v>
      </c>
      <c r="BM747" s="24" t="s">
        <v>1220</v>
      </c>
    </row>
    <row r="748" spans="2:65" s="1" customFormat="1" ht="44.25" customHeight="1">
      <c r="B748" s="154"/>
      <c r="C748" s="155" t="s">
        <v>1221</v>
      </c>
      <c r="D748" s="155" t="s">
        <v>152</v>
      </c>
      <c r="E748" s="156" t="s">
        <v>1222</v>
      </c>
      <c r="F748" s="157" t="s">
        <v>1223</v>
      </c>
      <c r="G748" s="158" t="s">
        <v>241</v>
      </c>
      <c r="H748" s="159">
        <v>1</v>
      </c>
      <c r="I748" s="160"/>
      <c r="J748" s="160"/>
      <c r="K748" s="157" t="s">
        <v>5</v>
      </c>
      <c r="L748" s="38"/>
      <c r="M748" s="161" t="s">
        <v>5</v>
      </c>
      <c r="N748" s="162" t="s">
        <v>41</v>
      </c>
      <c r="O748" s="163">
        <v>1.559</v>
      </c>
      <c r="P748" s="163">
        <f>O748*H748</f>
        <v>1.559</v>
      </c>
      <c r="Q748" s="163">
        <v>0.00025</v>
      </c>
      <c r="R748" s="163">
        <f>Q748*H748</f>
        <v>0.00025</v>
      </c>
      <c r="S748" s="163">
        <v>0</v>
      </c>
      <c r="T748" s="164">
        <f>S748*H748</f>
        <v>0</v>
      </c>
      <c r="AR748" s="24" t="s">
        <v>245</v>
      </c>
      <c r="AT748" s="24" t="s">
        <v>152</v>
      </c>
      <c r="AU748" s="24" t="s">
        <v>80</v>
      </c>
      <c r="AY748" s="24" t="s">
        <v>150</v>
      </c>
      <c r="BE748" s="165">
        <f>IF(N748="základní",J748,0)</f>
        <v>0</v>
      </c>
      <c r="BF748" s="165">
        <f>IF(N748="snížená",J748,0)</f>
        <v>0</v>
      </c>
      <c r="BG748" s="165">
        <f>IF(N748="zákl. přenesená",J748,0)</f>
        <v>0</v>
      </c>
      <c r="BH748" s="165">
        <f>IF(N748="sníž. přenesená",J748,0)</f>
        <v>0</v>
      </c>
      <c r="BI748" s="165">
        <f>IF(N748="nulová",J748,0)</f>
        <v>0</v>
      </c>
      <c r="BJ748" s="24" t="s">
        <v>78</v>
      </c>
      <c r="BK748" s="165">
        <f>ROUND(I748*H748,2)</f>
        <v>0</v>
      </c>
      <c r="BL748" s="24" t="s">
        <v>245</v>
      </c>
      <c r="BM748" s="24" t="s">
        <v>1224</v>
      </c>
    </row>
    <row r="749" spans="2:63" s="10" customFormat="1" ht="29.25" customHeight="1">
      <c r="B749" s="141"/>
      <c r="D749" s="151" t="s">
        <v>69</v>
      </c>
      <c r="E749" s="152" t="s">
        <v>1225</v>
      </c>
      <c r="F749" s="152" t="s">
        <v>1226</v>
      </c>
      <c r="J749" s="153"/>
      <c r="L749" s="141"/>
      <c r="M749" s="145"/>
      <c r="N749" s="146"/>
      <c r="O749" s="146"/>
      <c r="P749" s="147">
        <f>SUM(P750:P791)</f>
        <v>1114.1687000000002</v>
      </c>
      <c r="Q749" s="146"/>
      <c r="R749" s="147">
        <f>SUM(R750:R791)</f>
        <v>7.200537229999999</v>
      </c>
      <c r="S749" s="146"/>
      <c r="T749" s="148">
        <f>SUM(T750:T791)</f>
        <v>0</v>
      </c>
      <c r="AR749" s="142" t="s">
        <v>80</v>
      </c>
      <c r="AT749" s="149" t="s">
        <v>69</v>
      </c>
      <c r="AU749" s="149" t="s">
        <v>78</v>
      </c>
      <c r="AY749" s="142" t="s">
        <v>150</v>
      </c>
      <c r="BK749" s="150">
        <f>SUM(BK750:BK791)</f>
        <v>0</v>
      </c>
    </row>
    <row r="750" spans="2:65" s="1" customFormat="1" ht="22.5" customHeight="1">
      <c r="B750" s="154"/>
      <c r="C750" s="155" t="s">
        <v>1227</v>
      </c>
      <c r="D750" s="155" t="s">
        <v>152</v>
      </c>
      <c r="E750" s="156" t="s">
        <v>1228</v>
      </c>
      <c r="F750" s="157" t="s">
        <v>1229</v>
      </c>
      <c r="G750" s="158" t="s">
        <v>196</v>
      </c>
      <c r="H750" s="159">
        <v>13.8</v>
      </c>
      <c r="I750" s="160"/>
      <c r="J750" s="160"/>
      <c r="K750" s="157" t="s">
        <v>156</v>
      </c>
      <c r="L750" s="38"/>
      <c r="M750" s="161" t="s">
        <v>5</v>
      </c>
      <c r="N750" s="162" t="s">
        <v>41</v>
      </c>
      <c r="O750" s="163">
        <v>0.804</v>
      </c>
      <c r="P750" s="163">
        <f>O750*H750</f>
        <v>11.095200000000002</v>
      </c>
      <c r="Q750" s="163">
        <v>5E-05</v>
      </c>
      <c r="R750" s="163">
        <f>Q750*H750</f>
        <v>0.0006900000000000001</v>
      </c>
      <c r="S750" s="163">
        <v>0</v>
      </c>
      <c r="T750" s="164">
        <f>S750*H750</f>
        <v>0</v>
      </c>
      <c r="AR750" s="24" t="s">
        <v>245</v>
      </c>
      <c r="AT750" s="24" t="s">
        <v>152</v>
      </c>
      <c r="AU750" s="24" t="s">
        <v>80</v>
      </c>
      <c r="AY750" s="24" t="s">
        <v>150</v>
      </c>
      <c r="BE750" s="165">
        <f>IF(N750="základní",J750,0)</f>
        <v>0</v>
      </c>
      <c r="BF750" s="165">
        <f>IF(N750="snížená",J750,0)</f>
        <v>0</v>
      </c>
      <c r="BG750" s="165">
        <f>IF(N750="zákl. přenesená",J750,0)</f>
        <v>0</v>
      </c>
      <c r="BH750" s="165">
        <f>IF(N750="sníž. přenesená",J750,0)</f>
        <v>0</v>
      </c>
      <c r="BI750" s="165">
        <f>IF(N750="nulová",J750,0)</f>
        <v>0</v>
      </c>
      <c r="BJ750" s="24" t="s">
        <v>78</v>
      </c>
      <c r="BK750" s="165">
        <f>ROUND(I750*H750,2)</f>
        <v>0</v>
      </c>
      <c r="BL750" s="24" t="s">
        <v>245</v>
      </c>
      <c r="BM750" s="24" t="s">
        <v>1230</v>
      </c>
    </row>
    <row r="751" spans="2:51" s="11" customFormat="1" ht="13.5">
      <c r="B751" s="166"/>
      <c r="D751" s="175" t="s">
        <v>159</v>
      </c>
      <c r="E751" s="183" t="s">
        <v>5</v>
      </c>
      <c r="F751" s="184" t="s">
        <v>1231</v>
      </c>
      <c r="H751" s="185">
        <v>13.8</v>
      </c>
      <c r="L751" s="166"/>
      <c r="M751" s="171"/>
      <c r="N751" s="172"/>
      <c r="O751" s="172"/>
      <c r="P751" s="172"/>
      <c r="Q751" s="172"/>
      <c r="R751" s="172"/>
      <c r="S751" s="172"/>
      <c r="T751" s="173"/>
      <c r="AT751" s="168" t="s">
        <v>159</v>
      </c>
      <c r="AU751" s="168" t="s">
        <v>80</v>
      </c>
      <c r="AV751" s="11" t="s">
        <v>80</v>
      </c>
      <c r="AW751" s="11" t="s">
        <v>33</v>
      </c>
      <c r="AX751" s="11" t="s">
        <v>78</v>
      </c>
      <c r="AY751" s="168" t="s">
        <v>150</v>
      </c>
    </row>
    <row r="752" spans="2:65" s="1" customFormat="1" ht="22.5" customHeight="1">
      <c r="B752" s="154"/>
      <c r="C752" s="155" t="s">
        <v>1232</v>
      </c>
      <c r="D752" s="155" t="s">
        <v>152</v>
      </c>
      <c r="E752" s="156" t="s">
        <v>1233</v>
      </c>
      <c r="F752" s="157" t="s">
        <v>1234</v>
      </c>
      <c r="G752" s="158" t="s">
        <v>196</v>
      </c>
      <c r="H752" s="159">
        <v>13.8</v>
      </c>
      <c r="I752" s="160"/>
      <c r="J752" s="160"/>
      <c r="K752" s="157" t="s">
        <v>156</v>
      </c>
      <c r="L752" s="38"/>
      <c r="M752" s="161" t="s">
        <v>5</v>
      </c>
      <c r="N752" s="162" t="s">
        <v>41</v>
      </c>
      <c r="O752" s="163">
        <v>0.781</v>
      </c>
      <c r="P752" s="163">
        <f>O752*H752</f>
        <v>10.777800000000001</v>
      </c>
      <c r="Q752" s="163">
        <v>0</v>
      </c>
      <c r="R752" s="163">
        <f>Q752*H752</f>
        <v>0</v>
      </c>
      <c r="S752" s="163">
        <v>0</v>
      </c>
      <c r="T752" s="164">
        <f>S752*H752</f>
        <v>0</v>
      </c>
      <c r="AR752" s="24" t="s">
        <v>245</v>
      </c>
      <c r="AT752" s="24" t="s">
        <v>152</v>
      </c>
      <c r="AU752" s="24" t="s">
        <v>80</v>
      </c>
      <c r="AY752" s="24" t="s">
        <v>150</v>
      </c>
      <c r="BE752" s="165">
        <f>IF(N752="základní",J752,0)</f>
        <v>0</v>
      </c>
      <c r="BF752" s="165">
        <f>IF(N752="snížená",J752,0)</f>
        <v>0</v>
      </c>
      <c r="BG752" s="165">
        <f>IF(N752="zákl. přenesená",J752,0)</f>
        <v>0</v>
      </c>
      <c r="BH752" s="165">
        <f>IF(N752="sníž. přenesená",J752,0)</f>
        <v>0</v>
      </c>
      <c r="BI752" s="165">
        <f>IF(N752="nulová",J752,0)</f>
        <v>0</v>
      </c>
      <c r="BJ752" s="24" t="s">
        <v>78</v>
      </c>
      <c r="BK752" s="165">
        <f>ROUND(I752*H752,2)</f>
        <v>0</v>
      </c>
      <c r="BL752" s="24" t="s">
        <v>245</v>
      </c>
      <c r="BM752" s="24" t="s">
        <v>1235</v>
      </c>
    </row>
    <row r="753" spans="2:65" s="1" customFormat="1" ht="44.25" customHeight="1">
      <c r="B753" s="154"/>
      <c r="C753" s="155" t="s">
        <v>1236</v>
      </c>
      <c r="D753" s="155" t="s">
        <v>152</v>
      </c>
      <c r="E753" s="156" t="s">
        <v>1237</v>
      </c>
      <c r="F753" s="157" t="s">
        <v>1238</v>
      </c>
      <c r="G753" s="158" t="s">
        <v>241</v>
      </c>
      <c r="H753" s="159">
        <v>1</v>
      </c>
      <c r="I753" s="160"/>
      <c r="J753" s="160"/>
      <c r="K753" s="157" t="s">
        <v>5</v>
      </c>
      <c r="L753" s="38"/>
      <c r="M753" s="161" t="s">
        <v>5</v>
      </c>
      <c r="N753" s="162" t="s">
        <v>41</v>
      </c>
      <c r="O753" s="163">
        <v>7.62</v>
      </c>
      <c r="P753" s="163">
        <f>O753*H753</f>
        <v>7.62</v>
      </c>
      <c r="Q753" s="163">
        <v>0</v>
      </c>
      <c r="R753" s="163">
        <f>Q753*H753</f>
        <v>0</v>
      </c>
      <c r="S753" s="163">
        <v>0</v>
      </c>
      <c r="T753" s="164">
        <f>S753*H753</f>
        <v>0</v>
      </c>
      <c r="AR753" s="24" t="s">
        <v>245</v>
      </c>
      <c r="AT753" s="24" t="s">
        <v>152</v>
      </c>
      <c r="AU753" s="24" t="s">
        <v>80</v>
      </c>
      <c r="AY753" s="24" t="s">
        <v>150</v>
      </c>
      <c r="BE753" s="165">
        <f>IF(N753="základní",J753,0)</f>
        <v>0</v>
      </c>
      <c r="BF753" s="165">
        <f>IF(N753="snížená",J753,0)</f>
        <v>0</v>
      </c>
      <c r="BG753" s="165">
        <f>IF(N753="zákl. přenesená",J753,0)</f>
        <v>0</v>
      </c>
      <c r="BH753" s="165">
        <f>IF(N753="sníž. přenesená",J753,0)</f>
        <v>0</v>
      </c>
      <c r="BI753" s="165">
        <f>IF(N753="nulová",J753,0)</f>
        <v>0</v>
      </c>
      <c r="BJ753" s="24" t="s">
        <v>78</v>
      </c>
      <c r="BK753" s="165">
        <f>ROUND(I753*H753,2)</f>
        <v>0</v>
      </c>
      <c r="BL753" s="24" t="s">
        <v>245</v>
      </c>
      <c r="BM753" s="24" t="s">
        <v>1239</v>
      </c>
    </row>
    <row r="754" spans="2:51" s="11" customFormat="1" ht="13.5">
      <c r="B754" s="166"/>
      <c r="D754" s="175" t="s">
        <v>159</v>
      </c>
      <c r="E754" s="183" t="s">
        <v>5</v>
      </c>
      <c r="F754" s="184" t="s">
        <v>797</v>
      </c>
      <c r="H754" s="185">
        <v>1</v>
      </c>
      <c r="L754" s="166"/>
      <c r="M754" s="171"/>
      <c r="N754" s="172"/>
      <c r="O754" s="172"/>
      <c r="P754" s="172"/>
      <c r="Q754" s="172"/>
      <c r="R754" s="172"/>
      <c r="S754" s="172"/>
      <c r="T754" s="173"/>
      <c r="AT754" s="168" t="s">
        <v>159</v>
      </c>
      <c r="AU754" s="168" t="s">
        <v>80</v>
      </c>
      <c r="AV754" s="11" t="s">
        <v>80</v>
      </c>
      <c r="AW754" s="11" t="s">
        <v>33</v>
      </c>
      <c r="AX754" s="11" t="s">
        <v>78</v>
      </c>
      <c r="AY754" s="168" t="s">
        <v>150</v>
      </c>
    </row>
    <row r="755" spans="2:65" s="1" customFormat="1" ht="95.25" customHeight="1">
      <c r="B755" s="154"/>
      <c r="C755" s="155" t="s">
        <v>1240</v>
      </c>
      <c r="D755" s="155" t="s">
        <v>152</v>
      </c>
      <c r="E755" s="156" t="s">
        <v>1241</v>
      </c>
      <c r="F755" s="157" t="s">
        <v>1242</v>
      </c>
      <c r="G755" s="158" t="s">
        <v>241</v>
      </c>
      <c r="H755" s="159">
        <v>1</v>
      </c>
      <c r="I755" s="160"/>
      <c r="J755" s="160"/>
      <c r="K755" s="157" t="s">
        <v>5</v>
      </c>
      <c r="L755" s="38"/>
      <c r="M755" s="161" t="s">
        <v>5</v>
      </c>
      <c r="N755" s="162" t="s">
        <v>41</v>
      </c>
      <c r="O755" s="163">
        <v>10.95</v>
      </c>
      <c r="P755" s="163">
        <f>O755*H755</f>
        <v>10.95</v>
      </c>
      <c r="Q755" s="163">
        <v>0</v>
      </c>
      <c r="R755" s="163">
        <f>Q755*H755</f>
        <v>0</v>
      </c>
      <c r="S755" s="163">
        <v>0</v>
      </c>
      <c r="T755" s="164">
        <f>S755*H755</f>
        <v>0</v>
      </c>
      <c r="AR755" s="24" t="s">
        <v>245</v>
      </c>
      <c r="AT755" s="24" t="s">
        <v>152</v>
      </c>
      <c r="AU755" s="24" t="s">
        <v>80</v>
      </c>
      <c r="AY755" s="24" t="s">
        <v>150</v>
      </c>
      <c r="BE755" s="165">
        <f>IF(N755="základní",J755,0)</f>
        <v>0</v>
      </c>
      <c r="BF755" s="165">
        <f>IF(N755="snížená",J755,0)</f>
        <v>0</v>
      </c>
      <c r="BG755" s="165">
        <f>IF(N755="zákl. přenesená",J755,0)</f>
        <v>0</v>
      </c>
      <c r="BH755" s="165">
        <f>IF(N755="sníž. přenesená",J755,0)</f>
        <v>0</v>
      </c>
      <c r="BI755" s="165">
        <f>IF(N755="nulová",J755,0)</f>
        <v>0</v>
      </c>
      <c r="BJ755" s="24" t="s">
        <v>78</v>
      </c>
      <c r="BK755" s="165">
        <f>ROUND(I755*H755,2)</f>
        <v>0</v>
      </c>
      <c r="BL755" s="24" t="s">
        <v>245</v>
      </c>
      <c r="BM755" s="24" t="s">
        <v>1243</v>
      </c>
    </row>
    <row r="756" spans="2:51" s="11" customFormat="1" ht="13.5">
      <c r="B756" s="166"/>
      <c r="D756" s="175" t="s">
        <v>159</v>
      </c>
      <c r="E756" s="183" t="s">
        <v>5</v>
      </c>
      <c r="F756" s="184" t="s">
        <v>1244</v>
      </c>
      <c r="H756" s="185">
        <v>1</v>
      </c>
      <c r="L756" s="166"/>
      <c r="M756" s="171"/>
      <c r="N756" s="172"/>
      <c r="O756" s="172"/>
      <c r="P756" s="172"/>
      <c r="Q756" s="172"/>
      <c r="R756" s="172"/>
      <c r="S756" s="172"/>
      <c r="T756" s="173"/>
      <c r="AT756" s="168" t="s">
        <v>159</v>
      </c>
      <c r="AU756" s="168" t="s">
        <v>80</v>
      </c>
      <c r="AV756" s="11" t="s">
        <v>80</v>
      </c>
      <c r="AW756" s="11" t="s">
        <v>33</v>
      </c>
      <c r="AX756" s="11" t="s">
        <v>78</v>
      </c>
      <c r="AY756" s="168" t="s">
        <v>150</v>
      </c>
    </row>
    <row r="757" spans="2:65" s="1" customFormat="1" ht="95.25" customHeight="1">
      <c r="B757" s="154"/>
      <c r="C757" s="155" t="s">
        <v>1245</v>
      </c>
      <c r="D757" s="155" t="s">
        <v>152</v>
      </c>
      <c r="E757" s="156" t="s">
        <v>1246</v>
      </c>
      <c r="F757" s="157" t="s">
        <v>1247</v>
      </c>
      <c r="G757" s="158" t="s">
        <v>241</v>
      </c>
      <c r="H757" s="159">
        <v>1</v>
      </c>
      <c r="I757" s="160"/>
      <c r="J757" s="160"/>
      <c r="K757" s="157" t="s">
        <v>5</v>
      </c>
      <c r="L757" s="38"/>
      <c r="M757" s="161" t="s">
        <v>5</v>
      </c>
      <c r="N757" s="162" t="s">
        <v>41</v>
      </c>
      <c r="O757" s="163">
        <v>12.04</v>
      </c>
      <c r="P757" s="163">
        <f>O757*H757</f>
        <v>12.04</v>
      </c>
      <c r="Q757" s="163">
        <v>0</v>
      </c>
      <c r="R757" s="163">
        <f>Q757*H757</f>
        <v>0</v>
      </c>
      <c r="S757" s="163">
        <v>0</v>
      </c>
      <c r="T757" s="164">
        <f>S757*H757</f>
        <v>0</v>
      </c>
      <c r="AR757" s="24" t="s">
        <v>245</v>
      </c>
      <c r="AT757" s="24" t="s">
        <v>152</v>
      </c>
      <c r="AU757" s="24" t="s">
        <v>80</v>
      </c>
      <c r="AY757" s="24" t="s">
        <v>150</v>
      </c>
      <c r="BE757" s="165">
        <f>IF(N757="základní",J757,0)</f>
        <v>0</v>
      </c>
      <c r="BF757" s="165">
        <f>IF(N757="snížená",J757,0)</f>
        <v>0</v>
      </c>
      <c r="BG757" s="165">
        <f>IF(N757="zákl. přenesená",J757,0)</f>
        <v>0</v>
      </c>
      <c r="BH757" s="165">
        <f>IF(N757="sníž. přenesená",J757,0)</f>
        <v>0</v>
      </c>
      <c r="BI757" s="165">
        <f>IF(N757="nulová",J757,0)</f>
        <v>0</v>
      </c>
      <c r="BJ757" s="24" t="s">
        <v>78</v>
      </c>
      <c r="BK757" s="165">
        <f>ROUND(I757*H757,2)</f>
        <v>0</v>
      </c>
      <c r="BL757" s="24" t="s">
        <v>245</v>
      </c>
      <c r="BM757" s="24" t="s">
        <v>1248</v>
      </c>
    </row>
    <row r="758" spans="2:51" s="11" customFormat="1" ht="13.5">
      <c r="B758" s="166"/>
      <c r="D758" s="175" t="s">
        <v>159</v>
      </c>
      <c r="E758" s="183" t="s">
        <v>5</v>
      </c>
      <c r="F758" s="184" t="s">
        <v>1249</v>
      </c>
      <c r="H758" s="185">
        <v>1</v>
      </c>
      <c r="L758" s="166"/>
      <c r="M758" s="171"/>
      <c r="N758" s="172"/>
      <c r="O758" s="172"/>
      <c r="P758" s="172"/>
      <c r="Q758" s="172"/>
      <c r="R758" s="172"/>
      <c r="S758" s="172"/>
      <c r="T758" s="173"/>
      <c r="AT758" s="168" t="s">
        <v>159</v>
      </c>
      <c r="AU758" s="168" t="s">
        <v>80</v>
      </c>
      <c r="AV758" s="11" t="s">
        <v>80</v>
      </c>
      <c r="AW758" s="11" t="s">
        <v>33</v>
      </c>
      <c r="AX758" s="11" t="s">
        <v>78</v>
      </c>
      <c r="AY758" s="168" t="s">
        <v>150</v>
      </c>
    </row>
    <row r="759" spans="2:65" s="1" customFormat="1" ht="22.5" customHeight="1">
      <c r="B759" s="154"/>
      <c r="C759" s="155" t="s">
        <v>1250</v>
      </c>
      <c r="D759" s="155" t="s">
        <v>152</v>
      </c>
      <c r="E759" s="156" t="s">
        <v>1251</v>
      </c>
      <c r="F759" s="157" t="s">
        <v>1252</v>
      </c>
      <c r="G759" s="158" t="s">
        <v>196</v>
      </c>
      <c r="H759" s="159">
        <v>2.723</v>
      </c>
      <c r="I759" s="160"/>
      <c r="J759" s="160"/>
      <c r="K759" s="157" t="s">
        <v>5</v>
      </c>
      <c r="L759" s="38"/>
      <c r="M759" s="161" t="s">
        <v>5</v>
      </c>
      <c r="N759" s="162" t="s">
        <v>41</v>
      </c>
      <c r="O759" s="163">
        <v>0.678</v>
      </c>
      <c r="P759" s="163">
        <f>O759*H759</f>
        <v>1.8461940000000001</v>
      </c>
      <c r="Q759" s="163">
        <v>1E-05</v>
      </c>
      <c r="R759" s="163">
        <f>Q759*H759</f>
        <v>2.7230000000000002E-05</v>
      </c>
      <c r="S759" s="163">
        <v>0</v>
      </c>
      <c r="T759" s="164">
        <f>S759*H759</f>
        <v>0</v>
      </c>
      <c r="AR759" s="24" t="s">
        <v>245</v>
      </c>
      <c r="AT759" s="24" t="s">
        <v>152</v>
      </c>
      <c r="AU759" s="24" t="s">
        <v>80</v>
      </c>
      <c r="AY759" s="24" t="s">
        <v>150</v>
      </c>
      <c r="BE759" s="165">
        <f>IF(N759="základní",J759,0)</f>
        <v>0</v>
      </c>
      <c r="BF759" s="165">
        <f>IF(N759="snížená",J759,0)</f>
        <v>0</v>
      </c>
      <c r="BG759" s="165">
        <f>IF(N759="zákl. přenesená",J759,0)</f>
        <v>0</v>
      </c>
      <c r="BH759" s="165">
        <f>IF(N759="sníž. přenesená",J759,0)</f>
        <v>0</v>
      </c>
      <c r="BI759" s="165">
        <f>IF(N759="nulová",J759,0)</f>
        <v>0</v>
      </c>
      <c r="BJ759" s="24" t="s">
        <v>78</v>
      </c>
      <c r="BK759" s="165">
        <f>ROUND(I759*H759,2)</f>
        <v>0</v>
      </c>
      <c r="BL759" s="24" t="s">
        <v>245</v>
      </c>
      <c r="BM759" s="24" t="s">
        <v>1253</v>
      </c>
    </row>
    <row r="760" spans="2:51" s="11" customFormat="1" ht="27">
      <c r="B760" s="166"/>
      <c r="D760" s="167" t="s">
        <v>159</v>
      </c>
      <c r="E760" s="168" t="s">
        <v>5</v>
      </c>
      <c r="F760" s="169" t="s">
        <v>1254</v>
      </c>
      <c r="H760" s="170">
        <v>0.8</v>
      </c>
      <c r="L760" s="166"/>
      <c r="M760" s="171"/>
      <c r="N760" s="172"/>
      <c r="O760" s="172"/>
      <c r="P760" s="172"/>
      <c r="Q760" s="172"/>
      <c r="R760" s="172"/>
      <c r="S760" s="172"/>
      <c r="T760" s="173"/>
      <c r="AT760" s="168" t="s">
        <v>159</v>
      </c>
      <c r="AU760" s="168" t="s">
        <v>80</v>
      </c>
      <c r="AV760" s="11" t="s">
        <v>80</v>
      </c>
      <c r="AW760" s="11" t="s">
        <v>33</v>
      </c>
      <c r="AX760" s="11" t="s">
        <v>70</v>
      </c>
      <c r="AY760" s="168" t="s">
        <v>150</v>
      </c>
    </row>
    <row r="761" spans="2:51" s="11" customFormat="1" ht="27">
      <c r="B761" s="166"/>
      <c r="D761" s="167" t="s">
        <v>159</v>
      </c>
      <c r="E761" s="168" t="s">
        <v>5</v>
      </c>
      <c r="F761" s="169" t="s">
        <v>819</v>
      </c>
      <c r="H761" s="170">
        <v>0.16</v>
      </c>
      <c r="L761" s="166"/>
      <c r="M761" s="171"/>
      <c r="N761" s="172"/>
      <c r="O761" s="172"/>
      <c r="P761" s="172"/>
      <c r="Q761" s="172"/>
      <c r="R761" s="172"/>
      <c r="S761" s="172"/>
      <c r="T761" s="173"/>
      <c r="AT761" s="168" t="s">
        <v>159</v>
      </c>
      <c r="AU761" s="168" t="s">
        <v>80</v>
      </c>
      <c r="AV761" s="11" t="s">
        <v>80</v>
      </c>
      <c r="AW761" s="11" t="s">
        <v>33</v>
      </c>
      <c r="AX761" s="11" t="s">
        <v>70</v>
      </c>
      <c r="AY761" s="168" t="s">
        <v>150</v>
      </c>
    </row>
    <row r="762" spans="2:51" s="11" customFormat="1" ht="27">
      <c r="B762" s="166"/>
      <c r="D762" s="167" t="s">
        <v>159</v>
      </c>
      <c r="E762" s="168" t="s">
        <v>5</v>
      </c>
      <c r="F762" s="169" t="s">
        <v>820</v>
      </c>
      <c r="H762" s="170">
        <v>0.2</v>
      </c>
      <c r="L762" s="166"/>
      <c r="M762" s="171"/>
      <c r="N762" s="172"/>
      <c r="O762" s="172"/>
      <c r="P762" s="172"/>
      <c r="Q762" s="172"/>
      <c r="R762" s="172"/>
      <c r="S762" s="172"/>
      <c r="T762" s="173"/>
      <c r="AT762" s="168" t="s">
        <v>159</v>
      </c>
      <c r="AU762" s="168" t="s">
        <v>80</v>
      </c>
      <c r="AV762" s="11" t="s">
        <v>80</v>
      </c>
      <c r="AW762" s="11" t="s">
        <v>33</v>
      </c>
      <c r="AX762" s="11" t="s">
        <v>70</v>
      </c>
      <c r="AY762" s="168" t="s">
        <v>150</v>
      </c>
    </row>
    <row r="763" spans="2:51" s="11" customFormat="1" ht="27">
      <c r="B763" s="166"/>
      <c r="D763" s="167" t="s">
        <v>159</v>
      </c>
      <c r="E763" s="168" t="s">
        <v>5</v>
      </c>
      <c r="F763" s="169" t="s">
        <v>825</v>
      </c>
      <c r="H763" s="170">
        <v>1.563</v>
      </c>
      <c r="L763" s="166"/>
      <c r="M763" s="171"/>
      <c r="N763" s="172"/>
      <c r="O763" s="172"/>
      <c r="P763" s="172"/>
      <c r="Q763" s="172"/>
      <c r="R763" s="172"/>
      <c r="S763" s="172"/>
      <c r="T763" s="173"/>
      <c r="AT763" s="168" t="s">
        <v>159</v>
      </c>
      <c r="AU763" s="168" t="s">
        <v>80</v>
      </c>
      <c r="AV763" s="11" t="s">
        <v>80</v>
      </c>
      <c r="AW763" s="11" t="s">
        <v>33</v>
      </c>
      <c r="AX763" s="11" t="s">
        <v>70</v>
      </c>
      <c r="AY763" s="168" t="s">
        <v>150</v>
      </c>
    </row>
    <row r="764" spans="2:51" s="12" customFormat="1" ht="13.5">
      <c r="B764" s="174"/>
      <c r="D764" s="175" t="s">
        <v>159</v>
      </c>
      <c r="E764" s="176" t="s">
        <v>5</v>
      </c>
      <c r="F764" s="177" t="s">
        <v>162</v>
      </c>
      <c r="H764" s="178">
        <v>2.723</v>
      </c>
      <c r="L764" s="174"/>
      <c r="M764" s="179"/>
      <c r="N764" s="180"/>
      <c r="O764" s="180"/>
      <c r="P764" s="180"/>
      <c r="Q764" s="180"/>
      <c r="R764" s="180"/>
      <c r="S764" s="180"/>
      <c r="T764" s="181"/>
      <c r="AT764" s="182" t="s">
        <v>159</v>
      </c>
      <c r="AU764" s="182" t="s">
        <v>80</v>
      </c>
      <c r="AV764" s="12" t="s">
        <v>157</v>
      </c>
      <c r="AW764" s="12" t="s">
        <v>33</v>
      </c>
      <c r="AX764" s="12" t="s">
        <v>78</v>
      </c>
      <c r="AY764" s="182" t="s">
        <v>150</v>
      </c>
    </row>
    <row r="765" spans="2:65" s="1" customFormat="1" ht="22.5" customHeight="1">
      <c r="B765" s="154"/>
      <c r="C765" s="186" t="s">
        <v>1255</v>
      </c>
      <c r="D765" s="186" t="s">
        <v>205</v>
      </c>
      <c r="E765" s="187" t="s">
        <v>1256</v>
      </c>
      <c r="F765" s="188" t="s">
        <v>1257</v>
      </c>
      <c r="G765" s="189" t="s">
        <v>241</v>
      </c>
      <c r="H765" s="190">
        <v>1</v>
      </c>
      <c r="I765" s="191"/>
      <c r="J765" s="191"/>
      <c r="K765" s="188" t="s">
        <v>5</v>
      </c>
      <c r="L765" s="192"/>
      <c r="M765" s="193" t="s">
        <v>5</v>
      </c>
      <c r="N765" s="194" t="s">
        <v>41</v>
      </c>
      <c r="O765" s="163">
        <v>0</v>
      </c>
      <c r="P765" s="163">
        <f>O765*H765</f>
        <v>0</v>
      </c>
      <c r="Q765" s="163">
        <v>0.0115</v>
      </c>
      <c r="R765" s="163">
        <f>Q765*H765</f>
        <v>0.0115</v>
      </c>
      <c r="S765" s="163">
        <v>0</v>
      </c>
      <c r="T765" s="164">
        <f>S765*H765</f>
        <v>0</v>
      </c>
      <c r="AR765" s="24" t="s">
        <v>364</v>
      </c>
      <c r="AT765" s="24" t="s">
        <v>205</v>
      </c>
      <c r="AU765" s="24" t="s">
        <v>80</v>
      </c>
      <c r="AY765" s="24" t="s">
        <v>150</v>
      </c>
      <c r="BE765" s="165">
        <f>IF(N765="základní",J765,0)</f>
        <v>0</v>
      </c>
      <c r="BF765" s="165">
        <f>IF(N765="snížená",J765,0)</f>
        <v>0</v>
      </c>
      <c r="BG765" s="165">
        <f>IF(N765="zákl. přenesená",J765,0)</f>
        <v>0</v>
      </c>
      <c r="BH765" s="165">
        <f>IF(N765="sníž. přenesená",J765,0)</f>
        <v>0</v>
      </c>
      <c r="BI765" s="165">
        <f>IF(N765="nulová",J765,0)</f>
        <v>0</v>
      </c>
      <c r="BJ765" s="24" t="s">
        <v>78</v>
      </c>
      <c r="BK765" s="165">
        <f>ROUND(I765*H765,2)</f>
        <v>0</v>
      </c>
      <c r="BL765" s="24" t="s">
        <v>245</v>
      </c>
      <c r="BM765" s="24" t="s">
        <v>1258</v>
      </c>
    </row>
    <row r="766" spans="2:51" s="11" customFormat="1" ht="13.5">
      <c r="B766" s="166"/>
      <c r="D766" s="175" t="s">
        <v>159</v>
      </c>
      <c r="E766" s="183" t="s">
        <v>5</v>
      </c>
      <c r="F766" s="184" t="s">
        <v>1259</v>
      </c>
      <c r="H766" s="185">
        <v>1</v>
      </c>
      <c r="L766" s="166"/>
      <c r="M766" s="171"/>
      <c r="N766" s="172"/>
      <c r="O766" s="172"/>
      <c r="P766" s="172"/>
      <c r="Q766" s="172"/>
      <c r="R766" s="172"/>
      <c r="S766" s="172"/>
      <c r="T766" s="173"/>
      <c r="AT766" s="168" t="s">
        <v>159</v>
      </c>
      <c r="AU766" s="168" t="s">
        <v>80</v>
      </c>
      <c r="AV766" s="11" t="s">
        <v>80</v>
      </c>
      <c r="AW766" s="11" t="s">
        <v>33</v>
      </c>
      <c r="AX766" s="11" t="s">
        <v>78</v>
      </c>
      <c r="AY766" s="168" t="s">
        <v>150</v>
      </c>
    </row>
    <row r="767" spans="2:65" s="1" customFormat="1" ht="22.5" customHeight="1">
      <c r="B767" s="154"/>
      <c r="C767" s="186" t="s">
        <v>1260</v>
      </c>
      <c r="D767" s="186" t="s">
        <v>205</v>
      </c>
      <c r="E767" s="187" t="s">
        <v>1261</v>
      </c>
      <c r="F767" s="188" t="s">
        <v>1262</v>
      </c>
      <c r="G767" s="189" t="s">
        <v>241</v>
      </c>
      <c r="H767" s="190">
        <v>1</v>
      </c>
      <c r="I767" s="191"/>
      <c r="J767" s="191"/>
      <c r="K767" s="188" t="s">
        <v>5</v>
      </c>
      <c r="L767" s="192"/>
      <c r="M767" s="193" t="s">
        <v>5</v>
      </c>
      <c r="N767" s="194" t="s">
        <v>41</v>
      </c>
      <c r="O767" s="163">
        <v>0</v>
      </c>
      <c r="P767" s="163">
        <f>O767*H767</f>
        <v>0</v>
      </c>
      <c r="Q767" s="163">
        <v>0.006</v>
      </c>
      <c r="R767" s="163">
        <f>Q767*H767</f>
        <v>0.006</v>
      </c>
      <c r="S767" s="163">
        <v>0</v>
      </c>
      <c r="T767" s="164">
        <f>S767*H767</f>
        <v>0</v>
      </c>
      <c r="AR767" s="24" t="s">
        <v>364</v>
      </c>
      <c r="AT767" s="24" t="s">
        <v>205</v>
      </c>
      <c r="AU767" s="24" t="s">
        <v>80</v>
      </c>
      <c r="AY767" s="24" t="s">
        <v>150</v>
      </c>
      <c r="BE767" s="165">
        <f>IF(N767="základní",J767,0)</f>
        <v>0</v>
      </c>
      <c r="BF767" s="165">
        <f>IF(N767="snížená",J767,0)</f>
        <v>0</v>
      </c>
      <c r="BG767" s="165">
        <f>IF(N767="zákl. přenesená",J767,0)</f>
        <v>0</v>
      </c>
      <c r="BH767" s="165">
        <f>IF(N767="sníž. přenesená",J767,0)</f>
        <v>0</v>
      </c>
      <c r="BI767" s="165">
        <f>IF(N767="nulová",J767,0)</f>
        <v>0</v>
      </c>
      <c r="BJ767" s="24" t="s">
        <v>78</v>
      </c>
      <c r="BK767" s="165">
        <f>ROUND(I767*H767,2)</f>
        <v>0</v>
      </c>
      <c r="BL767" s="24" t="s">
        <v>245</v>
      </c>
      <c r="BM767" s="24" t="s">
        <v>1263</v>
      </c>
    </row>
    <row r="768" spans="2:51" s="11" customFormat="1" ht="27">
      <c r="B768" s="166"/>
      <c r="D768" s="175" t="s">
        <v>159</v>
      </c>
      <c r="E768" s="183" t="s">
        <v>5</v>
      </c>
      <c r="F768" s="184" t="s">
        <v>1264</v>
      </c>
      <c r="H768" s="185">
        <v>1</v>
      </c>
      <c r="L768" s="166"/>
      <c r="M768" s="171"/>
      <c r="N768" s="172"/>
      <c r="O768" s="172"/>
      <c r="P768" s="172"/>
      <c r="Q768" s="172"/>
      <c r="R768" s="172"/>
      <c r="S768" s="172"/>
      <c r="T768" s="173"/>
      <c r="AT768" s="168" t="s">
        <v>159</v>
      </c>
      <c r="AU768" s="168" t="s">
        <v>80</v>
      </c>
      <c r="AV768" s="11" t="s">
        <v>80</v>
      </c>
      <c r="AW768" s="11" t="s">
        <v>33</v>
      </c>
      <c r="AX768" s="11" t="s">
        <v>78</v>
      </c>
      <c r="AY768" s="168" t="s">
        <v>150</v>
      </c>
    </row>
    <row r="769" spans="2:65" s="1" customFormat="1" ht="22.5" customHeight="1">
      <c r="B769" s="154"/>
      <c r="C769" s="186" t="s">
        <v>1265</v>
      </c>
      <c r="D769" s="186" t="s">
        <v>205</v>
      </c>
      <c r="E769" s="187" t="s">
        <v>1266</v>
      </c>
      <c r="F769" s="188" t="s">
        <v>1267</v>
      </c>
      <c r="G769" s="189" t="s">
        <v>241</v>
      </c>
      <c r="H769" s="190">
        <v>1</v>
      </c>
      <c r="I769" s="191"/>
      <c r="J769" s="191"/>
      <c r="K769" s="188" t="s">
        <v>5</v>
      </c>
      <c r="L769" s="192"/>
      <c r="M769" s="193" t="s">
        <v>5</v>
      </c>
      <c r="N769" s="194" t="s">
        <v>41</v>
      </c>
      <c r="O769" s="163">
        <v>0</v>
      </c>
      <c r="P769" s="163">
        <f>O769*H769</f>
        <v>0</v>
      </c>
      <c r="Q769" s="163">
        <v>0.0036</v>
      </c>
      <c r="R769" s="163">
        <f>Q769*H769</f>
        <v>0.0036</v>
      </c>
      <c r="S769" s="163">
        <v>0</v>
      </c>
      <c r="T769" s="164">
        <f>S769*H769</f>
        <v>0</v>
      </c>
      <c r="AR769" s="24" t="s">
        <v>364</v>
      </c>
      <c r="AT769" s="24" t="s">
        <v>205</v>
      </c>
      <c r="AU769" s="24" t="s">
        <v>80</v>
      </c>
      <c r="AY769" s="24" t="s">
        <v>150</v>
      </c>
      <c r="BE769" s="165">
        <f>IF(N769="základní",J769,0)</f>
        <v>0</v>
      </c>
      <c r="BF769" s="165">
        <f>IF(N769="snížená",J769,0)</f>
        <v>0</v>
      </c>
      <c r="BG769" s="165">
        <f>IF(N769="zákl. přenesená",J769,0)</f>
        <v>0</v>
      </c>
      <c r="BH769" s="165">
        <f>IF(N769="sníž. přenesená",J769,0)</f>
        <v>0</v>
      </c>
      <c r="BI769" s="165">
        <f>IF(N769="nulová",J769,0)</f>
        <v>0</v>
      </c>
      <c r="BJ769" s="24" t="s">
        <v>78</v>
      </c>
      <c r="BK769" s="165">
        <f>ROUND(I769*H769,2)</f>
        <v>0</v>
      </c>
      <c r="BL769" s="24" t="s">
        <v>245</v>
      </c>
      <c r="BM769" s="24" t="s">
        <v>1268</v>
      </c>
    </row>
    <row r="770" spans="2:51" s="11" customFormat="1" ht="27">
      <c r="B770" s="166"/>
      <c r="D770" s="175" t="s">
        <v>159</v>
      </c>
      <c r="E770" s="183" t="s">
        <v>5</v>
      </c>
      <c r="F770" s="184" t="s">
        <v>1269</v>
      </c>
      <c r="H770" s="185">
        <v>1</v>
      </c>
      <c r="L770" s="166"/>
      <c r="M770" s="171"/>
      <c r="N770" s="172"/>
      <c r="O770" s="172"/>
      <c r="P770" s="172"/>
      <c r="Q770" s="172"/>
      <c r="R770" s="172"/>
      <c r="S770" s="172"/>
      <c r="T770" s="173"/>
      <c r="AT770" s="168" t="s">
        <v>159</v>
      </c>
      <c r="AU770" s="168" t="s">
        <v>80</v>
      </c>
      <c r="AV770" s="11" t="s">
        <v>80</v>
      </c>
      <c r="AW770" s="11" t="s">
        <v>33</v>
      </c>
      <c r="AX770" s="11" t="s">
        <v>78</v>
      </c>
      <c r="AY770" s="168" t="s">
        <v>150</v>
      </c>
    </row>
    <row r="771" spans="2:65" s="1" customFormat="1" ht="22.5" customHeight="1">
      <c r="B771" s="154"/>
      <c r="C771" s="186" t="s">
        <v>1270</v>
      </c>
      <c r="D771" s="186" t="s">
        <v>205</v>
      </c>
      <c r="E771" s="187" t="s">
        <v>1271</v>
      </c>
      <c r="F771" s="188" t="s">
        <v>1272</v>
      </c>
      <c r="G771" s="189" t="s">
        <v>241</v>
      </c>
      <c r="H771" s="190">
        <v>1</v>
      </c>
      <c r="I771" s="191"/>
      <c r="J771" s="191"/>
      <c r="K771" s="188" t="s">
        <v>5</v>
      </c>
      <c r="L771" s="192"/>
      <c r="M771" s="193" t="s">
        <v>5</v>
      </c>
      <c r="N771" s="194" t="s">
        <v>41</v>
      </c>
      <c r="O771" s="163">
        <v>0</v>
      </c>
      <c r="P771" s="163">
        <f>O771*H771</f>
        <v>0</v>
      </c>
      <c r="Q771" s="163">
        <v>0.0208</v>
      </c>
      <c r="R771" s="163">
        <f>Q771*H771</f>
        <v>0.0208</v>
      </c>
      <c r="S771" s="163">
        <v>0</v>
      </c>
      <c r="T771" s="164">
        <f>S771*H771</f>
        <v>0</v>
      </c>
      <c r="AR771" s="24" t="s">
        <v>364</v>
      </c>
      <c r="AT771" s="24" t="s">
        <v>205</v>
      </c>
      <c r="AU771" s="24" t="s">
        <v>80</v>
      </c>
      <c r="AY771" s="24" t="s">
        <v>150</v>
      </c>
      <c r="BE771" s="165">
        <f>IF(N771="základní",J771,0)</f>
        <v>0</v>
      </c>
      <c r="BF771" s="165">
        <f>IF(N771="snížená",J771,0)</f>
        <v>0</v>
      </c>
      <c r="BG771" s="165">
        <f>IF(N771="zákl. přenesená",J771,0)</f>
        <v>0</v>
      </c>
      <c r="BH771" s="165">
        <f>IF(N771="sníž. přenesená",J771,0)</f>
        <v>0</v>
      </c>
      <c r="BI771" s="165">
        <f>IF(N771="nulová",J771,0)</f>
        <v>0</v>
      </c>
      <c r="BJ771" s="24" t="s">
        <v>78</v>
      </c>
      <c r="BK771" s="165">
        <f>ROUND(I771*H771,2)</f>
        <v>0</v>
      </c>
      <c r="BL771" s="24" t="s">
        <v>245</v>
      </c>
      <c r="BM771" s="24" t="s">
        <v>1273</v>
      </c>
    </row>
    <row r="772" spans="2:51" s="11" customFormat="1" ht="27">
      <c r="B772" s="166"/>
      <c r="D772" s="175" t="s">
        <v>159</v>
      </c>
      <c r="E772" s="183" t="s">
        <v>5</v>
      </c>
      <c r="F772" s="184" t="s">
        <v>1274</v>
      </c>
      <c r="H772" s="185">
        <v>1</v>
      </c>
      <c r="L772" s="166"/>
      <c r="M772" s="171"/>
      <c r="N772" s="172"/>
      <c r="O772" s="172"/>
      <c r="P772" s="172"/>
      <c r="Q772" s="172"/>
      <c r="R772" s="172"/>
      <c r="S772" s="172"/>
      <c r="T772" s="173"/>
      <c r="AT772" s="168" t="s">
        <v>159</v>
      </c>
      <c r="AU772" s="168" t="s">
        <v>80</v>
      </c>
      <c r="AV772" s="11" t="s">
        <v>80</v>
      </c>
      <c r="AW772" s="11" t="s">
        <v>33</v>
      </c>
      <c r="AX772" s="11" t="s">
        <v>78</v>
      </c>
      <c r="AY772" s="168" t="s">
        <v>150</v>
      </c>
    </row>
    <row r="773" spans="2:65" s="1" customFormat="1" ht="31.5" customHeight="1">
      <c r="B773" s="154"/>
      <c r="C773" s="155" t="s">
        <v>1275</v>
      </c>
      <c r="D773" s="155" t="s">
        <v>152</v>
      </c>
      <c r="E773" s="156" t="s">
        <v>1276</v>
      </c>
      <c r="F773" s="157" t="s">
        <v>1277</v>
      </c>
      <c r="G773" s="158" t="s">
        <v>208</v>
      </c>
      <c r="H773" s="159">
        <v>67.32</v>
      </c>
      <c r="I773" s="160"/>
      <c r="J773" s="160"/>
      <c r="K773" s="157" t="s">
        <v>5</v>
      </c>
      <c r="L773" s="38"/>
      <c r="M773" s="161" t="s">
        <v>5</v>
      </c>
      <c r="N773" s="162" t="s">
        <v>41</v>
      </c>
      <c r="O773" s="163">
        <v>0.2</v>
      </c>
      <c r="P773" s="163">
        <f>O773*H773</f>
        <v>13.463999999999999</v>
      </c>
      <c r="Q773" s="163">
        <v>0.001</v>
      </c>
      <c r="R773" s="163">
        <f>Q773*H773</f>
        <v>0.06731999999999999</v>
      </c>
      <c r="S773" s="163">
        <v>0</v>
      </c>
      <c r="T773" s="164">
        <f>S773*H773</f>
        <v>0</v>
      </c>
      <c r="AR773" s="24" t="s">
        <v>245</v>
      </c>
      <c r="AT773" s="24" t="s">
        <v>152</v>
      </c>
      <c r="AU773" s="24" t="s">
        <v>80</v>
      </c>
      <c r="AY773" s="24" t="s">
        <v>150</v>
      </c>
      <c r="BE773" s="165">
        <f>IF(N773="základní",J773,0)</f>
        <v>0</v>
      </c>
      <c r="BF773" s="165">
        <f>IF(N773="snížená",J773,0)</f>
        <v>0</v>
      </c>
      <c r="BG773" s="165">
        <f>IF(N773="zákl. přenesená",J773,0)</f>
        <v>0</v>
      </c>
      <c r="BH773" s="165">
        <f>IF(N773="sníž. přenesená",J773,0)</f>
        <v>0</v>
      </c>
      <c r="BI773" s="165">
        <f>IF(N773="nulová",J773,0)</f>
        <v>0</v>
      </c>
      <c r="BJ773" s="24" t="s">
        <v>78</v>
      </c>
      <c r="BK773" s="165">
        <f>ROUND(I773*H773,2)</f>
        <v>0</v>
      </c>
      <c r="BL773" s="24" t="s">
        <v>245</v>
      </c>
      <c r="BM773" s="24" t="s">
        <v>1278</v>
      </c>
    </row>
    <row r="774" spans="2:51" s="11" customFormat="1" ht="27">
      <c r="B774" s="166"/>
      <c r="D774" s="175" t="s">
        <v>159</v>
      </c>
      <c r="E774" s="183" t="s">
        <v>5</v>
      </c>
      <c r="F774" s="184" t="s">
        <v>1279</v>
      </c>
      <c r="H774" s="185">
        <v>67.32</v>
      </c>
      <c r="L774" s="166"/>
      <c r="M774" s="171"/>
      <c r="N774" s="172"/>
      <c r="O774" s="172"/>
      <c r="P774" s="172"/>
      <c r="Q774" s="172"/>
      <c r="R774" s="172"/>
      <c r="S774" s="172"/>
      <c r="T774" s="173"/>
      <c r="AT774" s="168" t="s">
        <v>159</v>
      </c>
      <c r="AU774" s="168" t="s">
        <v>80</v>
      </c>
      <c r="AV774" s="11" t="s">
        <v>80</v>
      </c>
      <c r="AW774" s="11" t="s">
        <v>33</v>
      </c>
      <c r="AX774" s="11" t="s">
        <v>78</v>
      </c>
      <c r="AY774" s="168" t="s">
        <v>150</v>
      </c>
    </row>
    <row r="775" spans="2:65" s="1" customFormat="1" ht="57" customHeight="1">
      <c r="B775" s="154"/>
      <c r="C775" s="155" t="s">
        <v>1280</v>
      </c>
      <c r="D775" s="155" t="s">
        <v>152</v>
      </c>
      <c r="E775" s="156" t="s">
        <v>1281</v>
      </c>
      <c r="F775" s="157" t="s">
        <v>1282</v>
      </c>
      <c r="G775" s="158" t="s">
        <v>208</v>
      </c>
      <c r="H775" s="159">
        <v>3214</v>
      </c>
      <c r="I775" s="160"/>
      <c r="J775" s="160"/>
      <c r="K775" s="157" t="s">
        <v>5</v>
      </c>
      <c r="L775" s="38"/>
      <c r="M775" s="161" t="s">
        <v>5</v>
      </c>
      <c r="N775" s="162" t="s">
        <v>41</v>
      </c>
      <c r="O775" s="163">
        <v>0.134</v>
      </c>
      <c r="P775" s="163">
        <f>O775*H775</f>
        <v>430.67600000000004</v>
      </c>
      <c r="Q775" s="163">
        <v>0.001</v>
      </c>
      <c r="R775" s="163">
        <f>Q775*H775</f>
        <v>3.214</v>
      </c>
      <c r="S775" s="163">
        <v>0</v>
      </c>
      <c r="T775" s="164">
        <f>S775*H775</f>
        <v>0</v>
      </c>
      <c r="AR775" s="24" t="s">
        <v>245</v>
      </c>
      <c r="AT775" s="24" t="s">
        <v>152</v>
      </c>
      <c r="AU775" s="24" t="s">
        <v>80</v>
      </c>
      <c r="AY775" s="24" t="s">
        <v>150</v>
      </c>
      <c r="BE775" s="165">
        <f>IF(N775="základní",J775,0)</f>
        <v>0</v>
      </c>
      <c r="BF775" s="165">
        <f>IF(N775="snížená",J775,0)</f>
        <v>0</v>
      </c>
      <c r="BG775" s="165">
        <f>IF(N775="zákl. přenesená",J775,0)</f>
        <v>0</v>
      </c>
      <c r="BH775" s="165">
        <f>IF(N775="sníž. přenesená",J775,0)</f>
        <v>0</v>
      </c>
      <c r="BI775" s="165">
        <f>IF(N775="nulová",J775,0)</f>
        <v>0</v>
      </c>
      <c r="BJ775" s="24" t="s">
        <v>78</v>
      </c>
      <c r="BK775" s="165">
        <f>ROUND(I775*H775,2)</f>
        <v>0</v>
      </c>
      <c r="BL775" s="24" t="s">
        <v>245</v>
      </c>
      <c r="BM775" s="24" t="s">
        <v>1283</v>
      </c>
    </row>
    <row r="776" spans="2:51" s="11" customFormat="1" ht="27">
      <c r="B776" s="166"/>
      <c r="D776" s="175" t="s">
        <v>159</v>
      </c>
      <c r="E776" s="183" t="s">
        <v>5</v>
      </c>
      <c r="F776" s="184" t="s">
        <v>1284</v>
      </c>
      <c r="H776" s="185">
        <v>3214</v>
      </c>
      <c r="L776" s="166"/>
      <c r="M776" s="171"/>
      <c r="N776" s="172"/>
      <c r="O776" s="172"/>
      <c r="P776" s="172"/>
      <c r="Q776" s="172"/>
      <c r="R776" s="172"/>
      <c r="S776" s="172"/>
      <c r="T776" s="173"/>
      <c r="AT776" s="168" t="s">
        <v>159</v>
      </c>
      <c r="AU776" s="168" t="s">
        <v>80</v>
      </c>
      <c r="AV776" s="11" t="s">
        <v>80</v>
      </c>
      <c r="AW776" s="11" t="s">
        <v>33</v>
      </c>
      <c r="AX776" s="11" t="s">
        <v>78</v>
      </c>
      <c r="AY776" s="168" t="s">
        <v>150</v>
      </c>
    </row>
    <row r="777" spans="2:65" s="1" customFormat="1" ht="57" customHeight="1">
      <c r="B777" s="154"/>
      <c r="C777" s="155" t="s">
        <v>1285</v>
      </c>
      <c r="D777" s="155" t="s">
        <v>152</v>
      </c>
      <c r="E777" s="156" t="s">
        <v>1286</v>
      </c>
      <c r="F777" s="157" t="s">
        <v>1287</v>
      </c>
      <c r="G777" s="158" t="s">
        <v>208</v>
      </c>
      <c r="H777" s="159">
        <v>2770</v>
      </c>
      <c r="I777" s="160"/>
      <c r="J777" s="160"/>
      <c r="K777" s="157" t="s">
        <v>5</v>
      </c>
      <c r="L777" s="38"/>
      <c r="M777" s="161" t="s">
        <v>5</v>
      </c>
      <c r="N777" s="162" t="s">
        <v>41</v>
      </c>
      <c r="O777" s="163">
        <v>0.134</v>
      </c>
      <c r="P777" s="163">
        <f>O777*H777</f>
        <v>371.18</v>
      </c>
      <c r="Q777" s="163">
        <v>0.001</v>
      </c>
      <c r="R777" s="163">
        <f>Q777*H777</f>
        <v>2.77</v>
      </c>
      <c r="S777" s="163">
        <v>0</v>
      </c>
      <c r="T777" s="164">
        <f>S777*H777</f>
        <v>0</v>
      </c>
      <c r="AR777" s="24" t="s">
        <v>245</v>
      </c>
      <c r="AT777" s="24" t="s">
        <v>152</v>
      </c>
      <c r="AU777" s="24" t="s">
        <v>80</v>
      </c>
      <c r="AY777" s="24" t="s">
        <v>150</v>
      </c>
      <c r="BE777" s="165">
        <f>IF(N777="základní",J777,0)</f>
        <v>0</v>
      </c>
      <c r="BF777" s="165">
        <f>IF(N777="snížená",J777,0)</f>
        <v>0</v>
      </c>
      <c r="BG777" s="165">
        <f>IF(N777="zákl. přenesená",J777,0)</f>
        <v>0</v>
      </c>
      <c r="BH777" s="165">
        <f>IF(N777="sníž. přenesená",J777,0)</f>
        <v>0</v>
      </c>
      <c r="BI777" s="165">
        <f>IF(N777="nulová",J777,0)</f>
        <v>0</v>
      </c>
      <c r="BJ777" s="24" t="s">
        <v>78</v>
      </c>
      <c r="BK777" s="165">
        <f>ROUND(I777*H777,2)</f>
        <v>0</v>
      </c>
      <c r="BL777" s="24" t="s">
        <v>245</v>
      </c>
      <c r="BM777" s="24" t="s">
        <v>1288</v>
      </c>
    </row>
    <row r="778" spans="2:51" s="11" customFormat="1" ht="27">
      <c r="B778" s="166"/>
      <c r="D778" s="175" t="s">
        <v>159</v>
      </c>
      <c r="E778" s="183" t="s">
        <v>5</v>
      </c>
      <c r="F778" s="184" t="s">
        <v>1289</v>
      </c>
      <c r="H778" s="185">
        <v>2770</v>
      </c>
      <c r="L778" s="166"/>
      <c r="M778" s="171"/>
      <c r="N778" s="172"/>
      <c r="O778" s="172"/>
      <c r="P778" s="172"/>
      <c r="Q778" s="172"/>
      <c r="R778" s="172"/>
      <c r="S778" s="172"/>
      <c r="T778" s="173"/>
      <c r="AT778" s="168" t="s">
        <v>159</v>
      </c>
      <c r="AU778" s="168" t="s">
        <v>80</v>
      </c>
      <c r="AV778" s="11" t="s">
        <v>80</v>
      </c>
      <c r="AW778" s="11" t="s">
        <v>33</v>
      </c>
      <c r="AX778" s="11" t="s">
        <v>78</v>
      </c>
      <c r="AY778" s="168" t="s">
        <v>150</v>
      </c>
    </row>
    <row r="779" spans="2:65" s="1" customFormat="1" ht="31.5" customHeight="1">
      <c r="B779" s="154"/>
      <c r="C779" s="155" t="s">
        <v>1290</v>
      </c>
      <c r="D779" s="155" t="s">
        <v>152</v>
      </c>
      <c r="E779" s="156" t="s">
        <v>1291</v>
      </c>
      <c r="F779" s="157" t="s">
        <v>1292</v>
      </c>
      <c r="G779" s="158" t="s">
        <v>208</v>
      </c>
      <c r="H779" s="159">
        <v>5</v>
      </c>
      <c r="I779" s="160"/>
      <c r="J779" s="160"/>
      <c r="K779" s="157" t="s">
        <v>5</v>
      </c>
      <c r="L779" s="38"/>
      <c r="M779" s="161" t="s">
        <v>5</v>
      </c>
      <c r="N779" s="162" t="s">
        <v>41</v>
      </c>
      <c r="O779" s="163">
        <v>0.266</v>
      </c>
      <c r="P779" s="163">
        <f>O779*H779</f>
        <v>1.33</v>
      </c>
      <c r="Q779" s="163">
        <v>0.001</v>
      </c>
      <c r="R779" s="163">
        <f>Q779*H779</f>
        <v>0.005</v>
      </c>
      <c r="S779" s="163">
        <v>0</v>
      </c>
      <c r="T779" s="164">
        <f>S779*H779</f>
        <v>0</v>
      </c>
      <c r="AR779" s="24" t="s">
        <v>245</v>
      </c>
      <c r="AT779" s="24" t="s">
        <v>152</v>
      </c>
      <c r="AU779" s="24" t="s">
        <v>80</v>
      </c>
      <c r="AY779" s="24" t="s">
        <v>150</v>
      </c>
      <c r="BE779" s="165">
        <f>IF(N779="základní",J779,0)</f>
        <v>0</v>
      </c>
      <c r="BF779" s="165">
        <f>IF(N779="snížená",J779,0)</f>
        <v>0</v>
      </c>
      <c r="BG779" s="165">
        <f>IF(N779="zákl. přenesená",J779,0)</f>
        <v>0</v>
      </c>
      <c r="BH779" s="165">
        <f>IF(N779="sníž. přenesená",J779,0)</f>
        <v>0</v>
      </c>
      <c r="BI779" s="165">
        <f>IF(N779="nulová",J779,0)</f>
        <v>0</v>
      </c>
      <c r="BJ779" s="24" t="s">
        <v>78</v>
      </c>
      <c r="BK779" s="165">
        <f>ROUND(I779*H779,2)</f>
        <v>0</v>
      </c>
      <c r="BL779" s="24" t="s">
        <v>245</v>
      </c>
      <c r="BM779" s="24" t="s">
        <v>1293</v>
      </c>
    </row>
    <row r="780" spans="2:51" s="11" customFormat="1" ht="13.5">
      <c r="B780" s="166"/>
      <c r="D780" s="175" t="s">
        <v>159</v>
      </c>
      <c r="E780" s="183" t="s">
        <v>5</v>
      </c>
      <c r="F780" s="184" t="s">
        <v>1294</v>
      </c>
      <c r="H780" s="185">
        <v>5</v>
      </c>
      <c r="L780" s="166"/>
      <c r="M780" s="171"/>
      <c r="N780" s="172"/>
      <c r="O780" s="172"/>
      <c r="P780" s="172"/>
      <c r="Q780" s="172"/>
      <c r="R780" s="172"/>
      <c r="S780" s="172"/>
      <c r="T780" s="173"/>
      <c r="AT780" s="168" t="s">
        <v>159</v>
      </c>
      <c r="AU780" s="168" t="s">
        <v>80</v>
      </c>
      <c r="AV780" s="11" t="s">
        <v>80</v>
      </c>
      <c r="AW780" s="11" t="s">
        <v>33</v>
      </c>
      <c r="AX780" s="11" t="s">
        <v>78</v>
      </c>
      <c r="AY780" s="168" t="s">
        <v>150</v>
      </c>
    </row>
    <row r="781" spans="2:65" s="1" customFormat="1" ht="31.5" customHeight="1">
      <c r="B781" s="154"/>
      <c r="C781" s="155" t="s">
        <v>1295</v>
      </c>
      <c r="D781" s="155" t="s">
        <v>152</v>
      </c>
      <c r="E781" s="156" t="s">
        <v>1296</v>
      </c>
      <c r="F781" s="157" t="s">
        <v>1297</v>
      </c>
      <c r="G781" s="158" t="s">
        <v>208</v>
      </c>
      <c r="H781" s="159">
        <v>20</v>
      </c>
      <c r="I781" s="160"/>
      <c r="J781" s="160"/>
      <c r="K781" s="157" t="s">
        <v>5</v>
      </c>
      <c r="L781" s="38"/>
      <c r="M781" s="161" t="s">
        <v>5</v>
      </c>
      <c r="N781" s="162" t="s">
        <v>41</v>
      </c>
      <c r="O781" s="163">
        <v>0.266</v>
      </c>
      <c r="P781" s="163">
        <f>O781*H781</f>
        <v>5.32</v>
      </c>
      <c r="Q781" s="163">
        <v>0.001</v>
      </c>
      <c r="R781" s="163">
        <f>Q781*H781</f>
        <v>0.02</v>
      </c>
      <c r="S781" s="163">
        <v>0</v>
      </c>
      <c r="T781" s="164">
        <f>S781*H781</f>
        <v>0</v>
      </c>
      <c r="AR781" s="24" t="s">
        <v>245</v>
      </c>
      <c r="AT781" s="24" t="s">
        <v>152</v>
      </c>
      <c r="AU781" s="24" t="s">
        <v>80</v>
      </c>
      <c r="AY781" s="24" t="s">
        <v>150</v>
      </c>
      <c r="BE781" s="165">
        <f>IF(N781="základní",J781,0)</f>
        <v>0</v>
      </c>
      <c r="BF781" s="165">
        <f>IF(N781="snížená",J781,0)</f>
        <v>0</v>
      </c>
      <c r="BG781" s="165">
        <f>IF(N781="zákl. přenesená",J781,0)</f>
        <v>0</v>
      </c>
      <c r="BH781" s="165">
        <f>IF(N781="sníž. přenesená",J781,0)</f>
        <v>0</v>
      </c>
      <c r="BI781" s="165">
        <f>IF(N781="nulová",J781,0)</f>
        <v>0</v>
      </c>
      <c r="BJ781" s="24" t="s">
        <v>78</v>
      </c>
      <c r="BK781" s="165">
        <f>ROUND(I781*H781,2)</f>
        <v>0</v>
      </c>
      <c r="BL781" s="24" t="s">
        <v>245</v>
      </c>
      <c r="BM781" s="24" t="s">
        <v>1298</v>
      </c>
    </row>
    <row r="782" spans="2:51" s="11" customFormat="1" ht="27">
      <c r="B782" s="166"/>
      <c r="D782" s="175" t="s">
        <v>159</v>
      </c>
      <c r="E782" s="183" t="s">
        <v>5</v>
      </c>
      <c r="F782" s="184" t="s">
        <v>1299</v>
      </c>
      <c r="H782" s="185">
        <v>20</v>
      </c>
      <c r="L782" s="166"/>
      <c r="M782" s="171"/>
      <c r="N782" s="172"/>
      <c r="O782" s="172"/>
      <c r="P782" s="172"/>
      <c r="Q782" s="172"/>
      <c r="R782" s="172"/>
      <c r="S782" s="172"/>
      <c r="T782" s="173"/>
      <c r="AT782" s="168" t="s">
        <v>159</v>
      </c>
      <c r="AU782" s="168" t="s">
        <v>80</v>
      </c>
      <c r="AV782" s="11" t="s">
        <v>80</v>
      </c>
      <c r="AW782" s="11" t="s">
        <v>33</v>
      </c>
      <c r="AX782" s="11" t="s">
        <v>78</v>
      </c>
      <c r="AY782" s="168" t="s">
        <v>150</v>
      </c>
    </row>
    <row r="783" spans="2:65" s="1" customFormat="1" ht="31.5" customHeight="1">
      <c r="B783" s="154"/>
      <c r="C783" s="155" t="s">
        <v>1300</v>
      </c>
      <c r="D783" s="155" t="s">
        <v>152</v>
      </c>
      <c r="E783" s="156" t="s">
        <v>1301</v>
      </c>
      <c r="F783" s="157" t="s">
        <v>1302</v>
      </c>
      <c r="G783" s="158" t="s">
        <v>208</v>
      </c>
      <c r="H783" s="159">
        <v>760</v>
      </c>
      <c r="I783" s="160"/>
      <c r="J783" s="160"/>
      <c r="K783" s="157" t="s">
        <v>5</v>
      </c>
      <c r="L783" s="38"/>
      <c r="M783" s="161" t="s">
        <v>5</v>
      </c>
      <c r="N783" s="162" t="s">
        <v>41</v>
      </c>
      <c r="O783" s="163">
        <v>0.266</v>
      </c>
      <c r="P783" s="163">
        <f>O783*H783</f>
        <v>202.16000000000003</v>
      </c>
      <c r="Q783" s="163">
        <v>0.001</v>
      </c>
      <c r="R783" s="163">
        <f>Q783*H783</f>
        <v>0.76</v>
      </c>
      <c r="S783" s="163">
        <v>0</v>
      </c>
      <c r="T783" s="164">
        <f>S783*H783</f>
        <v>0</v>
      </c>
      <c r="AR783" s="24" t="s">
        <v>245</v>
      </c>
      <c r="AT783" s="24" t="s">
        <v>152</v>
      </c>
      <c r="AU783" s="24" t="s">
        <v>80</v>
      </c>
      <c r="AY783" s="24" t="s">
        <v>150</v>
      </c>
      <c r="BE783" s="165">
        <f>IF(N783="základní",J783,0)</f>
        <v>0</v>
      </c>
      <c r="BF783" s="165">
        <f>IF(N783="snížená",J783,0)</f>
        <v>0</v>
      </c>
      <c r="BG783" s="165">
        <f>IF(N783="zákl. přenesená",J783,0)</f>
        <v>0</v>
      </c>
      <c r="BH783" s="165">
        <f>IF(N783="sníž. přenesená",J783,0)</f>
        <v>0</v>
      </c>
      <c r="BI783" s="165">
        <f>IF(N783="nulová",J783,0)</f>
        <v>0</v>
      </c>
      <c r="BJ783" s="24" t="s">
        <v>78</v>
      </c>
      <c r="BK783" s="165">
        <f>ROUND(I783*H783,2)</f>
        <v>0</v>
      </c>
      <c r="BL783" s="24" t="s">
        <v>245</v>
      </c>
      <c r="BM783" s="24" t="s">
        <v>1303</v>
      </c>
    </row>
    <row r="784" spans="2:51" s="11" customFormat="1" ht="13.5">
      <c r="B784" s="166"/>
      <c r="D784" s="175" t="s">
        <v>159</v>
      </c>
      <c r="E784" s="183" t="s">
        <v>5</v>
      </c>
      <c r="F784" s="184" t="s">
        <v>1304</v>
      </c>
      <c r="H784" s="185">
        <v>760</v>
      </c>
      <c r="L784" s="166"/>
      <c r="M784" s="171"/>
      <c r="N784" s="172"/>
      <c r="O784" s="172"/>
      <c r="P784" s="172"/>
      <c r="Q784" s="172"/>
      <c r="R784" s="172"/>
      <c r="S784" s="172"/>
      <c r="T784" s="173"/>
      <c r="AT784" s="168" t="s">
        <v>159</v>
      </c>
      <c r="AU784" s="168" t="s">
        <v>80</v>
      </c>
      <c r="AV784" s="11" t="s">
        <v>80</v>
      </c>
      <c r="AW784" s="11" t="s">
        <v>33</v>
      </c>
      <c r="AX784" s="11" t="s">
        <v>78</v>
      </c>
      <c r="AY784" s="168" t="s">
        <v>150</v>
      </c>
    </row>
    <row r="785" spans="2:65" s="1" customFormat="1" ht="31.5" customHeight="1">
      <c r="B785" s="154"/>
      <c r="C785" s="155" t="s">
        <v>1305</v>
      </c>
      <c r="D785" s="155" t="s">
        <v>152</v>
      </c>
      <c r="E785" s="156" t="s">
        <v>1306</v>
      </c>
      <c r="F785" s="157" t="s">
        <v>1307</v>
      </c>
      <c r="G785" s="158" t="s">
        <v>208</v>
      </c>
      <c r="H785" s="159">
        <v>314.9</v>
      </c>
      <c r="I785" s="160"/>
      <c r="J785" s="160"/>
      <c r="K785" s="157" t="s">
        <v>156</v>
      </c>
      <c r="L785" s="38"/>
      <c r="M785" s="161" t="s">
        <v>5</v>
      </c>
      <c r="N785" s="162" t="s">
        <v>41</v>
      </c>
      <c r="O785" s="163">
        <v>0.037</v>
      </c>
      <c r="P785" s="163">
        <f>O785*H785</f>
        <v>11.651299999999999</v>
      </c>
      <c r="Q785" s="163">
        <v>0.001</v>
      </c>
      <c r="R785" s="163">
        <f>Q785*H785</f>
        <v>0.31489999999999996</v>
      </c>
      <c r="S785" s="163">
        <v>0</v>
      </c>
      <c r="T785" s="164">
        <f>S785*H785</f>
        <v>0</v>
      </c>
      <c r="AR785" s="24" t="s">
        <v>245</v>
      </c>
      <c r="AT785" s="24" t="s">
        <v>152</v>
      </c>
      <c r="AU785" s="24" t="s">
        <v>80</v>
      </c>
      <c r="AY785" s="24" t="s">
        <v>150</v>
      </c>
      <c r="BE785" s="165">
        <f>IF(N785="základní",J785,0)</f>
        <v>0</v>
      </c>
      <c r="BF785" s="165">
        <f>IF(N785="snížená",J785,0)</f>
        <v>0</v>
      </c>
      <c r="BG785" s="165">
        <f>IF(N785="zákl. přenesená",J785,0)</f>
        <v>0</v>
      </c>
      <c r="BH785" s="165">
        <f>IF(N785="sníž. přenesená",J785,0)</f>
        <v>0</v>
      </c>
      <c r="BI785" s="165">
        <f>IF(N785="nulová",J785,0)</f>
        <v>0</v>
      </c>
      <c r="BJ785" s="24" t="s">
        <v>78</v>
      </c>
      <c r="BK785" s="165">
        <f>ROUND(I785*H785,2)</f>
        <v>0</v>
      </c>
      <c r="BL785" s="24" t="s">
        <v>245</v>
      </c>
      <c r="BM785" s="24" t="s">
        <v>1308</v>
      </c>
    </row>
    <row r="786" spans="2:51" s="13" customFormat="1" ht="13.5">
      <c r="B786" s="195"/>
      <c r="D786" s="167" t="s">
        <v>159</v>
      </c>
      <c r="E786" s="196" t="s">
        <v>5</v>
      </c>
      <c r="F786" s="197" t="s">
        <v>1309</v>
      </c>
      <c r="H786" s="198" t="s">
        <v>5</v>
      </c>
      <c r="L786" s="195"/>
      <c r="M786" s="199"/>
      <c r="N786" s="200"/>
      <c r="O786" s="200"/>
      <c r="P786" s="200"/>
      <c r="Q786" s="200"/>
      <c r="R786" s="200"/>
      <c r="S786" s="200"/>
      <c r="T786" s="201"/>
      <c r="AT786" s="198" t="s">
        <v>159</v>
      </c>
      <c r="AU786" s="198" t="s">
        <v>80</v>
      </c>
      <c r="AV786" s="13" t="s">
        <v>78</v>
      </c>
      <c r="AW786" s="13" t="s">
        <v>33</v>
      </c>
      <c r="AX786" s="13" t="s">
        <v>70</v>
      </c>
      <c r="AY786" s="198" t="s">
        <v>150</v>
      </c>
    </row>
    <row r="787" spans="2:51" s="11" customFormat="1" ht="13.5">
      <c r="B787" s="166"/>
      <c r="D787" s="175" t="s">
        <v>159</v>
      </c>
      <c r="E787" s="183" t="s">
        <v>5</v>
      </c>
      <c r="F787" s="184" t="s">
        <v>1310</v>
      </c>
      <c r="H787" s="185">
        <v>314.9</v>
      </c>
      <c r="L787" s="166"/>
      <c r="M787" s="171"/>
      <c r="N787" s="172"/>
      <c r="O787" s="172"/>
      <c r="P787" s="172"/>
      <c r="Q787" s="172"/>
      <c r="R787" s="172"/>
      <c r="S787" s="172"/>
      <c r="T787" s="173"/>
      <c r="AT787" s="168" t="s">
        <v>159</v>
      </c>
      <c r="AU787" s="168" t="s">
        <v>80</v>
      </c>
      <c r="AV787" s="11" t="s">
        <v>80</v>
      </c>
      <c r="AW787" s="11" t="s">
        <v>33</v>
      </c>
      <c r="AX787" s="11" t="s">
        <v>78</v>
      </c>
      <c r="AY787" s="168" t="s">
        <v>150</v>
      </c>
    </row>
    <row r="788" spans="2:65" s="1" customFormat="1" ht="22.5" customHeight="1">
      <c r="B788" s="154"/>
      <c r="C788" s="155" t="s">
        <v>1311</v>
      </c>
      <c r="D788" s="155" t="s">
        <v>152</v>
      </c>
      <c r="E788" s="156" t="s">
        <v>1312</v>
      </c>
      <c r="F788" s="157" t="s">
        <v>1313</v>
      </c>
      <c r="G788" s="158" t="s">
        <v>196</v>
      </c>
      <c r="H788" s="159">
        <v>6.7</v>
      </c>
      <c r="I788" s="160"/>
      <c r="J788" s="160"/>
      <c r="K788" s="157" t="s">
        <v>156</v>
      </c>
      <c r="L788" s="38"/>
      <c r="M788" s="161" t="s">
        <v>5</v>
      </c>
      <c r="N788" s="162" t="s">
        <v>41</v>
      </c>
      <c r="O788" s="163">
        <v>0.36</v>
      </c>
      <c r="P788" s="163">
        <f>O788*H788</f>
        <v>2.412</v>
      </c>
      <c r="Q788" s="163">
        <v>0.001</v>
      </c>
      <c r="R788" s="163">
        <f>Q788*H788</f>
        <v>0.0067</v>
      </c>
      <c r="S788" s="163">
        <v>0</v>
      </c>
      <c r="T788" s="164">
        <f>S788*H788</f>
        <v>0</v>
      </c>
      <c r="AR788" s="24" t="s">
        <v>245</v>
      </c>
      <c r="AT788" s="24" t="s">
        <v>152</v>
      </c>
      <c r="AU788" s="24" t="s">
        <v>80</v>
      </c>
      <c r="AY788" s="24" t="s">
        <v>150</v>
      </c>
      <c r="BE788" s="165">
        <f>IF(N788="základní",J788,0)</f>
        <v>0</v>
      </c>
      <c r="BF788" s="165">
        <f>IF(N788="snížená",J788,0)</f>
        <v>0</v>
      </c>
      <c r="BG788" s="165">
        <f>IF(N788="zákl. přenesená",J788,0)</f>
        <v>0</v>
      </c>
      <c r="BH788" s="165">
        <f>IF(N788="sníž. přenesená",J788,0)</f>
        <v>0</v>
      </c>
      <c r="BI788" s="165">
        <f>IF(N788="nulová",J788,0)</f>
        <v>0</v>
      </c>
      <c r="BJ788" s="24" t="s">
        <v>78</v>
      </c>
      <c r="BK788" s="165">
        <f>ROUND(I788*H788,2)</f>
        <v>0</v>
      </c>
      <c r="BL788" s="24" t="s">
        <v>245</v>
      </c>
      <c r="BM788" s="24" t="s">
        <v>1314</v>
      </c>
    </row>
    <row r="789" spans="2:51" s="13" customFormat="1" ht="13.5">
      <c r="B789" s="195"/>
      <c r="D789" s="167" t="s">
        <v>159</v>
      </c>
      <c r="E789" s="196" t="s">
        <v>5</v>
      </c>
      <c r="F789" s="197" t="s">
        <v>1315</v>
      </c>
      <c r="H789" s="198" t="s">
        <v>5</v>
      </c>
      <c r="L789" s="195"/>
      <c r="M789" s="199"/>
      <c r="N789" s="200"/>
      <c r="O789" s="200"/>
      <c r="P789" s="200"/>
      <c r="Q789" s="200"/>
      <c r="R789" s="200"/>
      <c r="S789" s="200"/>
      <c r="T789" s="201"/>
      <c r="AT789" s="198" t="s">
        <v>159</v>
      </c>
      <c r="AU789" s="198" t="s">
        <v>80</v>
      </c>
      <c r="AV789" s="13" t="s">
        <v>78</v>
      </c>
      <c r="AW789" s="13" t="s">
        <v>33</v>
      </c>
      <c r="AX789" s="13" t="s">
        <v>70</v>
      </c>
      <c r="AY789" s="198" t="s">
        <v>150</v>
      </c>
    </row>
    <row r="790" spans="2:51" s="11" customFormat="1" ht="13.5">
      <c r="B790" s="166"/>
      <c r="D790" s="175" t="s">
        <v>159</v>
      </c>
      <c r="E790" s="183" t="s">
        <v>5</v>
      </c>
      <c r="F790" s="184" t="s">
        <v>1316</v>
      </c>
      <c r="H790" s="185">
        <v>6.7</v>
      </c>
      <c r="L790" s="166"/>
      <c r="M790" s="171"/>
      <c r="N790" s="172"/>
      <c r="O790" s="172"/>
      <c r="P790" s="172"/>
      <c r="Q790" s="172"/>
      <c r="R790" s="172"/>
      <c r="S790" s="172"/>
      <c r="T790" s="173"/>
      <c r="AT790" s="168" t="s">
        <v>159</v>
      </c>
      <c r="AU790" s="168" t="s">
        <v>80</v>
      </c>
      <c r="AV790" s="11" t="s">
        <v>80</v>
      </c>
      <c r="AW790" s="11" t="s">
        <v>33</v>
      </c>
      <c r="AX790" s="11" t="s">
        <v>78</v>
      </c>
      <c r="AY790" s="168" t="s">
        <v>150</v>
      </c>
    </row>
    <row r="791" spans="2:65" s="1" customFormat="1" ht="22.5" customHeight="1">
      <c r="B791" s="154"/>
      <c r="C791" s="155" t="s">
        <v>1317</v>
      </c>
      <c r="D791" s="155" t="s">
        <v>152</v>
      </c>
      <c r="E791" s="156" t="s">
        <v>1318</v>
      </c>
      <c r="F791" s="157" t="s">
        <v>1319</v>
      </c>
      <c r="G791" s="158" t="s">
        <v>230</v>
      </c>
      <c r="H791" s="159">
        <v>7.201</v>
      </c>
      <c r="I791" s="160"/>
      <c r="J791" s="160"/>
      <c r="K791" s="157" t="s">
        <v>156</v>
      </c>
      <c r="L791" s="38"/>
      <c r="M791" s="161" t="s">
        <v>5</v>
      </c>
      <c r="N791" s="162" t="s">
        <v>41</v>
      </c>
      <c r="O791" s="163">
        <v>3.006</v>
      </c>
      <c r="P791" s="163">
        <f>O791*H791</f>
        <v>21.646205999999996</v>
      </c>
      <c r="Q791" s="163">
        <v>0</v>
      </c>
      <c r="R791" s="163">
        <f>Q791*H791</f>
        <v>0</v>
      </c>
      <c r="S791" s="163">
        <v>0</v>
      </c>
      <c r="T791" s="164">
        <f>S791*H791</f>
        <v>0</v>
      </c>
      <c r="AR791" s="24" t="s">
        <v>245</v>
      </c>
      <c r="AT791" s="24" t="s">
        <v>152</v>
      </c>
      <c r="AU791" s="24" t="s">
        <v>80</v>
      </c>
      <c r="AY791" s="24" t="s">
        <v>150</v>
      </c>
      <c r="BE791" s="165">
        <f>IF(N791="základní",J791,0)</f>
        <v>0</v>
      </c>
      <c r="BF791" s="165">
        <f>IF(N791="snížená",J791,0)</f>
        <v>0</v>
      </c>
      <c r="BG791" s="165">
        <f>IF(N791="zákl. přenesená",J791,0)</f>
        <v>0</v>
      </c>
      <c r="BH791" s="165">
        <f>IF(N791="sníž. přenesená",J791,0)</f>
        <v>0</v>
      </c>
      <c r="BI791" s="165">
        <f>IF(N791="nulová",J791,0)</f>
        <v>0</v>
      </c>
      <c r="BJ791" s="24" t="s">
        <v>78</v>
      </c>
      <c r="BK791" s="165">
        <f>ROUND(I791*H791,2)</f>
        <v>0</v>
      </c>
      <c r="BL791" s="24" t="s">
        <v>245</v>
      </c>
      <c r="BM791" s="24" t="s">
        <v>1320</v>
      </c>
    </row>
    <row r="792" spans="2:63" s="10" customFormat="1" ht="29.25" customHeight="1">
      <c r="B792" s="141"/>
      <c r="D792" s="151" t="s">
        <v>69</v>
      </c>
      <c r="E792" s="152" t="s">
        <v>1321</v>
      </c>
      <c r="F792" s="152" t="s">
        <v>1322</v>
      </c>
      <c r="J792" s="153"/>
      <c r="L792" s="141"/>
      <c r="M792" s="145"/>
      <c r="N792" s="146"/>
      <c r="O792" s="146"/>
      <c r="P792" s="147">
        <f>SUM(P793:P826)</f>
        <v>172.07897699999998</v>
      </c>
      <c r="Q792" s="146"/>
      <c r="R792" s="147">
        <f>SUM(R793:R826)</f>
        <v>0.19244287999999998</v>
      </c>
      <c r="S792" s="146"/>
      <c r="T792" s="148">
        <f>SUM(T793:T826)</f>
        <v>0</v>
      </c>
      <c r="AR792" s="142" t="s">
        <v>80</v>
      </c>
      <c r="AT792" s="149" t="s">
        <v>69</v>
      </c>
      <c r="AU792" s="149" t="s">
        <v>78</v>
      </c>
      <c r="AY792" s="142" t="s">
        <v>150</v>
      </c>
      <c r="BK792" s="150">
        <f>SUM(BK793:BK826)</f>
        <v>0</v>
      </c>
    </row>
    <row r="793" spans="2:65" s="1" customFormat="1" ht="22.5" customHeight="1">
      <c r="B793" s="154"/>
      <c r="C793" s="155" t="s">
        <v>1323</v>
      </c>
      <c r="D793" s="155" t="s">
        <v>152</v>
      </c>
      <c r="E793" s="156" t="s">
        <v>1324</v>
      </c>
      <c r="F793" s="157" t="s">
        <v>1325</v>
      </c>
      <c r="G793" s="158" t="s">
        <v>196</v>
      </c>
      <c r="H793" s="159">
        <v>22.16</v>
      </c>
      <c r="I793" s="160"/>
      <c r="J793" s="160"/>
      <c r="K793" s="157" t="s">
        <v>156</v>
      </c>
      <c r="L793" s="38"/>
      <c r="M793" s="161" t="s">
        <v>5</v>
      </c>
      <c r="N793" s="162" t="s">
        <v>41</v>
      </c>
      <c r="O793" s="163">
        <v>0.184</v>
      </c>
      <c r="P793" s="163">
        <f>O793*H793</f>
        <v>4.07744</v>
      </c>
      <c r="Q793" s="163">
        <v>0.00017</v>
      </c>
      <c r="R793" s="163">
        <f>Q793*H793</f>
        <v>0.0037672000000000005</v>
      </c>
      <c r="S793" s="163">
        <v>0</v>
      </c>
      <c r="T793" s="164">
        <f>S793*H793</f>
        <v>0</v>
      </c>
      <c r="AR793" s="24" t="s">
        <v>245</v>
      </c>
      <c r="AT793" s="24" t="s">
        <v>152</v>
      </c>
      <c r="AU793" s="24" t="s">
        <v>80</v>
      </c>
      <c r="AY793" s="24" t="s">
        <v>150</v>
      </c>
      <c r="BE793" s="165">
        <f>IF(N793="základní",J793,0)</f>
        <v>0</v>
      </c>
      <c r="BF793" s="165">
        <f>IF(N793="snížená",J793,0)</f>
        <v>0</v>
      </c>
      <c r="BG793" s="165">
        <f>IF(N793="zákl. přenesená",J793,0)</f>
        <v>0</v>
      </c>
      <c r="BH793" s="165">
        <f>IF(N793="sníž. přenesená",J793,0)</f>
        <v>0</v>
      </c>
      <c r="BI793" s="165">
        <f>IF(N793="nulová",J793,0)</f>
        <v>0</v>
      </c>
      <c r="BJ793" s="24" t="s">
        <v>78</v>
      </c>
      <c r="BK793" s="165">
        <f>ROUND(I793*H793,2)</f>
        <v>0</v>
      </c>
      <c r="BL793" s="24" t="s">
        <v>245</v>
      </c>
      <c r="BM793" s="24" t="s">
        <v>1326</v>
      </c>
    </row>
    <row r="794" spans="2:51" s="11" customFormat="1" ht="27">
      <c r="B794" s="166"/>
      <c r="D794" s="167" t="s">
        <v>159</v>
      </c>
      <c r="E794" s="168" t="s">
        <v>5</v>
      </c>
      <c r="F794" s="169" t="s">
        <v>1327</v>
      </c>
      <c r="H794" s="170">
        <v>20</v>
      </c>
      <c r="L794" s="166"/>
      <c r="M794" s="171"/>
      <c r="N794" s="172"/>
      <c r="O794" s="172"/>
      <c r="P794" s="172"/>
      <c r="Q794" s="172"/>
      <c r="R794" s="172"/>
      <c r="S794" s="172"/>
      <c r="T794" s="173"/>
      <c r="AT794" s="168" t="s">
        <v>159</v>
      </c>
      <c r="AU794" s="168" t="s">
        <v>80</v>
      </c>
      <c r="AV794" s="11" t="s">
        <v>80</v>
      </c>
      <c r="AW794" s="11" t="s">
        <v>33</v>
      </c>
      <c r="AX794" s="11" t="s">
        <v>70</v>
      </c>
      <c r="AY794" s="168" t="s">
        <v>150</v>
      </c>
    </row>
    <row r="795" spans="2:51" s="11" customFormat="1" ht="13.5">
      <c r="B795" s="166"/>
      <c r="D795" s="167" t="s">
        <v>159</v>
      </c>
      <c r="E795" s="168" t="s">
        <v>5</v>
      </c>
      <c r="F795" s="169" t="s">
        <v>1328</v>
      </c>
      <c r="H795" s="170">
        <v>2.16</v>
      </c>
      <c r="L795" s="166"/>
      <c r="M795" s="171"/>
      <c r="N795" s="172"/>
      <c r="O795" s="172"/>
      <c r="P795" s="172"/>
      <c r="Q795" s="172"/>
      <c r="R795" s="172"/>
      <c r="S795" s="172"/>
      <c r="T795" s="173"/>
      <c r="AT795" s="168" t="s">
        <v>159</v>
      </c>
      <c r="AU795" s="168" t="s">
        <v>80</v>
      </c>
      <c r="AV795" s="11" t="s">
        <v>80</v>
      </c>
      <c r="AW795" s="11" t="s">
        <v>33</v>
      </c>
      <c r="AX795" s="11" t="s">
        <v>70</v>
      </c>
      <c r="AY795" s="168" t="s">
        <v>150</v>
      </c>
    </row>
    <row r="796" spans="2:51" s="12" customFormat="1" ht="13.5">
      <c r="B796" s="174"/>
      <c r="D796" s="175" t="s">
        <v>159</v>
      </c>
      <c r="E796" s="176" t="s">
        <v>5</v>
      </c>
      <c r="F796" s="177" t="s">
        <v>162</v>
      </c>
      <c r="H796" s="178">
        <v>22.16</v>
      </c>
      <c r="L796" s="174"/>
      <c r="M796" s="179"/>
      <c r="N796" s="180"/>
      <c r="O796" s="180"/>
      <c r="P796" s="180"/>
      <c r="Q796" s="180"/>
      <c r="R796" s="180"/>
      <c r="S796" s="180"/>
      <c r="T796" s="181"/>
      <c r="AT796" s="182" t="s">
        <v>159</v>
      </c>
      <c r="AU796" s="182" t="s">
        <v>80</v>
      </c>
      <c r="AV796" s="12" t="s">
        <v>157</v>
      </c>
      <c r="AW796" s="12" t="s">
        <v>33</v>
      </c>
      <c r="AX796" s="12" t="s">
        <v>78</v>
      </c>
      <c r="AY796" s="182" t="s">
        <v>150</v>
      </c>
    </row>
    <row r="797" spans="2:65" s="1" customFormat="1" ht="22.5" customHeight="1">
      <c r="B797" s="154"/>
      <c r="C797" s="155" t="s">
        <v>1329</v>
      </c>
      <c r="D797" s="155" t="s">
        <v>152</v>
      </c>
      <c r="E797" s="156" t="s">
        <v>1330</v>
      </c>
      <c r="F797" s="157" t="s">
        <v>1331</v>
      </c>
      <c r="G797" s="158" t="s">
        <v>196</v>
      </c>
      <c r="H797" s="159">
        <v>22.16</v>
      </c>
      <c r="I797" s="160"/>
      <c r="J797" s="160"/>
      <c r="K797" s="157" t="s">
        <v>156</v>
      </c>
      <c r="L797" s="38"/>
      <c r="M797" s="161" t="s">
        <v>5</v>
      </c>
      <c r="N797" s="162" t="s">
        <v>41</v>
      </c>
      <c r="O797" s="163">
        <v>0.166</v>
      </c>
      <c r="P797" s="163">
        <f>O797*H797</f>
        <v>3.67856</v>
      </c>
      <c r="Q797" s="163">
        <v>0.00012</v>
      </c>
      <c r="R797" s="163">
        <f>Q797*H797</f>
        <v>0.0026592</v>
      </c>
      <c r="S797" s="163">
        <v>0</v>
      </c>
      <c r="T797" s="164">
        <f>S797*H797</f>
        <v>0</v>
      </c>
      <c r="AR797" s="24" t="s">
        <v>245</v>
      </c>
      <c r="AT797" s="24" t="s">
        <v>152</v>
      </c>
      <c r="AU797" s="24" t="s">
        <v>80</v>
      </c>
      <c r="AY797" s="24" t="s">
        <v>150</v>
      </c>
      <c r="BE797" s="165">
        <f>IF(N797="základní",J797,0)</f>
        <v>0</v>
      </c>
      <c r="BF797" s="165">
        <f>IF(N797="snížená",J797,0)</f>
        <v>0</v>
      </c>
      <c r="BG797" s="165">
        <f>IF(N797="zákl. přenesená",J797,0)</f>
        <v>0</v>
      </c>
      <c r="BH797" s="165">
        <f>IF(N797="sníž. přenesená",J797,0)</f>
        <v>0</v>
      </c>
      <c r="BI797" s="165">
        <f>IF(N797="nulová",J797,0)</f>
        <v>0</v>
      </c>
      <c r="BJ797" s="24" t="s">
        <v>78</v>
      </c>
      <c r="BK797" s="165">
        <f>ROUND(I797*H797,2)</f>
        <v>0</v>
      </c>
      <c r="BL797" s="24" t="s">
        <v>245</v>
      </c>
      <c r="BM797" s="24" t="s">
        <v>1332</v>
      </c>
    </row>
    <row r="798" spans="2:65" s="1" customFormat="1" ht="22.5" customHeight="1">
      <c r="B798" s="154"/>
      <c r="C798" s="155" t="s">
        <v>1333</v>
      </c>
      <c r="D798" s="155" t="s">
        <v>152</v>
      </c>
      <c r="E798" s="156" t="s">
        <v>1334</v>
      </c>
      <c r="F798" s="157" t="s">
        <v>1335</v>
      </c>
      <c r="G798" s="158" t="s">
        <v>196</v>
      </c>
      <c r="H798" s="159">
        <v>22.16</v>
      </c>
      <c r="I798" s="160"/>
      <c r="J798" s="160"/>
      <c r="K798" s="157" t="s">
        <v>156</v>
      </c>
      <c r="L798" s="38"/>
      <c r="M798" s="161" t="s">
        <v>5</v>
      </c>
      <c r="N798" s="162" t="s">
        <v>41</v>
      </c>
      <c r="O798" s="163">
        <v>0.172</v>
      </c>
      <c r="P798" s="163">
        <f>O798*H798</f>
        <v>3.81152</v>
      </c>
      <c r="Q798" s="163">
        <v>0.00012</v>
      </c>
      <c r="R798" s="163">
        <f>Q798*H798</f>
        <v>0.0026592</v>
      </c>
      <c r="S798" s="163">
        <v>0</v>
      </c>
      <c r="T798" s="164">
        <f>S798*H798</f>
        <v>0</v>
      </c>
      <c r="AR798" s="24" t="s">
        <v>245</v>
      </c>
      <c r="AT798" s="24" t="s">
        <v>152</v>
      </c>
      <c r="AU798" s="24" t="s">
        <v>80</v>
      </c>
      <c r="AY798" s="24" t="s">
        <v>150</v>
      </c>
      <c r="BE798" s="165">
        <f>IF(N798="základní",J798,0)</f>
        <v>0</v>
      </c>
      <c r="BF798" s="165">
        <f>IF(N798="snížená",J798,0)</f>
        <v>0</v>
      </c>
      <c r="BG798" s="165">
        <f>IF(N798="zákl. přenesená",J798,0)</f>
        <v>0</v>
      </c>
      <c r="BH798" s="165">
        <f>IF(N798="sníž. přenesená",J798,0)</f>
        <v>0</v>
      </c>
      <c r="BI798" s="165">
        <f>IF(N798="nulová",J798,0)</f>
        <v>0</v>
      </c>
      <c r="BJ798" s="24" t="s">
        <v>78</v>
      </c>
      <c r="BK798" s="165">
        <f>ROUND(I798*H798,2)</f>
        <v>0</v>
      </c>
      <c r="BL798" s="24" t="s">
        <v>245</v>
      </c>
      <c r="BM798" s="24" t="s">
        <v>1336</v>
      </c>
    </row>
    <row r="799" spans="2:65" s="1" customFormat="1" ht="22.5" customHeight="1">
      <c r="B799" s="154"/>
      <c r="C799" s="155" t="s">
        <v>1337</v>
      </c>
      <c r="D799" s="155" t="s">
        <v>152</v>
      </c>
      <c r="E799" s="156" t="s">
        <v>1338</v>
      </c>
      <c r="F799" s="157" t="s">
        <v>1339</v>
      </c>
      <c r="G799" s="158" t="s">
        <v>292</v>
      </c>
      <c r="H799" s="159">
        <v>150</v>
      </c>
      <c r="I799" s="160"/>
      <c r="J799" s="160"/>
      <c r="K799" s="157" t="s">
        <v>156</v>
      </c>
      <c r="L799" s="38"/>
      <c r="M799" s="161" t="s">
        <v>5</v>
      </c>
      <c r="N799" s="162" t="s">
        <v>41</v>
      </c>
      <c r="O799" s="163">
        <v>0.028</v>
      </c>
      <c r="P799" s="163">
        <f>O799*H799</f>
        <v>4.2</v>
      </c>
      <c r="Q799" s="163">
        <v>2E-05</v>
      </c>
      <c r="R799" s="163">
        <f>Q799*H799</f>
        <v>0.003</v>
      </c>
      <c r="S799" s="163">
        <v>0</v>
      </c>
      <c r="T799" s="164">
        <f>S799*H799</f>
        <v>0</v>
      </c>
      <c r="AR799" s="24" t="s">
        <v>245</v>
      </c>
      <c r="AT799" s="24" t="s">
        <v>152</v>
      </c>
      <c r="AU799" s="24" t="s">
        <v>80</v>
      </c>
      <c r="AY799" s="24" t="s">
        <v>150</v>
      </c>
      <c r="BE799" s="165">
        <f>IF(N799="základní",J799,0)</f>
        <v>0</v>
      </c>
      <c r="BF799" s="165">
        <f>IF(N799="snížená",J799,0)</f>
        <v>0</v>
      </c>
      <c r="BG799" s="165">
        <f>IF(N799="zákl. přenesená",J799,0)</f>
        <v>0</v>
      </c>
      <c r="BH799" s="165">
        <f>IF(N799="sníž. přenesená",J799,0)</f>
        <v>0</v>
      </c>
      <c r="BI799" s="165">
        <f>IF(N799="nulová",J799,0)</f>
        <v>0</v>
      </c>
      <c r="BJ799" s="24" t="s">
        <v>78</v>
      </c>
      <c r="BK799" s="165">
        <f>ROUND(I799*H799,2)</f>
        <v>0</v>
      </c>
      <c r="BL799" s="24" t="s">
        <v>245</v>
      </c>
      <c r="BM799" s="24" t="s">
        <v>1340</v>
      </c>
    </row>
    <row r="800" spans="2:51" s="11" customFormat="1" ht="13.5">
      <c r="B800" s="166"/>
      <c r="D800" s="175" t="s">
        <v>159</v>
      </c>
      <c r="E800" s="183" t="s">
        <v>5</v>
      </c>
      <c r="F800" s="184" t="s">
        <v>1341</v>
      </c>
      <c r="H800" s="185">
        <v>150</v>
      </c>
      <c r="L800" s="166"/>
      <c r="M800" s="171"/>
      <c r="N800" s="172"/>
      <c r="O800" s="172"/>
      <c r="P800" s="172"/>
      <c r="Q800" s="172"/>
      <c r="R800" s="172"/>
      <c r="S800" s="172"/>
      <c r="T800" s="173"/>
      <c r="AT800" s="168" t="s">
        <v>159</v>
      </c>
      <c r="AU800" s="168" t="s">
        <v>80</v>
      </c>
      <c r="AV800" s="11" t="s">
        <v>80</v>
      </c>
      <c r="AW800" s="11" t="s">
        <v>33</v>
      </c>
      <c r="AX800" s="11" t="s">
        <v>78</v>
      </c>
      <c r="AY800" s="168" t="s">
        <v>150</v>
      </c>
    </row>
    <row r="801" spans="2:65" s="1" customFormat="1" ht="22.5" customHeight="1">
      <c r="B801" s="154"/>
      <c r="C801" s="155" t="s">
        <v>1342</v>
      </c>
      <c r="D801" s="155" t="s">
        <v>152</v>
      </c>
      <c r="E801" s="156" t="s">
        <v>1343</v>
      </c>
      <c r="F801" s="157" t="s">
        <v>1344</v>
      </c>
      <c r="G801" s="158" t="s">
        <v>292</v>
      </c>
      <c r="H801" s="159">
        <v>150</v>
      </c>
      <c r="I801" s="160"/>
      <c r="J801" s="160"/>
      <c r="K801" s="157" t="s">
        <v>156</v>
      </c>
      <c r="L801" s="38"/>
      <c r="M801" s="161" t="s">
        <v>5</v>
      </c>
      <c r="N801" s="162" t="s">
        <v>41</v>
      </c>
      <c r="O801" s="163">
        <v>0.03</v>
      </c>
      <c r="P801" s="163">
        <f>O801*H801</f>
        <v>4.5</v>
      </c>
      <c r="Q801" s="163">
        <v>6E-05</v>
      </c>
      <c r="R801" s="163">
        <f>Q801*H801</f>
        <v>0.009000000000000001</v>
      </c>
      <c r="S801" s="163">
        <v>0</v>
      </c>
      <c r="T801" s="164">
        <f>S801*H801</f>
        <v>0</v>
      </c>
      <c r="AR801" s="24" t="s">
        <v>245</v>
      </c>
      <c r="AT801" s="24" t="s">
        <v>152</v>
      </c>
      <c r="AU801" s="24" t="s">
        <v>80</v>
      </c>
      <c r="AY801" s="24" t="s">
        <v>150</v>
      </c>
      <c r="BE801" s="165">
        <f>IF(N801="základní",J801,0)</f>
        <v>0</v>
      </c>
      <c r="BF801" s="165">
        <f>IF(N801="snížená",J801,0)</f>
        <v>0</v>
      </c>
      <c r="BG801" s="165">
        <f>IF(N801="zákl. přenesená",J801,0)</f>
        <v>0</v>
      </c>
      <c r="BH801" s="165">
        <f>IF(N801="sníž. přenesená",J801,0)</f>
        <v>0</v>
      </c>
      <c r="BI801" s="165">
        <f>IF(N801="nulová",J801,0)</f>
        <v>0</v>
      </c>
      <c r="BJ801" s="24" t="s">
        <v>78</v>
      </c>
      <c r="BK801" s="165">
        <f>ROUND(I801*H801,2)</f>
        <v>0</v>
      </c>
      <c r="BL801" s="24" t="s">
        <v>245</v>
      </c>
      <c r="BM801" s="24" t="s">
        <v>1345</v>
      </c>
    </row>
    <row r="802" spans="2:51" s="11" customFormat="1" ht="13.5">
      <c r="B802" s="166"/>
      <c r="D802" s="175" t="s">
        <v>159</v>
      </c>
      <c r="E802" s="183" t="s">
        <v>5</v>
      </c>
      <c r="F802" s="184" t="s">
        <v>1341</v>
      </c>
      <c r="H802" s="185">
        <v>150</v>
      </c>
      <c r="L802" s="166"/>
      <c r="M802" s="171"/>
      <c r="N802" s="172"/>
      <c r="O802" s="172"/>
      <c r="P802" s="172"/>
      <c r="Q802" s="172"/>
      <c r="R802" s="172"/>
      <c r="S802" s="172"/>
      <c r="T802" s="173"/>
      <c r="AT802" s="168" t="s">
        <v>159</v>
      </c>
      <c r="AU802" s="168" t="s">
        <v>80</v>
      </c>
      <c r="AV802" s="11" t="s">
        <v>80</v>
      </c>
      <c r="AW802" s="11" t="s">
        <v>33</v>
      </c>
      <c r="AX802" s="11" t="s">
        <v>78</v>
      </c>
      <c r="AY802" s="168" t="s">
        <v>150</v>
      </c>
    </row>
    <row r="803" spans="2:65" s="1" customFormat="1" ht="22.5" customHeight="1">
      <c r="B803" s="154"/>
      <c r="C803" s="155" t="s">
        <v>1346</v>
      </c>
      <c r="D803" s="155" t="s">
        <v>152</v>
      </c>
      <c r="E803" s="156" t="s">
        <v>1347</v>
      </c>
      <c r="F803" s="157" t="s">
        <v>1348</v>
      </c>
      <c r="G803" s="158" t="s">
        <v>292</v>
      </c>
      <c r="H803" s="159">
        <v>150</v>
      </c>
      <c r="I803" s="160"/>
      <c r="J803" s="160"/>
      <c r="K803" s="157" t="s">
        <v>156</v>
      </c>
      <c r="L803" s="38"/>
      <c r="M803" s="161" t="s">
        <v>5</v>
      </c>
      <c r="N803" s="162" t="s">
        <v>41</v>
      </c>
      <c r="O803" s="163">
        <v>0.031</v>
      </c>
      <c r="P803" s="163">
        <f>O803*H803</f>
        <v>4.65</v>
      </c>
      <c r="Q803" s="163">
        <v>2E-05</v>
      </c>
      <c r="R803" s="163">
        <f>Q803*H803</f>
        <v>0.003</v>
      </c>
      <c r="S803" s="163">
        <v>0</v>
      </c>
      <c r="T803" s="164">
        <f>S803*H803</f>
        <v>0</v>
      </c>
      <c r="AR803" s="24" t="s">
        <v>245</v>
      </c>
      <c r="AT803" s="24" t="s">
        <v>152</v>
      </c>
      <c r="AU803" s="24" t="s">
        <v>80</v>
      </c>
      <c r="AY803" s="24" t="s">
        <v>150</v>
      </c>
      <c r="BE803" s="165">
        <f>IF(N803="základní",J803,0)</f>
        <v>0</v>
      </c>
      <c r="BF803" s="165">
        <f>IF(N803="snížená",J803,0)</f>
        <v>0</v>
      </c>
      <c r="BG803" s="165">
        <f>IF(N803="zákl. přenesená",J803,0)</f>
        <v>0</v>
      </c>
      <c r="BH803" s="165">
        <f>IF(N803="sníž. přenesená",J803,0)</f>
        <v>0</v>
      </c>
      <c r="BI803" s="165">
        <f>IF(N803="nulová",J803,0)</f>
        <v>0</v>
      </c>
      <c r="BJ803" s="24" t="s">
        <v>78</v>
      </c>
      <c r="BK803" s="165">
        <f>ROUND(I803*H803,2)</f>
        <v>0</v>
      </c>
      <c r="BL803" s="24" t="s">
        <v>245</v>
      </c>
      <c r="BM803" s="24" t="s">
        <v>1349</v>
      </c>
    </row>
    <row r="804" spans="2:65" s="1" customFormat="1" ht="31.5" customHeight="1">
      <c r="B804" s="154"/>
      <c r="C804" s="155" t="s">
        <v>1350</v>
      </c>
      <c r="D804" s="155" t="s">
        <v>152</v>
      </c>
      <c r="E804" s="156" t="s">
        <v>1351</v>
      </c>
      <c r="F804" s="157" t="s">
        <v>1352</v>
      </c>
      <c r="G804" s="158" t="s">
        <v>196</v>
      </c>
      <c r="H804" s="159">
        <v>265.171</v>
      </c>
      <c r="I804" s="160"/>
      <c r="J804" s="160"/>
      <c r="K804" s="157" t="s">
        <v>156</v>
      </c>
      <c r="L804" s="38"/>
      <c r="M804" s="161" t="s">
        <v>5</v>
      </c>
      <c r="N804" s="162" t="s">
        <v>41</v>
      </c>
      <c r="O804" s="163">
        <v>0.152</v>
      </c>
      <c r="P804" s="163">
        <f>O804*H804</f>
        <v>40.305991999999996</v>
      </c>
      <c r="Q804" s="163">
        <v>8E-05</v>
      </c>
      <c r="R804" s="163">
        <f>Q804*H804</f>
        <v>0.021213680000000002</v>
      </c>
      <c r="S804" s="163">
        <v>0</v>
      </c>
      <c r="T804" s="164">
        <f>S804*H804</f>
        <v>0</v>
      </c>
      <c r="AR804" s="24" t="s">
        <v>245</v>
      </c>
      <c r="AT804" s="24" t="s">
        <v>152</v>
      </c>
      <c r="AU804" s="24" t="s">
        <v>80</v>
      </c>
      <c r="AY804" s="24" t="s">
        <v>150</v>
      </c>
      <c r="BE804" s="165">
        <f>IF(N804="základní",J804,0)</f>
        <v>0</v>
      </c>
      <c r="BF804" s="165">
        <f>IF(N804="snížená",J804,0)</f>
        <v>0</v>
      </c>
      <c r="BG804" s="165">
        <f>IF(N804="zákl. přenesená",J804,0)</f>
        <v>0</v>
      </c>
      <c r="BH804" s="165">
        <f>IF(N804="sníž. přenesená",J804,0)</f>
        <v>0</v>
      </c>
      <c r="BI804" s="165">
        <f>IF(N804="nulová",J804,0)</f>
        <v>0</v>
      </c>
      <c r="BJ804" s="24" t="s">
        <v>78</v>
      </c>
      <c r="BK804" s="165">
        <f>ROUND(I804*H804,2)</f>
        <v>0</v>
      </c>
      <c r="BL804" s="24" t="s">
        <v>245</v>
      </c>
      <c r="BM804" s="24" t="s">
        <v>1353</v>
      </c>
    </row>
    <row r="805" spans="2:51" s="11" customFormat="1" ht="13.5">
      <c r="B805" s="166"/>
      <c r="D805" s="167" t="s">
        <v>159</v>
      </c>
      <c r="E805" s="168" t="s">
        <v>5</v>
      </c>
      <c r="F805" s="169" t="s">
        <v>1354</v>
      </c>
      <c r="H805" s="170">
        <v>1.583</v>
      </c>
      <c r="L805" s="166"/>
      <c r="M805" s="171"/>
      <c r="N805" s="172"/>
      <c r="O805" s="172"/>
      <c r="P805" s="172"/>
      <c r="Q805" s="172"/>
      <c r="R805" s="172"/>
      <c r="S805" s="172"/>
      <c r="T805" s="173"/>
      <c r="AT805" s="168" t="s">
        <v>159</v>
      </c>
      <c r="AU805" s="168" t="s">
        <v>80</v>
      </c>
      <c r="AV805" s="11" t="s">
        <v>80</v>
      </c>
      <c r="AW805" s="11" t="s">
        <v>33</v>
      </c>
      <c r="AX805" s="11" t="s">
        <v>70</v>
      </c>
      <c r="AY805" s="168" t="s">
        <v>150</v>
      </c>
    </row>
    <row r="806" spans="2:51" s="11" customFormat="1" ht="27">
      <c r="B806" s="166"/>
      <c r="D806" s="167" t="s">
        <v>159</v>
      </c>
      <c r="E806" s="168" t="s">
        <v>5</v>
      </c>
      <c r="F806" s="169" t="s">
        <v>1355</v>
      </c>
      <c r="H806" s="170">
        <v>5.935</v>
      </c>
      <c r="L806" s="166"/>
      <c r="M806" s="171"/>
      <c r="N806" s="172"/>
      <c r="O806" s="172"/>
      <c r="P806" s="172"/>
      <c r="Q806" s="172"/>
      <c r="R806" s="172"/>
      <c r="S806" s="172"/>
      <c r="T806" s="173"/>
      <c r="AT806" s="168" t="s">
        <v>159</v>
      </c>
      <c r="AU806" s="168" t="s">
        <v>80</v>
      </c>
      <c r="AV806" s="11" t="s">
        <v>80</v>
      </c>
      <c r="AW806" s="11" t="s">
        <v>33</v>
      </c>
      <c r="AX806" s="11" t="s">
        <v>70</v>
      </c>
      <c r="AY806" s="168" t="s">
        <v>150</v>
      </c>
    </row>
    <row r="807" spans="2:51" s="11" customFormat="1" ht="13.5">
      <c r="B807" s="166"/>
      <c r="D807" s="167" t="s">
        <v>159</v>
      </c>
      <c r="E807" s="168" t="s">
        <v>5</v>
      </c>
      <c r="F807" s="169" t="s">
        <v>1356</v>
      </c>
      <c r="H807" s="170">
        <v>47.775</v>
      </c>
      <c r="L807" s="166"/>
      <c r="M807" s="171"/>
      <c r="N807" s="172"/>
      <c r="O807" s="172"/>
      <c r="P807" s="172"/>
      <c r="Q807" s="172"/>
      <c r="R807" s="172"/>
      <c r="S807" s="172"/>
      <c r="T807" s="173"/>
      <c r="AT807" s="168" t="s">
        <v>159</v>
      </c>
      <c r="AU807" s="168" t="s">
        <v>80</v>
      </c>
      <c r="AV807" s="11" t="s">
        <v>80</v>
      </c>
      <c r="AW807" s="11" t="s">
        <v>33</v>
      </c>
      <c r="AX807" s="11" t="s">
        <v>70</v>
      </c>
      <c r="AY807" s="168" t="s">
        <v>150</v>
      </c>
    </row>
    <row r="808" spans="2:51" s="11" customFormat="1" ht="13.5">
      <c r="B808" s="166"/>
      <c r="D808" s="167" t="s">
        <v>159</v>
      </c>
      <c r="E808" s="168" t="s">
        <v>5</v>
      </c>
      <c r="F808" s="169" t="s">
        <v>1357</v>
      </c>
      <c r="H808" s="170">
        <v>169.275</v>
      </c>
      <c r="L808" s="166"/>
      <c r="M808" s="171"/>
      <c r="N808" s="172"/>
      <c r="O808" s="172"/>
      <c r="P808" s="172"/>
      <c r="Q808" s="172"/>
      <c r="R808" s="172"/>
      <c r="S808" s="172"/>
      <c r="T808" s="173"/>
      <c r="AT808" s="168" t="s">
        <v>159</v>
      </c>
      <c r="AU808" s="168" t="s">
        <v>80</v>
      </c>
      <c r="AV808" s="11" t="s">
        <v>80</v>
      </c>
      <c r="AW808" s="11" t="s">
        <v>33</v>
      </c>
      <c r="AX808" s="11" t="s">
        <v>70</v>
      </c>
      <c r="AY808" s="168" t="s">
        <v>150</v>
      </c>
    </row>
    <row r="809" spans="2:51" s="11" customFormat="1" ht="13.5">
      <c r="B809" s="166"/>
      <c r="D809" s="167" t="s">
        <v>159</v>
      </c>
      <c r="E809" s="168" t="s">
        <v>5</v>
      </c>
      <c r="F809" s="169" t="s">
        <v>1358</v>
      </c>
      <c r="H809" s="170">
        <v>16.8</v>
      </c>
      <c r="L809" s="166"/>
      <c r="M809" s="171"/>
      <c r="N809" s="172"/>
      <c r="O809" s="172"/>
      <c r="P809" s="172"/>
      <c r="Q809" s="172"/>
      <c r="R809" s="172"/>
      <c r="S809" s="172"/>
      <c r="T809" s="173"/>
      <c r="AT809" s="168" t="s">
        <v>159</v>
      </c>
      <c r="AU809" s="168" t="s">
        <v>80</v>
      </c>
      <c r="AV809" s="11" t="s">
        <v>80</v>
      </c>
      <c r="AW809" s="11" t="s">
        <v>33</v>
      </c>
      <c r="AX809" s="11" t="s">
        <v>70</v>
      </c>
      <c r="AY809" s="168" t="s">
        <v>150</v>
      </c>
    </row>
    <row r="810" spans="2:51" s="11" customFormat="1" ht="13.5">
      <c r="B810" s="166"/>
      <c r="D810" s="167" t="s">
        <v>159</v>
      </c>
      <c r="E810" s="168" t="s">
        <v>5</v>
      </c>
      <c r="F810" s="169" t="s">
        <v>1359</v>
      </c>
      <c r="H810" s="170">
        <v>11.7</v>
      </c>
      <c r="L810" s="166"/>
      <c r="M810" s="171"/>
      <c r="N810" s="172"/>
      <c r="O810" s="172"/>
      <c r="P810" s="172"/>
      <c r="Q810" s="172"/>
      <c r="R810" s="172"/>
      <c r="S810" s="172"/>
      <c r="T810" s="173"/>
      <c r="AT810" s="168" t="s">
        <v>159</v>
      </c>
      <c r="AU810" s="168" t="s">
        <v>80</v>
      </c>
      <c r="AV810" s="11" t="s">
        <v>80</v>
      </c>
      <c r="AW810" s="11" t="s">
        <v>33</v>
      </c>
      <c r="AX810" s="11" t="s">
        <v>70</v>
      </c>
      <c r="AY810" s="168" t="s">
        <v>150</v>
      </c>
    </row>
    <row r="811" spans="2:51" s="11" customFormat="1" ht="27">
      <c r="B811" s="166"/>
      <c r="D811" s="167" t="s">
        <v>159</v>
      </c>
      <c r="E811" s="168" t="s">
        <v>5</v>
      </c>
      <c r="F811" s="169" t="s">
        <v>1360</v>
      </c>
      <c r="H811" s="170">
        <v>0.848</v>
      </c>
      <c r="L811" s="166"/>
      <c r="M811" s="171"/>
      <c r="N811" s="172"/>
      <c r="O811" s="172"/>
      <c r="P811" s="172"/>
      <c r="Q811" s="172"/>
      <c r="R811" s="172"/>
      <c r="S811" s="172"/>
      <c r="T811" s="173"/>
      <c r="AT811" s="168" t="s">
        <v>159</v>
      </c>
      <c r="AU811" s="168" t="s">
        <v>80</v>
      </c>
      <c r="AV811" s="11" t="s">
        <v>80</v>
      </c>
      <c r="AW811" s="11" t="s">
        <v>33</v>
      </c>
      <c r="AX811" s="11" t="s">
        <v>70</v>
      </c>
      <c r="AY811" s="168" t="s">
        <v>150</v>
      </c>
    </row>
    <row r="812" spans="2:51" s="11" customFormat="1" ht="13.5">
      <c r="B812" s="166"/>
      <c r="D812" s="167" t="s">
        <v>159</v>
      </c>
      <c r="E812" s="168" t="s">
        <v>5</v>
      </c>
      <c r="F812" s="169" t="s">
        <v>1361</v>
      </c>
      <c r="H812" s="170">
        <v>0.675</v>
      </c>
      <c r="L812" s="166"/>
      <c r="M812" s="171"/>
      <c r="N812" s="172"/>
      <c r="O812" s="172"/>
      <c r="P812" s="172"/>
      <c r="Q812" s="172"/>
      <c r="R812" s="172"/>
      <c r="S812" s="172"/>
      <c r="T812" s="173"/>
      <c r="AT812" s="168" t="s">
        <v>159</v>
      </c>
      <c r="AU812" s="168" t="s">
        <v>80</v>
      </c>
      <c r="AV812" s="11" t="s">
        <v>80</v>
      </c>
      <c r="AW812" s="11" t="s">
        <v>33</v>
      </c>
      <c r="AX812" s="11" t="s">
        <v>70</v>
      </c>
      <c r="AY812" s="168" t="s">
        <v>150</v>
      </c>
    </row>
    <row r="813" spans="2:51" s="11" customFormat="1" ht="13.5">
      <c r="B813" s="166"/>
      <c r="D813" s="167" t="s">
        <v>159</v>
      </c>
      <c r="E813" s="168" t="s">
        <v>5</v>
      </c>
      <c r="F813" s="169" t="s">
        <v>1362</v>
      </c>
      <c r="H813" s="170">
        <v>0.15</v>
      </c>
      <c r="L813" s="166"/>
      <c r="M813" s="171"/>
      <c r="N813" s="172"/>
      <c r="O813" s="172"/>
      <c r="P813" s="172"/>
      <c r="Q813" s="172"/>
      <c r="R813" s="172"/>
      <c r="S813" s="172"/>
      <c r="T813" s="173"/>
      <c r="AT813" s="168" t="s">
        <v>159</v>
      </c>
      <c r="AU813" s="168" t="s">
        <v>80</v>
      </c>
      <c r="AV813" s="11" t="s">
        <v>80</v>
      </c>
      <c r="AW813" s="11" t="s">
        <v>33</v>
      </c>
      <c r="AX813" s="11" t="s">
        <v>70</v>
      </c>
      <c r="AY813" s="168" t="s">
        <v>150</v>
      </c>
    </row>
    <row r="814" spans="2:51" s="11" customFormat="1" ht="27">
      <c r="B814" s="166"/>
      <c r="D814" s="167" t="s">
        <v>159</v>
      </c>
      <c r="E814" s="168" t="s">
        <v>5</v>
      </c>
      <c r="F814" s="169" t="s">
        <v>1363</v>
      </c>
      <c r="H814" s="170">
        <v>6.88</v>
      </c>
      <c r="L814" s="166"/>
      <c r="M814" s="171"/>
      <c r="N814" s="172"/>
      <c r="O814" s="172"/>
      <c r="P814" s="172"/>
      <c r="Q814" s="172"/>
      <c r="R814" s="172"/>
      <c r="S814" s="172"/>
      <c r="T814" s="173"/>
      <c r="AT814" s="168" t="s">
        <v>159</v>
      </c>
      <c r="AU814" s="168" t="s">
        <v>80</v>
      </c>
      <c r="AV814" s="11" t="s">
        <v>80</v>
      </c>
      <c r="AW814" s="11" t="s">
        <v>33</v>
      </c>
      <c r="AX814" s="11" t="s">
        <v>70</v>
      </c>
      <c r="AY814" s="168" t="s">
        <v>150</v>
      </c>
    </row>
    <row r="815" spans="2:51" s="11" customFormat="1" ht="13.5">
      <c r="B815" s="166"/>
      <c r="D815" s="167" t="s">
        <v>159</v>
      </c>
      <c r="E815" s="168" t="s">
        <v>5</v>
      </c>
      <c r="F815" s="169" t="s">
        <v>1364</v>
      </c>
      <c r="H815" s="170">
        <v>2.1</v>
      </c>
      <c r="L815" s="166"/>
      <c r="M815" s="171"/>
      <c r="N815" s="172"/>
      <c r="O815" s="172"/>
      <c r="P815" s="172"/>
      <c r="Q815" s="172"/>
      <c r="R815" s="172"/>
      <c r="S815" s="172"/>
      <c r="T815" s="173"/>
      <c r="AT815" s="168" t="s">
        <v>159</v>
      </c>
      <c r="AU815" s="168" t="s">
        <v>80</v>
      </c>
      <c r="AV815" s="11" t="s">
        <v>80</v>
      </c>
      <c r="AW815" s="11" t="s">
        <v>33</v>
      </c>
      <c r="AX815" s="11" t="s">
        <v>70</v>
      </c>
      <c r="AY815" s="168" t="s">
        <v>150</v>
      </c>
    </row>
    <row r="816" spans="2:51" s="11" customFormat="1" ht="13.5">
      <c r="B816" s="166"/>
      <c r="D816" s="167" t="s">
        <v>159</v>
      </c>
      <c r="E816" s="168" t="s">
        <v>5</v>
      </c>
      <c r="F816" s="169" t="s">
        <v>1365</v>
      </c>
      <c r="H816" s="170">
        <v>1.45</v>
      </c>
      <c r="L816" s="166"/>
      <c r="M816" s="171"/>
      <c r="N816" s="172"/>
      <c r="O816" s="172"/>
      <c r="P816" s="172"/>
      <c r="Q816" s="172"/>
      <c r="R816" s="172"/>
      <c r="S816" s="172"/>
      <c r="T816" s="173"/>
      <c r="AT816" s="168" t="s">
        <v>159</v>
      </c>
      <c r="AU816" s="168" t="s">
        <v>80</v>
      </c>
      <c r="AV816" s="11" t="s">
        <v>80</v>
      </c>
      <c r="AW816" s="11" t="s">
        <v>33</v>
      </c>
      <c r="AX816" s="11" t="s">
        <v>70</v>
      </c>
      <c r="AY816" s="168" t="s">
        <v>150</v>
      </c>
    </row>
    <row r="817" spans="2:51" s="12" customFormat="1" ht="13.5">
      <c r="B817" s="174"/>
      <c r="D817" s="175" t="s">
        <v>159</v>
      </c>
      <c r="E817" s="176" t="s">
        <v>5</v>
      </c>
      <c r="F817" s="177" t="s">
        <v>162</v>
      </c>
      <c r="H817" s="178">
        <v>265.171</v>
      </c>
      <c r="L817" s="174"/>
      <c r="M817" s="179"/>
      <c r="N817" s="180"/>
      <c r="O817" s="180"/>
      <c r="P817" s="180"/>
      <c r="Q817" s="180"/>
      <c r="R817" s="180"/>
      <c r="S817" s="180"/>
      <c r="T817" s="181"/>
      <c r="AT817" s="182" t="s">
        <v>159</v>
      </c>
      <c r="AU817" s="182" t="s">
        <v>80</v>
      </c>
      <c r="AV817" s="12" t="s">
        <v>157</v>
      </c>
      <c r="AW817" s="12" t="s">
        <v>33</v>
      </c>
      <c r="AX817" s="12" t="s">
        <v>78</v>
      </c>
      <c r="AY817" s="182" t="s">
        <v>150</v>
      </c>
    </row>
    <row r="818" spans="2:65" s="1" customFormat="1" ht="22.5" customHeight="1">
      <c r="B818" s="154"/>
      <c r="C818" s="155" t="s">
        <v>1366</v>
      </c>
      <c r="D818" s="155" t="s">
        <v>152</v>
      </c>
      <c r="E818" s="156" t="s">
        <v>1367</v>
      </c>
      <c r="F818" s="157" t="s">
        <v>1368</v>
      </c>
      <c r="G818" s="158" t="s">
        <v>196</v>
      </c>
      <c r="H818" s="159">
        <v>265.171</v>
      </c>
      <c r="I818" s="160"/>
      <c r="J818" s="160"/>
      <c r="K818" s="157" t="s">
        <v>156</v>
      </c>
      <c r="L818" s="38"/>
      <c r="M818" s="161" t="s">
        <v>5</v>
      </c>
      <c r="N818" s="162" t="s">
        <v>41</v>
      </c>
      <c r="O818" s="163">
        <v>0.116</v>
      </c>
      <c r="P818" s="163">
        <f>O818*H818</f>
        <v>30.759836</v>
      </c>
      <c r="Q818" s="163">
        <v>0.00014</v>
      </c>
      <c r="R818" s="163">
        <f>Q818*H818</f>
        <v>0.037123939999999994</v>
      </c>
      <c r="S818" s="163">
        <v>0</v>
      </c>
      <c r="T818" s="164">
        <f>S818*H818</f>
        <v>0</v>
      </c>
      <c r="AR818" s="24" t="s">
        <v>245</v>
      </c>
      <c r="AT818" s="24" t="s">
        <v>152</v>
      </c>
      <c r="AU818" s="24" t="s">
        <v>80</v>
      </c>
      <c r="AY818" s="24" t="s">
        <v>150</v>
      </c>
      <c r="BE818" s="165">
        <f>IF(N818="základní",J818,0)</f>
        <v>0</v>
      </c>
      <c r="BF818" s="165">
        <f>IF(N818="snížená",J818,0)</f>
        <v>0</v>
      </c>
      <c r="BG818" s="165">
        <f>IF(N818="zákl. přenesená",J818,0)</f>
        <v>0</v>
      </c>
      <c r="BH818" s="165">
        <f>IF(N818="sníž. přenesená",J818,0)</f>
        <v>0</v>
      </c>
      <c r="BI818" s="165">
        <f>IF(N818="nulová",J818,0)</f>
        <v>0</v>
      </c>
      <c r="BJ818" s="24" t="s">
        <v>78</v>
      </c>
      <c r="BK818" s="165">
        <f>ROUND(I818*H818,2)</f>
        <v>0</v>
      </c>
      <c r="BL818" s="24" t="s">
        <v>245</v>
      </c>
      <c r="BM818" s="24" t="s">
        <v>1369</v>
      </c>
    </row>
    <row r="819" spans="2:65" s="1" customFormat="1" ht="22.5" customHeight="1">
      <c r="B819" s="154"/>
      <c r="C819" s="155" t="s">
        <v>1370</v>
      </c>
      <c r="D819" s="155" t="s">
        <v>152</v>
      </c>
      <c r="E819" s="156" t="s">
        <v>1371</v>
      </c>
      <c r="F819" s="157" t="s">
        <v>1372</v>
      </c>
      <c r="G819" s="158" t="s">
        <v>196</v>
      </c>
      <c r="H819" s="159">
        <v>265.171</v>
      </c>
      <c r="I819" s="160"/>
      <c r="J819" s="160"/>
      <c r="K819" s="157" t="s">
        <v>156</v>
      </c>
      <c r="L819" s="38"/>
      <c r="M819" s="161" t="s">
        <v>5</v>
      </c>
      <c r="N819" s="162" t="s">
        <v>41</v>
      </c>
      <c r="O819" s="163">
        <v>0.117</v>
      </c>
      <c r="P819" s="163">
        <f>O819*H819</f>
        <v>31.025007000000002</v>
      </c>
      <c r="Q819" s="163">
        <v>0.00013</v>
      </c>
      <c r="R819" s="163">
        <f>Q819*H819</f>
        <v>0.03447222999999999</v>
      </c>
      <c r="S819" s="163">
        <v>0</v>
      </c>
      <c r="T819" s="164">
        <f>S819*H819</f>
        <v>0</v>
      </c>
      <c r="AR819" s="24" t="s">
        <v>245</v>
      </c>
      <c r="AT819" s="24" t="s">
        <v>152</v>
      </c>
      <c r="AU819" s="24" t="s">
        <v>80</v>
      </c>
      <c r="AY819" s="24" t="s">
        <v>150</v>
      </c>
      <c r="BE819" s="165">
        <f>IF(N819="základní",J819,0)</f>
        <v>0</v>
      </c>
      <c r="BF819" s="165">
        <f>IF(N819="snížená",J819,0)</f>
        <v>0</v>
      </c>
      <c r="BG819" s="165">
        <f>IF(N819="zákl. přenesená",J819,0)</f>
        <v>0</v>
      </c>
      <c r="BH819" s="165">
        <f>IF(N819="sníž. přenesená",J819,0)</f>
        <v>0</v>
      </c>
      <c r="BI819" s="165">
        <f>IF(N819="nulová",J819,0)</f>
        <v>0</v>
      </c>
      <c r="BJ819" s="24" t="s">
        <v>78</v>
      </c>
      <c r="BK819" s="165">
        <f>ROUND(I819*H819,2)</f>
        <v>0</v>
      </c>
      <c r="BL819" s="24" t="s">
        <v>245</v>
      </c>
      <c r="BM819" s="24" t="s">
        <v>1373</v>
      </c>
    </row>
    <row r="820" spans="2:65" s="1" customFormat="1" ht="22.5" customHeight="1">
      <c r="B820" s="154"/>
      <c r="C820" s="155" t="s">
        <v>1374</v>
      </c>
      <c r="D820" s="155" t="s">
        <v>152</v>
      </c>
      <c r="E820" s="156" t="s">
        <v>1375</v>
      </c>
      <c r="F820" s="157" t="s">
        <v>1376</v>
      </c>
      <c r="G820" s="158" t="s">
        <v>196</v>
      </c>
      <c r="H820" s="159">
        <v>265.171</v>
      </c>
      <c r="I820" s="160"/>
      <c r="J820" s="160"/>
      <c r="K820" s="157" t="s">
        <v>156</v>
      </c>
      <c r="L820" s="38"/>
      <c r="M820" s="161" t="s">
        <v>5</v>
      </c>
      <c r="N820" s="162" t="s">
        <v>41</v>
      </c>
      <c r="O820" s="163">
        <v>0.122</v>
      </c>
      <c r="P820" s="163">
        <f>O820*H820</f>
        <v>32.350862</v>
      </c>
      <c r="Q820" s="163">
        <v>0.00013</v>
      </c>
      <c r="R820" s="163">
        <f>Q820*H820</f>
        <v>0.03447222999999999</v>
      </c>
      <c r="S820" s="163">
        <v>0</v>
      </c>
      <c r="T820" s="164">
        <f>S820*H820</f>
        <v>0</v>
      </c>
      <c r="AR820" s="24" t="s">
        <v>245</v>
      </c>
      <c r="AT820" s="24" t="s">
        <v>152</v>
      </c>
      <c r="AU820" s="24" t="s">
        <v>80</v>
      </c>
      <c r="AY820" s="24" t="s">
        <v>150</v>
      </c>
      <c r="BE820" s="165">
        <f>IF(N820="základní",J820,0)</f>
        <v>0</v>
      </c>
      <c r="BF820" s="165">
        <f>IF(N820="snížená",J820,0)</f>
        <v>0</v>
      </c>
      <c r="BG820" s="165">
        <f>IF(N820="zákl. přenesená",J820,0)</f>
        <v>0</v>
      </c>
      <c r="BH820" s="165">
        <f>IF(N820="sníž. přenesená",J820,0)</f>
        <v>0</v>
      </c>
      <c r="BI820" s="165">
        <f>IF(N820="nulová",J820,0)</f>
        <v>0</v>
      </c>
      <c r="BJ820" s="24" t="s">
        <v>78</v>
      </c>
      <c r="BK820" s="165">
        <f>ROUND(I820*H820,2)</f>
        <v>0</v>
      </c>
      <c r="BL820" s="24" t="s">
        <v>245</v>
      </c>
      <c r="BM820" s="24" t="s">
        <v>1377</v>
      </c>
    </row>
    <row r="821" spans="2:65" s="1" customFormat="1" ht="22.5" customHeight="1">
      <c r="B821" s="154"/>
      <c r="C821" s="155" t="s">
        <v>1378</v>
      </c>
      <c r="D821" s="155" t="s">
        <v>152</v>
      </c>
      <c r="E821" s="156" t="s">
        <v>1379</v>
      </c>
      <c r="F821" s="157" t="s">
        <v>1380</v>
      </c>
      <c r="G821" s="158" t="s">
        <v>196</v>
      </c>
      <c r="H821" s="159">
        <v>0.72</v>
      </c>
      <c r="I821" s="160"/>
      <c r="J821" s="160"/>
      <c r="K821" s="157" t="s">
        <v>156</v>
      </c>
      <c r="L821" s="38"/>
      <c r="M821" s="161" t="s">
        <v>5</v>
      </c>
      <c r="N821" s="162" t="s">
        <v>41</v>
      </c>
      <c r="O821" s="163">
        <v>0.09</v>
      </c>
      <c r="P821" s="163">
        <f>O821*H821</f>
        <v>0.0648</v>
      </c>
      <c r="Q821" s="163">
        <v>0.00015</v>
      </c>
      <c r="R821" s="163">
        <f>Q821*H821</f>
        <v>0.00010799999999999998</v>
      </c>
      <c r="S821" s="163">
        <v>0</v>
      </c>
      <c r="T821" s="164">
        <f>S821*H821</f>
        <v>0</v>
      </c>
      <c r="AR821" s="24" t="s">
        <v>245</v>
      </c>
      <c r="AT821" s="24" t="s">
        <v>152</v>
      </c>
      <c r="AU821" s="24" t="s">
        <v>80</v>
      </c>
      <c r="AY821" s="24" t="s">
        <v>150</v>
      </c>
      <c r="BE821" s="165">
        <f>IF(N821="základní",J821,0)</f>
        <v>0</v>
      </c>
      <c r="BF821" s="165">
        <f>IF(N821="snížená",J821,0)</f>
        <v>0</v>
      </c>
      <c r="BG821" s="165">
        <f>IF(N821="zákl. přenesená",J821,0)</f>
        <v>0</v>
      </c>
      <c r="BH821" s="165">
        <f>IF(N821="sníž. přenesená",J821,0)</f>
        <v>0</v>
      </c>
      <c r="BI821" s="165">
        <f>IF(N821="nulová",J821,0)</f>
        <v>0</v>
      </c>
      <c r="BJ821" s="24" t="s">
        <v>78</v>
      </c>
      <c r="BK821" s="165">
        <f>ROUND(I821*H821,2)</f>
        <v>0</v>
      </c>
      <c r="BL821" s="24" t="s">
        <v>245</v>
      </c>
      <c r="BM821" s="24" t="s">
        <v>1381</v>
      </c>
    </row>
    <row r="822" spans="2:51" s="11" customFormat="1" ht="13.5">
      <c r="B822" s="166"/>
      <c r="D822" s="175" t="s">
        <v>159</v>
      </c>
      <c r="E822" s="183" t="s">
        <v>5</v>
      </c>
      <c r="F822" s="184" t="s">
        <v>1382</v>
      </c>
      <c r="H822" s="185">
        <v>0.72</v>
      </c>
      <c r="L822" s="166"/>
      <c r="M822" s="171"/>
      <c r="N822" s="172"/>
      <c r="O822" s="172"/>
      <c r="P822" s="172"/>
      <c r="Q822" s="172"/>
      <c r="R822" s="172"/>
      <c r="S822" s="172"/>
      <c r="T822" s="173"/>
      <c r="AT822" s="168" t="s">
        <v>159</v>
      </c>
      <c r="AU822" s="168" t="s">
        <v>80</v>
      </c>
      <c r="AV822" s="11" t="s">
        <v>80</v>
      </c>
      <c r="AW822" s="11" t="s">
        <v>33</v>
      </c>
      <c r="AX822" s="11" t="s">
        <v>78</v>
      </c>
      <c r="AY822" s="168" t="s">
        <v>150</v>
      </c>
    </row>
    <row r="823" spans="2:65" s="1" customFormat="1" ht="22.5" customHeight="1">
      <c r="B823" s="154"/>
      <c r="C823" s="155" t="s">
        <v>1383</v>
      </c>
      <c r="D823" s="155" t="s">
        <v>152</v>
      </c>
      <c r="E823" s="156" t="s">
        <v>1384</v>
      </c>
      <c r="F823" s="157" t="s">
        <v>1385</v>
      </c>
      <c r="G823" s="158" t="s">
        <v>196</v>
      </c>
      <c r="H823" s="159">
        <v>47.36</v>
      </c>
      <c r="I823" s="160"/>
      <c r="J823" s="160"/>
      <c r="K823" s="157" t="s">
        <v>156</v>
      </c>
      <c r="L823" s="38"/>
      <c r="M823" s="161" t="s">
        <v>5</v>
      </c>
      <c r="N823" s="162" t="s">
        <v>41</v>
      </c>
      <c r="O823" s="163">
        <v>0.075</v>
      </c>
      <c r="P823" s="163">
        <f>O823*H823</f>
        <v>3.552</v>
      </c>
      <c r="Q823" s="163">
        <v>0.00014</v>
      </c>
      <c r="R823" s="163">
        <f>Q823*H823</f>
        <v>0.006630399999999999</v>
      </c>
      <c r="S823" s="163">
        <v>0</v>
      </c>
      <c r="T823" s="164">
        <f>S823*H823</f>
        <v>0</v>
      </c>
      <c r="AR823" s="24" t="s">
        <v>245</v>
      </c>
      <c r="AT823" s="24" t="s">
        <v>152</v>
      </c>
      <c r="AU823" s="24" t="s">
        <v>80</v>
      </c>
      <c r="AY823" s="24" t="s">
        <v>150</v>
      </c>
      <c r="BE823" s="165">
        <f>IF(N823="základní",J823,0)</f>
        <v>0</v>
      </c>
      <c r="BF823" s="165">
        <f>IF(N823="snížená",J823,0)</f>
        <v>0</v>
      </c>
      <c r="BG823" s="165">
        <f>IF(N823="zákl. přenesená",J823,0)</f>
        <v>0</v>
      </c>
      <c r="BH823" s="165">
        <f>IF(N823="sníž. přenesená",J823,0)</f>
        <v>0</v>
      </c>
      <c r="BI823" s="165">
        <f>IF(N823="nulová",J823,0)</f>
        <v>0</v>
      </c>
      <c r="BJ823" s="24" t="s">
        <v>78</v>
      </c>
      <c r="BK823" s="165">
        <f>ROUND(I823*H823,2)</f>
        <v>0</v>
      </c>
      <c r="BL823" s="24" t="s">
        <v>245</v>
      </c>
      <c r="BM823" s="24" t="s">
        <v>1386</v>
      </c>
    </row>
    <row r="824" spans="2:51" s="11" customFormat="1" ht="13.5">
      <c r="B824" s="166"/>
      <c r="D824" s="175" t="s">
        <v>159</v>
      </c>
      <c r="E824" s="183" t="s">
        <v>5</v>
      </c>
      <c r="F824" s="184" t="s">
        <v>587</v>
      </c>
      <c r="H824" s="185">
        <v>47.36</v>
      </c>
      <c r="L824" s="166"/>
      <c r="M824" s="171"/>
      <c r="N824" s="172"/>
      <c r="O824" s="172"/>
      <c r="P824" s="172"/>
      <c r="Q824" s="172"/>
      <c r="R824" s="172"/>
      <c r="S824" s="172"/>
      <c r="T824" s="173"/>
      <c r="AT824" s="168" t="s">
        <v>159</v>
      </c>
      <c r="AU824" s="168" t="s">
        <v>80</v>
      </c>
      <c r="AV824" s="11" t="s">
        <v>80</v>
      </c>
      <c r="AW824" s="11" t="s">
        <v>33</v>
      </c>
      <c r="AX824" s="11" t="s">
        <v>78</v>
      </c>
      <c r="AY824" s="168" t="s">
        <v>150</v>
      </c>
    </row>
    <row r="825" spans="2:65" s="1" customFormat="1" ht="22.5" customHeight="1">
      <c r="B825" s="154"/>
      <c r="C825" s="155" t="s">
        <v>1387</v>
      </c>
      <c r="D825" s="155" t="s">
        <v>152</v>
      </c>
      <c r="E825" s="156" t="s">
        <v>1388</v>
      </c>
      <c r="F825" s="157" t="s">
        <v>1389</v>
      </c>
      <c r="G825" s="158" t="s">
        <v>196</v>
      </c>
      <c r="H825" s="159">
        <v>0.72</v>
      </c>
      <c r="I825" s="160"/>
      <c r="J825" s="160"/>
      <c r="K825" s="157" t="s">
        <v>156</v>
      </c>
      <c r="L825" s="38"/>
      <c r="M825" s="161" t="s">
        <v>5</v>
      </c>
      <c r="N825" s="162" t="s">
        <v>41</v>
      </c>
      <c r="O825" s="163">
        <v>0.211</v>
      </c>
      <c r="P825" s="163">
        <f>O825*H825</f>
        <v>0.15192</v>
      </c>
      <c r="Q825" s="163">
        <v>0.00033</v>
      </c>
      <c r="R825" s="163">
        <f>Q825*H825</f>
        <v>0.0002376</v>
      </c>
      <c r="S825" s="163">
        <v>0</v>
      </c>
      <c r="T825" s="164">
        <f>S825*H825</f>
        <v>0</v>
      </c>
      <c r="AR825" s="24" t="s">
        <v>245</v>
      </c>
      <c r="AT825" s="24" t="s">
        <v>152</v>
      </c>
      <c r="AU825" s="24" t="s">
        <v>80</v>
      </c>
      <c r="AY825" s="24" t="s">
        <v>150</v>
      </c>
      <c r="BE825" s="165">
        <f>IF(N825="základní",J825,0)</f>
        <v>0</v>
      </c>
      <c r="BF825" s="165">
        <f>IF(N825="snížená",J825,0)</f>
        <v>0</v>
      </c>
      <c r="BG825" s="165">
        <f>IF(N825="zákl. přenesená",J825,0)</f>
        <v>0</v>
      </c>
      <c r="BH825" s="165">
        <f>IF(N825="sníž. přenesená",J825,0)</f>
        <v>0</v>
      </c>
      <c r="BI825" s="165">
        <f>IF(N825="nulová",J825,0)</f>
        <v>0</v>
      </c>
      <c r="BJ825" s="24" t="s">
        <v>78</v>
      </c>
      <c r="BK825" s="165">
        <f>ROUND(I825*H825,2)</f>
        <v>0</v>
      </c>
      <c r="BL825" s="24" t="s">
        <v>245</v>
      </c>
      <c r="BM825" s="24" t="s">
        <v>1390</v>
      </c>
    </row>
    <row r="826" spans="2:65" s="1" customFormat="1" ht="22.5" customHeight="1">
      <c r="B826" s="154"/>
      <c r="C826" s="155" t="s">
        <v>1391</v>
      </c>
      <c r="D826" s="155" t="s">
        <v>152</v>
      </c>
      <c r="E826" s="156" t="s">
        <v>1392</v>
      </c>
      <c r="F826" s="157" t="s">
        <v>1393</v>
      </c>
      <c r="G826" s="158" t="s">
        <v>196</v>
      </c>
      <c r="H826" s="159">
        <v>47.36</v>
      </c>
      <c r="I826" s="160"/>
      <c r="J826" s="160"/>
      <c r="K826" s="157" t="s">
        <v>156</v>
      </c>
      <c r="L826" s="38"/>
      <c r="M826" s="161" t="s">
        <v>5</v>
      </c>
      <c r="N826" s="162" t="s">
        <v>41</v>
      </c>
      <c r="O826" s="163">
        <v>0.189</v>
      </c>
      <c r="P826" s="163">
        <f>O826*H826</f>
        <v>8.95104</v>
      </c>
      <c r="Q826" s="163">
        <v>0.00072</v>
      </c>
      <c r="R826" s="163">
        <f>Q826*H826</f>
        <v>0.0340992</v>
      </c>
      <c r="S826" s="163">
        <v>0</v>
      </c>
      <c r="T826" s="164">
        <f>S826*H826</f>
        <v>0</v>
      </c>
      <c r="AR826" s="24" t="s">
        <v>245</v>
      </c>
      <c r="AT826" s="24" t="s">
        <v>152</v>
      </c>
      <c r="AU826" s="24" t="s">
        <v>80</v>
      </c>
      <c r="AY826" s="24" t="s">
        <v>150</v>
      </c>
      <c r="BE826" s="165">
        <f>IF(N826="základní",J826,0)</f>
        <v>0</v>
      </c>
      <c r="BF826" s="165">
        <f>IF(N826="snížená",J826,0)</f>
        <v>0</v>
      </c>
      <c r="BG826" s="165">
        <f>IF(N826="zákl. přenesená",J826,0)</f>
        <v>0</v>
      </c>
      <c r="BH826" s="165">
        <f>IF(N826="sníž. přenesená",J826,0)</f>
        <v>0</v>
      </c>
      <c r="BI826" s="165">
        <f>IF(N826="nulová",J826,0)</f>
        <v>0</v>
      </c>
      <c r="BJ826" s="24" t="s">
        <v>78</v>
      </c>
      <c r="BK826" s="165">
        <f>ROUND(I826*H826,2)</f>
        <v>0</v>
      </c>
      <c r="BL826" s="24" t="s">
        <v>245</v>
      </c>
      <c r="BM826" s="24" t="s">
        <v>1394</v>
      </c>
    </row>
    <row r="827" spans="2:63" s="10" customFormat="1" ht="29.25" customHeight="1">
      <c r="B827" s="141"/>
      <c r="D827" s="151" t="s">
        <v>69</v>
      </c>
      <c r="E827" s="152" t="s">
        <v>1395</v>
      </c>
      <c r="F827" s="152" t="s">
        <v>1396</v>
      </c>
      <c r="J827" s="153"/>
      <c r="L827" s="141"/>
      <c r="M827" s="145"/>
      <c r="N827" s="146"/>
      <c r="O827" s="146"/>
      <c r="P827" s="147">
        <f>SUM(P828:P834)</f>
        <v>10.042691999999999</v>
      </c>
      <c r="Q827" s="146"/>
      <c r="R827" s="147">
        <f>SUM(R828:R834)</f>
        <v>0.03371196</v>
      </c>
      <c r="S827" s="146"/>
      <c r="T827" s="148">
        <f>SUM(T828:T834)</f>
        <v>0</v>
      </c>
      <c r="AR827" s="142" t="s">
        <v>80</v>
      </c>
      <c r="AT827" s="149" t="s">
        <v>69</v>
      </c>
      <c r="AU827" s="149" t="s">
        <v>78</v>
      </c>
      <c r="AY827" s="142" t="s">
        <v>150</v>
      </c>
      <c r="BK827" s="150">
        <f>SUM(BK828:BK834)</f>
        <v>0</v>
      </c>
    </row>
    <row r="828" spans="2:65" s="1" customFormat="1" ht="22.5" customHeight="1">
      <c r="B828" s="154"/>
      <c r="C828" s="155" t="s">
        <v>1397</v>
      </c>
      <c r="D828" s="155" t="s">
        <v>152</v>
      </c>
      <c r="E828" s="156" t="s">
        <v>1398</v>
      </c>
      <c r="F828" s="157" t="s">
        <v>1399</v>
      </c>
      <c r="G828" s="158" t="s">
        <v>196</v>
      </c>
      <c r="H828" s="159">
        <v>73.236</v>
      </c>
      <c r="I828" s="160"/>
      <c r="J828" s="160"/>
      <c r="K828" s="157" t="s">
        <v>156</v>
      </c>
      <c r="L828" s="38"/>
      <c r="M828" s="161" t="s">
        <v>5</v>
      </c>
      <c r="N828" s="162" t="s">
        <v>41</v>
      </c>
      <c r="O828" s="163">
        <v>0.033</v>
      </c>
      <c r="P828" s="163">
        <f>O828*H828</f>
        <v>2.4167880000000004</v>
      </c>
      <c r="Q828" s="163">
        <v>0.0002</v>
      </c>
      <c r="R828" s="163">
        <f>Q828*H828</f>
        <v>0.0146472</v>
      </c>
      <c r="S828" s="163">
        <v>0</v>
      </c>
      <c r="T828" s="164">
        <f>S828*H828</f>
        <v>0</v>
      </c>
      <c r="AR828" s="24" t="s">
        <v>245</v>
      </c>
      <c r="AT828" s="24" t="s">
        <v>152</v>
      </c>
      <c r="AU828" s="24" t="s">
        <v>80</v>
      </c>
      <c r="AY828" s="24" t="s">
        <v>150</v>
      </c>
      <c r="BE828" s="165">
        <f>IF(N828="základní",J828,0)</f>
        <v>0</v>
      </c>
      <c r="BF828" s="165">
        <f>IF(N828="snížená",J828,0)</f>
        <v>0</v>
      </c>
      <c r="BG828" s="165">
        <f>IF(N828="zákl. přenesená",J828,0)</f>
        <v>0</v>
      </c>
      <c r="BH828" s="165">
        <f>IF(N828="sníž. přenesená",J828,0)</f>
        <v>0</v>
      </c>
      <c r="BI828" s="165">
        <f>IF(N828="nulová",J828,0)</f>
        <v>0</v>
      </c>
      <c r="BJ828" s="24" t="s">
        <v>78</v>
      </c>
      <c r="BK828" s="165">
        <f>ROUND(I828*H828,2)</f>
        <v>0</v>
      </c>
      <c r="BL828" s="24" t="s">
        <v>245</v>
      </c>
      <c r="BM828" s="24" t="s">
        <v>1400</v>
      </c>
    </row>
    <row r="829" spans="2:51" s="11" customFormat="1" ht="13.5">
      <c r="B829" s="166"/>
      <c r="D829" s="167" t="s">
        <v>159</v>
      </c>
      <c r="E829" s="168" t="s">
        <v>5</v>
      </c>
      <c r="F829" s="169" t="s">
        <v>254</v>
      </c>
      <c r="H829" s="170">
        <v>63.36</v>
      </c>
      <c r="L829" s="166"/>
      <c r="M829" s="171"/>
      <c r="N829" s="172"/>
      <c r="O829" s="172"/>
      <c r="P829" s="172"/>
      <c r="Q829" s="172"/>
      <c r="R829" s="172"/>
      <c r="S829" s="172"/>
      <c r="T829" s="173"/>
      <c r="AT829" s="168" t="s">
        <v>159</v>
      </c>
      <c r="AU829" s="168" t="s">
        <v>80</v>
      </c>
      <c r="AV829" s="11" t="s">
        <v>80</v>
      </c>
      <c r="AW829" s="11" t="s">
        <v>33</v>
      </c>
      <c r="AX829" s="11" t="s">
        <v>70</v>
      </c>
      <c r="AY829" s="168" t="s">
        <v>150</v>
      </c>
    </row>
    <row r="830" spans="2:51" s="11" customFormat="1" ht="13.5">
      <c r="B830" s="166"/>
      <c r="D830" s="167" t="s">
        <v>159</v>
      </c>
      <c r="E830" s="168" t="s">
        <v>5</v>
      </c>
      <c r="F830" s="169" t="s">
        <v>1401</v>
      </c>
      <c r="H830" s="170">
        <v>3.48</v>
      </c>
      <c r="L830" s="166"/>
      <c r="M830" s="171"/>
      <c r="N830" s="172"/>
      <c r="O830" s="172"/>
      <c r="P830" s="172"/>
      <c r="Q830" s="172"/>
      <c r="R830" s="172"/>
      <c r="S830" s="172"/>
      <c r="T830" s="173"/>
      <c r="AT830" s="168" t="s">
        <v>159</v>
      </c>
      <c r="AU830" s="168" t="s">
        <v>80</v>
      </c>
      <c r="AV830" s="11" t="s">
        <v>80</v>
      </c>
      <c r="AW830" s="11" t="s">
        <v>33</v>
      </c>
      <c r="AX830" s="11" t="s">
        <v>70</v>
      </c>
      <c r="AY830" s="168" t="s">
        <v>150</v>
      </c>
    </row>
    <row r="831" spans="2:51" s="11" customFormat="1" ht="13.5">
      <c r="B831" s="166"/>
      <c r="D831" s="167" t="s">
        <v>159</v>
      </c>
      <c r="E831" s="168" t="s">
        <v>5</v>
      </c>
      <c r="F831" s="169" t="s">
        <v>255</v>
      </c>
      <c r="H831" s="170">
        <v>4.836</v>
      </c>
      <c r="L831" s="166"/>
      <c r="M831" s="171"/>
      <c r="N831" s="172"/>
      <c r="O831" s="172"/>
      <c r="P831" s="172"/>
      <c r="Q831" s="172"/>
      <c r="R831" s="172"/>
      <c r="S831" s="172"/>
      <c r="T831" s="173"/>
      <c r="AT831" s="168" t="s">
        <v>159</v>
      </c>
      <c r="AU831" s="168" t="s">
        <v>80</v>
      </c>
      <c r="AV831" s="11" t="s">
        <v>80</v>
      </c>
      <c r="AW831" s="11" t="s">
        <v>33</v>
      </c>
      <c r="AX831" s="11" t="s">
        <v>70</v>
      </c>
      <c r="AY831" s="168" t="s">
        <v>150</v>
      </c>
    </row>
    <row r="832" spans="2:51" s="11" customFormat="1" ht="27">
      <c r="B832" s="166"/>
      <c r="D832" s="167" t="s">
        <v>159</v>
      </c>
      <c r="E832" s="168" t="s">
        <v>5</v>
      </c>
      <c r="F832" s="169" t="s">
        <v>1402</v>
      </c>
      <c r="H832" s="170">
        <v>1.56</v>
      </c>
      <c r="L832" s="166"/>
      <c r="M832" s="171"/>
      <c r="N832" s="172"/>
      <c r="O832" s="172"/>
      <c r="P832" s="172"/>
      <c r="Q832" s="172"/>
      <c r="R832" s="172"/>
      <c r="S832" s="172"/>
      <c r="T832" s="173"/>
      <c r="AT832" s="168" t="s">
        <v>159</v>
      </c>
      <c r="AU832" s="168" t="s">
        <v>80</v>
      </c>
      <c r="AV832" s="11" t="s">
        <v>80</v>
      </c>
      <c r="AW832" s="11" t="s">
        <v>33</v>
      </c>
      <c r="AX832" s="11" t="s">
        <v>70</v>
      </c>
      <c r="AY832" s="168" t="s">
        <v>150</v>
      </c>
    </row>
    <row r="833" spans="2:51" s="12" customFormat="1" ht="13.5">
      <c r="B833" s="174"/>
      <c r="D833" s="175" t="s">
        <v>159</v>
      </c>
      <c r="E833" s="176" t="s">
        <v>5</v>
      </c>
      <c r="F833" s="177" t="s">
        <v>162</v>
      </c>
      <c r="H833" s="178">
        <v>73.236</v>
      </c>
      <c r="L833" s="174"/>
      <c r="M833" s="179"/>
      <c r="N833" s="180"/>
      <c r="O833" s="180"/>
      <c r="P833" s="180"/>
      <c r="Q833" s="180"/>
      <c r="R833" s="180"/>
      <c r="S833" s="180"/>
      <c r="T833" s="181"/>
      <c r="AT833" s="182" t="s">
        <v>159</v>
      </c>
      <c r="AU833" s="182" t="s">
        <v>80</v>
      </c>
      <c r="AV833" s="12" t="s">
        <v>157</v>
      </c>
      <c r="AW833" s="12" t="s">
        <v>33</v>
      </c>
      <c r="AX833" s="12" t="s">
        <v>78</v>
      </c>
      <c r="AY833" s="182" t="s">
        <v>150</v>
      </c>
    </row>
    <row r="834" spans="2:65" s="1" customFormat="1" ht="31.5" customHeight="1">
      <c r="B834" s="154"/>
      <c r="C834" s="155" t="s">
        <v>1403</v>
      </c>
      <c r="D834" s="155" t="s">
        <v>152</v>
      </c>
      <c r="E834" s="156" t="s">
        <v>1404</v>
      </c>
      <c r="F834" s="157" t="s">
        <v>1405</v>
      </c>
      <c r="G834" s="158" t="s">
        <v>196</v>
      </c>
      <c r="H834" s="159">
        <v>73.326</v>
      </c>
      <c r="I834" s="160"/>
      <c r="J834" s="160"/>
      <c r="K834" s="157" t="s">
        <v>156</v>
      </c>
      <c r="L834" s="38"/>
      <c r="M834" s="161" t="s">
        <v>5</v>
      </c>
      <c r="N834" s="162" t="s">
        <v>41</v>
      </c>
      <c r="O834" s="163">
        <v>0.104</v>
      </c>
      <c r="P834" s="163">
        <f>O834*H834</f>
        <v>7.625903999999999</v>
      </c>
      <c r="Q834" s="163">
        <v>0.00026</v>
      </c>
      <c r="R834" s="163">
        <f>Q834*H834</f>
        <v>0.019064759999999997</v>
      </c>
      <c r="S834" s="163">
        <v>0</v>
      </c>
      <c r="T834" s="164">
        <f>S834*H834</f>
        <v>0</v>
      </c>
      <c r="AR834" s="24" t="s">
        <v>245</v>
      </c>
      <c r="AT834" s="24" t="s">
        <v>152</v>
      </c>
      <c r="AU834" s="24" t="s">
        <v>80</v>
      </c>
      <c r="AY834" s="24" t="s">
        <v>150</v>
      </c>
      <c r="BE834" s="165">
        <f>IF(N834="základní",J834,0)</f>
        <v>0</v>
      </c>
      <c r="BF834" s="165">
        <f>IF(N834="snížená",J834,0)</f>
        <v>0</v>
      </c>
      <c r="BG834" s="165">
        <f>IF(N834="zákl. přenesená",J834,0)</f>
        <v>0</v>
      </c>
      <c r="BH834" s="165">
        <f>IF(N834="sníž. přenesená",J834,0)</f>
        <v>0</v>
      </c>
      <c r="BI834" s="165">
        <f>IF(N834="nulová",J834,0)</f>
        <v>0</v>
      </c>
      <c r="BJ834" s="24" t="s">
        <v>78</v>
      </c>
      <c r="BK834" s="165">
        <f>ROUND(I834*H834,2)</f>
        <v>0</v>
      </c>
      <c r="BL834" s="24" t="s">
        <v>245</v>
      </c>
      <c r="BM834" s="24" t="s">
        <v>1406</v>
      </c>
    </row>
    <row r="835" spans="2:63" s="10" customFormat="1" ht="36.75" customHeight="1">
      <c r="B835" s="141"/>
      <c r="D835" s="142" t="s">
        <v>69</v>
      </c>
      <c r="E835" s="143" t="s">
        <v>205</v>
      </c>
      <c r="F835" s="143" t="s">
        <v>1407</v>
      </c>
      <c r="J835" s="144"/>
      <c r="L835" s="141"/>
      <c r="M835" s="145"/>
      <c r="N835" s="146"/>
      <c r="O835" s="146"/>
      <c r="P835" s="147">
        <f>P836+P951</f>
        <v>0</v>
      </c>
      <c r="Q835" s="146"/>
      <c r="R835" s="147">
        <f>R836+R951</f>
        <v>0</v>
      </c>
      <c r="S835" s="146"/>
      <c r="T835" s="148">
        <f>T836+T951</f>
        <v>0</v>
      </c>
      <c r="AR835" s="142" t="s">
        <v>168</v>
      </c>
      <c r="AT835" s="149" t="s">
        <v>69</v>
      </c>
      <c r="AU835" s="149" t="s">
        <v>70</v>
      </c>
      <c r="AY835" s="142" t="s">
        <v>150</v>
      </c>
      <c r="BK835" s="150">
        <f>BK836+BK951</f>
        <v>0</v>
      </c>
    </row>
    <row r="836" spans="2:63" s="10" customFormat="1" ht="19.5" customHeight="1">
      <c r="B836" s="141"/>
      <c r="D836" s="142" t="s">
        <v>69</v>
      </c>
      <c r="E836" s="212" t="s">
        <v>1408</v>
      </c>
      <c r="F836" s="212" t="s">
        <v>1409</v>
      </c>
      <c r="J836" s="213"/>
      <c r="L836" s="141"/>
      <c r="M836" s="145"/>
      <c r="N836" s="146"/>
      <c r="O836" s="146"/>
      <c r="P836" s="147">
        <f>P837+P855+P891+P894+P917+P939+P943</f>
        <v>0</v>
      </c>
      <c r="Q836" s="146"/>
      <c r="R836" s="147">
        <f>R837+R855+R891+R894+R917+R939+R943</f>
        <v>0</v>
      </c>
      <c r="S836" s="146"/>
      <c r="T836" s="148">
        <f>T837+T855+T891+T894+T917+T939+T943</f>
        <v>0</v>
      </c>
      <c r="AR836" s="142" t="s">
        <v>168</v>
      </c>
      <c r="AT836" s="149" t="s">
        <v>69</v>
      </c>
      <c r="AU836" s="149" t="s">
        <v>78</v>
      </c>
      <c r="AY836" s="142" t="s">
        <v>150</v>
      </c>
      <c r="BK836" s="150">
        <f>BK837+BK855+BK891+BK894+BK917+BK939+BK943</f>
        <v>0</v>
      </c>
    </row>
    <row r="837" spans="2:63" s="10" customFormat="1" ht="14.25" customHeight="1">
      <c r="B837" s="141"/>
      <c r="D837" s="151" t="s">
        <v>69</v>
      </c>
      <c r="E837" s="152" t="s">
        <v>1410</v>
      </c>
      <c r="F837" s="152" t="s">
        <v>1411</v>
      </c>
      <c r="J837" s="153"/>
      <c r="L837" s="141"/>
      <c r="M837" s="145"/>
      <c r="N837" s="146"/>
      <c r="O837" s="146"/>
      <c r="P837" s="147">
        <f>SUM(P838:P854)</f>
        <v>0</v>
      </c>
      <c r="Q837" s="146"/>
      <c r="R837" s="147">
        <f>SUM(R838:R854)</f>
        <v>0</v>
      </c>
      <c r="S837" s="146"/>
      <c r="T837" s="148">
        <f>SUM(T838:T854)</f>
        <v>0</v>
      </c>
      <c r="AR837" s="142" t="s">
        <v>78</v>
      </c>
      <c r="AT837" s="149" t="s">
        <v>69</v>
      </c>
      <c r="AU837" s="149" t="s">
        <v>80</v>
      </c>
      <c r="AY837" s="142" t="s">
        <v>150</v>
      </c>
      <c r="BK837" s="150">
        <f>SUM(BK838:BK854)</f>
        <v>0</v>
      </c>
    </row>
    <row r="838" spans="2:65" s="1" customFormat="1" ht="22.5" customHeight="1">
      <c r="B838" s="154"/>
      <c r="C838" s="155" t="s">
        <v>1412</v>
      </c>
      <c r="D838" s="155" t="s">
        <v>152</v>
      </c>
      <c r="E838" s="156" t="s">
        <v>1413</v>
      </c>
      <c r="F838" s="157" t="s">
        <v>1414</v>
      </c>
      <c r="G838" s="158" t="s">
        <v>1415</v>
      </c>
      <c r="H838" s="159">
        <v>1</v>
      </c>
      <c r="I838" s="160"/>
      <c r="J838" s="160"/>
      <c r="K838" s="157" t="s">
        <v>5</v>
      </c>
      <c r="L838" s="38"/>
      <c r="M838" s="161" t="s">
        <v>5</v>
      </c>
      <c r="N838" s="162" t="s">
        <v>41</v>
      </c>
      <c r="O838" s="163">
        <v>0</v>
      </c>
      <c r="P838" s="163">
        <f aca="true" t="shared" si="0" ref="P838:P854">O838*H838</f>
        <v>0</v>
      </c>
      <c r="Q838" s="163">
        <v>0</v>
      </c>
      <c r="R838" s="163">
        <f aca="true" t="shared" si="1" ref="R838:R854">Q838*H838</f>
        <v>0</v>
      </c>
      <c r="S838" s="163">
        <v>0</v>
      </c>
      <c r="T838" s="164">
        <f aca="true" t="shared" si="2" ref="T838:T854">S838*H838</f>
        <v>0</v>
      </c>
      <c r="AR838" s="24" t="s">
        <v>601</v>
      </c>
      <c r="AT838" s="24" t="s">
        <v>152</v>
      </c>
      <c r="AU838" s="24" t="s">
        <v>168</v>
      </c>
      <c r="AY838" s="24" t="s">
        <v>150</v>
      </c>
      <c r="BE838" s="165">
        <f aca="true" t="shared" si="3" ref="BE838:BE854">IF(N838="základní",J838,0)</f>
        <v>0</v>
      </c>
      <c r="BF838" s="165">
        <f aca="true" t="shared" si="4" ref="BF838:BF854">IF(N838="snížená",J838,0)</f>
        <v>0</v>
      </c>
      <c r="BG838" s="165">
        <f aca="true" t="shared" si="5" ref="BG838:BG854">IF(N838="zákl. přenesená",J838,0)</f>
        <v>0</v>
      </c>
      <c r="BH838" s="165">
        <f aca="true" t="shared" si="6" ref="BH838:BH854">IF(N838="sníž. přenesená",J838,0)</f>
        <v>0</v>
      </c>
      <c r="BI838" s="165">
        <f aca="true" t="shared" si="7" ref="BI838:BI854">IF(N838="nulová",J838,0)</f>
        <v>0</v>
      </c>
      <c r="BJ838" s="24" t="s">
        <v>78</v>
      </c>
      <c r="BK838" s="165">
        <f aca="true" t="shared" si="8" ref="BK838:BK854">ROUND(I838*H838,2)</f>
        <v>0</v>
      </c>
      <c r="BL838" s="24" t="s">
        <v>601</v>
      </c>
      <c r="BM838" s="24" t="s">
        <v>1416</v>
      </c>
    </row>
    <row r="839" spans="2:65" s="1" customFormat="1" ht="22.5" customHeight="1">
      <c r="B839" s="154"/>
      <c r="C839" s="155" t="s">
        <v>1417</v>
      </c>
      <c r="D839" s="155" t="s">
        <v>152</v>
      </c>
      <c r="E839" s="156" t="s">
        <v>1418</v>
      </c>
      <c r="F839" s="157" t="s">
        <v>1419</v>
      </c>
      <c r="G839" s="158" t="s">
        <v>1420</v>
      </c>
      <c r="H839" s="159">
        <v>1</v>
      </c>
      <c r="I839" s="160"/>
      <c r="J839" s="160"/>
      <c r="K839" s="157" t="s">
        <v>5</v>
      </c>
      <c r="L839" s="38"/>
      <c r="M839" s="161" t="s">
        <v>5</v>
      </c>
      <c r="N839" s="162" t="s">
        <v>41</v>
      </c>
      <c r="O839" s="163">
        <v>0</v>
      </c>
      <c r="P839" s="163">
        <f t="shared" si="0"/>
        <v>0</v>
      </c>
      <c r="Q839" s="163">
        <v>0</v>
      </c>
      <c r="R839" s="163">
        <f t="shared" si="1"/>
        <v>0</v>
      </c>
      <c r="S839" s="163">
        <v>0</v>
      </c>
      <c r="T839" s="164">
        <f t="shared" si="2"/>
        <v>0</v>
      </c>
      <c r="AR839" s="24" t="s">
        <v>601</v>
      </c>
      <c r="AT839" s="24" t="s">
        <v>152</v>
      </c>
      <c r="AU839" s="24" t="s">
        <v>168</v>
      </c>
      <c r="AY839" s="24" t="s">
        <v>150</v>
      </c>
      <c r="BE839" s="165">
        <f t="shared" si="3"/>
        <v>0</v>
      </c>
      <c r="BF839" s="165">
        <f t="shared" si="4"/>
        <v>0</v>
      </c>
      <c r="BG839" s="165">
        <f t="shared" si="5"/>
        <v>0</v>
      </c>
      <c r="BH839" s="165">
        <f t="shared" si="6"/>
        <v>0</v>
      </c>
      <c r="BI839" s="165">
        <f t="shared" si="7"/>
        <v>0</v>
      </c>
      <c r="BJ839" s="24" t="s">
        <v>78</v>
      </c>
      <c r="BK839" s="165">
        <f t="shared" si="8"/>
        <v>0</v>
      </c>
      <c r="BL839" s="24" t="s">
        <v>601</v>
      </c>
      <c r="BM839" s="24" t="s">
        <v>1421</v>
      </c>
    </row>
    <row r="840" spans="2:65" s="1" customFormat="1" ht="22.5" customHeight="1">
      <c r="B840" s="154"/>
      <c r="C840" s="155" t="s">
        <v>1422</v>
      </c>
      <c r="D840" s="155" t="s">
        <v>152</v>
      </c>
      <c r="E840" s="156" t="s">
        <v>1423</v>
      </c>
      <c r="F840" s="157" t="s">
        <v>1424</v>
      </c>
      <c r="G840" s="158" t="s">
        <v>1415</v>
      </c>
      <c r="H840" s="159">
        <v>1</v>
      </c>
      <c r="I840" s="160"/>
      <c r="J840" s="160"/>
      <c r="K840" s="157" t="s">
        <v>5</v>
      </c>
      <c r="L840" s="38"/>
      <c r="M840" s="161" t="s">
        <v>5</v>
      </c>
      <c r="N840" s="162" t="s">
        <v>41</v>
      </c>
      <c r="O840" s="163">
        <v>0</v>
      </c>
      <c r="P840" s="163">
        <f t="shared" si="0"/>
        <v>0</v>
      </c>
      <c r="Q840" s="163">
        <v>0</v>
      </c>
      <c r="R840" s="163">
        <f t="shared" si="1"/>
        <v>0</v>
      </c>
      <c r="S840" s="163">
        <v>0</v>
      </c>
      <c r="T840" s="164">
        <f t="shared" si="2"/>
        <v>0</v>
      </c>
      <c r="AR840" s="24" t="s">
        <v>601</v>
      </c>
      <c r="AT840" s="24" t="s">
        <v>152</v>
      </c>
      <c r="AU840" s="24" t="s">
        <v>168</v>
      </c>
      <c r="AY840" s="24" t="s">
        <v>150</v>
      </c>
      <c r="BE840" s="165">
        <f t="shared" si="3"/>
        <v>0</v>
      </c>
      <c r="BF840" s="165">
        <f t="shared" si="4"/>
        <v>0</v>
      </c>
      <c r="BG840" s="165">
        <f t="shared" si="5"/>
        <v>0</v>
      </c>
      <c r="BH840" s="165">
        <f t="shared" si="6"/>
        <v>0</v>
      </c>
      <c r="BI840" s="165">
        <f t="shared" si="7"/>
        <v>0</v>
      </c>
      <c r="BJ840" s="24" t="s">
        <v>78</v>
      </c>
      <c r="BK840" s="165">
        <f t="shared" si="8"/>
        <v>0</v>
      </c>
      <c r="BL840" s="24" t="s">
        <v>601</v>
      </c>
      <c r="BM840" s="24" t="s">
        <v>1425</v>
      </c>
    </row>
    <row r="841" spans="2:65" s="1" customFormat="1" ht="22.5" customHeight="1">
      <c r="B841" s="154"/>
      <c r="C841" s="155" t="s">
        <v>1426</v>
      </c>
      <c r="D841" s="155" t="s">
        <v>152</v>
      </c>
      <c r="E841" s="156" t="s">
        <v>1427</v>
      </c>
      <c r="F841" s="157" t="s">
        <v>1428</v>
      </c>
      <c r="G841" s="158" t="s">
        <v>1415</v>
      </c>
      <c r="H841" s="159">
        <v>23</v>
      </c>
      <c r="I841" s="160"/>
      <c r="J841" s="160"/>
      <c r="K841" s="157" t="s">
        <v>5</v>
      </c>
      <c r="L841" s="38"/>
      <c r="M841" s="161" t="s">
        <v>5</v>
      </c>
      <c r="N841" s="162" t="s">
        <v>41</v>
      </c>
      <c r="O841" s="163">
        <v>0</v>
      </c>
      <c r="P841" s="163">
        <f t="shared" si="0"/>
        <v>0</v>
      </c>
      <c r="Q841" s="163">
        <v>0</v>
      </c>
      <c r="R841" s="163">
        <f t="shared" si="1"/>
        <v>0</v>
      </c>
      <c r="S841" s="163">
        <v>0</v>
      </c>
      <c r="T841" s="164">
        <f t="shared" si="2"/>
        <v>0</v>
      </c>
      <c r="AR841" s="24" t="s">
        <v>601</v>
      </c>
      <c r="AT841" s="24" t="s">
        <v>152</v>
      </c>
      <c r="AU841" s="24" t="s">
        <v>168</v>
      </c>
      <c r="AY841" s="24" t="s">
        <v>150</v>
      </c>
      <c r="BE841" s="165">
        <f t="shared" si="3"/>
        <v>0</v>
      </c>
      <c r="BF841" s="165">
        <f t="shared" si="4"/>
        <v>0</v>
      </c>
      <c r="BG841" s="165">
        <f t="shared" si="5"/>
        <v>0</v>
      </c>
      <c r="BH841" s="165">
        <f t="shared" si="6"/>
        <v>0</v>
      </c>
      <c r="BI841" s="165">
        <f t="shared" si="7"/>
        <v>0</v>
      </c>
      <c r="BJ841" s="24" t="s">
        <v>78</v>
      </c>
      <c r="BK841" s="165">
        <f t="shared" si="8"/>
        <v>0</v>
      </c>
      <c r="BL841" s="24" t="s">
        <v>601</v>
      </c>
      <c r="BM841" s="24" t="s">
        <v>1429</v>
      </c>
    </row>
    <row r="842" spans="2:65" s="1" customFormat="1" ht="22.5" customHeight="1">
      <c r="B842" s="154"/>
      <c r="C842" s="155" t="s">
        <v>1430</v>
      </c>
      <c r="D842" s="155" t="s">
        <v>152</v>
      </c>
      <c r="E842" s="156" t="s">
        <v>1431</v>
      </c>
      <c r="F842" s="157" t="s">
        <v>1432</v>
      </c>
      <c r="G842" s="158" t="s">
        <v>1415</v>
      </c>
      <c r="H842" s="159">
        <v>1</v>
      </c>
      <c r="I842" s="160"/>
      <c r="J842" s="160"/>
      <c r="K842" s="157" t="s">
        <v>5</v>
      </c>
      <c r="L842" s="38"/>
      <c r="M842" s="161" t="s">
        <v>5</v>
      </c>
      <c r="N842" s="162" t="s">
        <v>41</v>
      </c>
      <c r="O842" s="163">
        <v>0</v>
      </c>
      <c r="P842" s="163">
        <f t="shared" si="0"/>
        <v>0</v>
      </c>
      <c r="Q842" s="163">
        <v>0</v>
      </c>
      <c r="R842" s="163">
        <f t="shared" si="1"/>
        <v>0</v>
      </c>
      <c r="S842" s="163">
        <v>0</v>
      </c>
      <c r="T842" s="164">
        <f t="shared" si="2"/>
        <v>0</v>
      </c>
      <c r="AR842" s="24" t="s">
        <v>601</v>
      </c>
      <c r="AT842" s="24" t="s">
        <v>152</v>
      </c>
      <c r="AU842" s="24" t="s">
        <v>168</v>
      </c>
      <c r="AY842" s="24" t="s">
        <v>150</v>
      </c>
      <c r="BE842" s="165">
        <f t="shared" si="3"/>
        <v>0</v>
      </c>
      <c r="BF842" s="165">
        <f t="shared" si="4"/>
        <v>0</v>
      </c>
      <c r="BG842" s="165">
        <f t="shared" si="5"/>
        <v>0</v>
      </c>
      <c r="BH842" s="165">
        <f t="shared" si="6"/>
        <v>0</v>
      </c>
      <c r="BI842" s="165">
        <f t="shared" si="7"/>
        <v>0</v>
      </c>
      <c r="BJ842" s="24" t="s">
        <v>78</v>
      </c>
      <c r="BK842" s="165">
        <f t="shared" si="8"/>
        <v>0</v>
      </c>
      <c r="BL842" s="24" t="s">
        <v>601</v>
      </c>
      <c r="BM842" s="24" t="s">
        <v>1433</v>
      </c>
    </row>
    <row r="843" spans="2:65" s="1" customFormat="1" ht="22.5" customHeight="1">
      <c r="B843" s="154"/>
      <c r="C843" s="155" t="s">
        <v>1434</v>
      </c>
      <c r="D843" s="155" t="s">
        <v>152</v>
      </c>
      <c r="E843" s="156" t="s">
        <v>1435</v>
      </c>
      <c r="F843" s="157" t="s">
        <v>1436</v>
      </c>
      <c r="G843" s="158" t="s">
        <v>1415</v>
      </c>
      <c r="H843" s="159">
        <v>1</v>
      </c>
      <c r="I843" s="160"/>
      <c r="J843" s="160"/>
      <c r="K843" s="157" t="s">
        <v>5</v>
      </c>
      <c r="L843" s="38"/>
      <c r="M843" s="161" t="s">
        <v>5</v>
      </c>
      <c r="N843" s="162" t="s">
        <v>41</v>
      </c>
      <c r="O843" s="163">
        <v>0</v>
      </c>
      <c r="P843" s="163">
        <f t="shared" si="0"/>
        <v>0</v>
      </c>
      <c r="Q843" s="163">
        <v>0</v>
      </c>
      <c r="R843" s="163">
        <f t="shared" si="1"/>
        <v>0</v>
      </c>
      <c r="S843" s="163">
        <v>0</v>
      </c>
      <c r="T843" s="164">
        <f t="shared" si="2"/>
        <v>0</v>
      </c>
      <c r="AR843" s="24" t="s">
        <v>601</v>
      </c>
      <c r="AT843" s="24" t="s">
        <v>152</v>
      </c>
      <c r="AU843" s="24" t="s">
        <v>168</v>
      </c>
      <c r="AY843" s="24" t="s">
        <v>150</v>
      </c>
      <c r="BE843" s="165">
        <f t="shared" si="3"/>
        <v>0</v>
      </c>
      <c r="BF843" s="165">
        <f t="shared" si="4"/>
        <v>0</v>
      </c>
      <c r="BG843" s="165">
        <f t="shared" si="5"/>
        <v>0</v>
      </c>
      <c r="BH843" s="165">
        <f t="shared" si="6"/>
        <v>0</v>
      </c>
      <c r="BI843" s="165">
        <f t="shared" si="7"/>
        <v>0</v>
      </c>
      <c r="BJ843" s="24" t="s">
        <v>78</v>
      </c>
      <c r="BK843" s="165">
        <f t="shared" si="8"/>
        <v>0</v>
      </c>
      <c r="BL843" s="24" t="s">
        <v>601</v>
      </c>
      <c r="BM843" s="24" t="s">
        <v>1437</v>
      </c>
    </row>
    <row r="844" spans="2:65" s="1" customFormat="1" ht="22.5" customHeight="1">
      <c r="B844" s="154"/>
      <c r="C844" s="155" t="s">
        <v>1438</v>
      </c>
      <c r="D844" s="155" t="s">
        <v>152</v>
      </c>
      <c r="E844" s="156" t="s">
        <v>1439</v>
      </c>
      <c r="F844" s="157" t="s">
        <v>1440</v>
      </c>
      <c r="G844" s="158" t="s">
        <v>1415</v>
      </c>
      <c r="H844" s="159">
        <v>9</v>
      </c>
      <c r="I844" s="160"/>
      <c r="J844" s="160"/>
      <c r="K844" s="157" t="s">
        <v>5</v>
      </c>
      <c r="L844" s="38"/>
      <c r="M844" s="161" t="s">
        <v>5</v>
      </c>
      <c r="N844" s="162" t="s">
        <v>41</v>
      </c>
      <c r="O844" s="163">
        <v>0</v>
      </c>
      <c r="P844" s="163">
        <f t="shared" si="0"/>
        <v>0</v>
      </c>
      <c r="Q844" s="163">
        <v>0</v>
      </c>
      <c r="R844" s="163">
        <f t="shared" si="1"/>
        <v>0</v>
      </c>
      <c r="S844" s="163">
        <v>0</v>
      </c>
      <c r="T844" s="164">
        <f t="shared" si="2"/>
        <v>0</v>
      </c>
      <c r="AR844" s="24" t="s">
        <v>601</v>
      </c>
      <c r="AT844" s="24" t="s">
        <v>152</v>
      </c>
      <c r="AU844" s="24" t="s">
        <v>168</v>
      </c>
      <c r="AY844" s="24" t="s">
        <v>150</v>
      </c>
      <c r="BE844" s="165">
        <f t="shared" si="3"/>
        <v>0</v>
      </c>
      <c r="BF844" s="165">
        <f t="shared" si="4"/>
        <v>0</v>
      </c>
      <c r="BG844" s="165">
        <f t="shared" si="5"/>
        <v>0</v>
      </c>
      <c r="BH844" s="165">
        <f t="shared" si="6"/>
        <v>0</v>
      </c>
      <c r="BI844" s="165">
        <f t="shared" si="7"/>
        <v>0</v>
      </c>
      <c r="BJ844" s="24" t="s">
        <v>78</v>
      </c>
      <c r="BK844" s="165">
        <f t="shared" si="8"/>
        <v>0</v>
      </c>
      <c r="BL844" s="24" t="s">
        <v>601</v>
      </c>
      <c r="BM844" s="24" t="s">
        <v>1441</v>
      </c>
    </row>
    <row r="845" spans="2:65" s="1" customFormat="1" ht="22.5" customHeight="1">
      <c r="B845" s="154"/>
      <c r="C845" s="155" t="s">
        <v>1442</v>
      </c>
      <c r="D845" s="155" t="s">
        <v>152</v>
      </c>
      <c r="E845" s="156" t="s">
        <v>1443</v>
      </c>
      <c r="F845" s="157" t="s">
        <v>1444</v>
      </c>
      <c r="G845" s="158" t="s">
        <v>1415</v>
      </c>
      <c r="H845" s="159">
        <v>1</v>
      </c>
      <c r="I845" s="160"/>
      <c r="J845" s="160"/>
      <c r="K845" s="157" t="s">
        <v>5</v>
      </c>
      <c r="L845" s="38"/>
      <c r="M845" s="161" t="s">
        <v>5</v>
      </c>
      <c r="N845" s="162" t="s">
        <v>41</v>
      </c>
      <c r="O845" s="163">
        <v>0</v>
      </c>
      <c r="P845" s="163">
        <f t="shared" si="0"/>
        <v>0</v>
      </c>
      <c r="Q845" s="163">
        <v>0</v>
      </c>
      <c r="R845" s="163">
        <f t="shared" si="1"/>
        <v>0</v>
      </c>
      <c r="S845" s="163">
        <v>0</v>
      </c>
      <c r="T845" s="164">
        <f t="shared" si="2"/>
        <v>0</v>
      </c>
      <c r="AR845" s="24" t="s">
        <v>601</v>
      </c>
      <c r="AT845" s="24" t="s">
        <v>152</v>
      </c>
      <c r="AU845" s="24" t="s">
        <v>168</v>
      </c>
      <c r="AY845" s="24" t="s">
        <v>150</v>
      </c>
      <c r="BE845" s="165">
        <f t="shared" si="3"/>
        <v>0</v>
      </c>
      <c r="BF845" s="165">
        <f t="shared" si="4"/>
        <v>0</v>
      </c>
      <c r="BG845" s="165">
        <f t="shared" si="5"/>
        <v>0</v>
      </c>
      <c r="BH845" s="165">
        <f t="shared" si="6"/>
        <v>0</v>
      </c>
      <c r="BI845" s="165">
        <f t="shared" si="7"/>
        <v>0</v>
      </c>
      <c r="BJ845" s="24" t="s">
        <v>78</v>
      </c>
      <c r="BK845" s="165">
        <f t="shared" si="8"/>
        <v>0</v>
      </c>
      <c r="BL845" s="24" t="s">
        <v>601</v>
      </c>
      <c r="BM845" s="24" t="s">
        <v>1445</v>
      </c>
    </row>
    <row r="846" spans="2:65" s="1" customFormat="1" ht="22.5" customHeight="1">
      <c r="B846" s="154"/>
      <c r="C846" s="155" t="s">
        <v>1446</v>
      </c>
      <c r="D846" s="155" t="s">
        <v>152</v>
      </c>
      <c r="E846" s="156" t="s">
        <v>1447</v>
      </c>
      <c r="F846" s="157" t="s">
        <v>1448</v>
      </c>
      <c r="G846" s="158" t="s">
        <v>1415</v>
      </c>
      <c r="H846" s="159">
        <v>1</v>
      </c>
      <c r="I846" s="160"/>
      <c r="J846" s="160"/>
      <c r="K846" s="157" t="s">
        <v>5</v>
      </c>
      <c r="L846" s="38"/>
      <c r="M846" s="161" t="s">
        <v>5</v>
      </c>
      <c r="N846" s="162" t="s">
        <v>41</v>
      </c>
      <c r="O846" s="163">
        <v>0</v>
      </c>
      <c r="P846" s="163">
        <f t="shared" si="0"/>
        <v>0</v>
      </c>
      <c r="Q846" s="163">
        <v>0</v>
      </c>
      <c r="R846" s="163">
        <f t="shared" si="1"/>
        <v>0</v>
      </c>
      <c r="S846" s="163">
        <v>0</v>
      </c>
      <c r="T846" s="164">
        <f t="shared" si="2"/>
        <v>0</v>
      </c>
      <c r="AR846" s="24" t="s">
        <v>601</v>
      </c>
      <c r="AT846" s="24" t="s">
        <v>152</v>
      </c>
      <c r="AU846" s="24" t="s">
        <v>168</v>
      </c>
      <c r="AY846" s="24" t="s">
        <v>150</v>
      </c>
      <c r="BE846" s="165">
        <f t="shared" si="3"/>
        <v>0</v>
      </c>
      <c r="BF846" s="165">
        <f t="shared" si="4"/>
        <v>0</v>
      </c>
      <c r="BG846" s="165">
        <f t="shared" si="5"/>
        <v>0</v>
      </c>
      <c r="BH846" s="165">
        <f t="shared" si="6"/>
        <v>0</v>
      </c>
      <c r="BI846" s="165">
        <f t="shared" si="7"/>
        <v>0</v>
      </c>
      <c r="BJ846" s="24" t="s">
        <v>78</v>
      </c>
      <c r="BK846" s="165">
        <f t="shared" si="8"/>
        <v>0</v>
      </c>
      <c r="BL846" s="24" t="s">
        <v>601</v>
      </c>
      <c r="BM846" s="24" t="s">
        <v>1449</v>
      </c>
    </row>
    <row r="847" spans="2:65" s="1" customFormat="1" ht="22.5" customHeight="1">
      <c r="B847" s="154"/>
      <c r="C847" s="155" t="s">
        <v>1450</v>
      </c>
      <c r="D847" s="155" t="s">
        <v>152</v>
      </c>
      <c r="E847" s="156" t="s">
        <v>1451</v>
      </c>
      <c r="F847" s="157" t="s">
        <v>1452</v>
      </c>
      <c r="G847" s="158" t="s">
        <v>1415</v>
      </c>
      <c r="H847" s="159">
        <v>10</v>
      </c>
      <c r="I847" s="160"/>
      <c r="J847" s="160"/>
      <c r="K847" s="157" t="s">
        <v>5</v>
      </c>
      <c r="L847" s="38"/>
      <c r="M847" s="161" t="s">
        <v>5</v>
      </c>
      <c r="N847" s="162" t="s">
        <v>41</v>
      </c>
      <c r="O847" s="163">
        <v>0</v>
      </c>
      <c r="P847" s="163">
        <f t="shared" si="0"/>
        <v>0</v>
      </c>
      <c r="Q847" s="163">
        <v>0</v>
      </c>
      <c r="R847" s="163">
        <f t="shared" si="1"/>
        <v>0</v>
      </c>
      <c r="S847" s="163">
        <v>0</v>
      </c>
      <c r="T847" s="164">
        <f t="shared" si="2"/>
        <v>0</v>
      </c>
      <c r="AR847" s="24" t="s">
        <v>601</v>
      </c>
      <c r="AT847" s="24" t="s">
        <v>152</v>
      </c>
      <c r="AU847" s="24" t="s">
        <v>168</v>
      </c>
      <c r="AY847" s="24" t="s">
        <v>150</v>
      </c>
      <c r="BE847" s="165">
        <f t="shared" si="3"/>
        <v>0</v>
      </c>
      <c r="BF847" s="165">
        <f t="shared" si="4"/>
        <v>0</v>
      </c>
      <c r="BG847" s="165">
        <f t="shared" si="5"/>
        <v>0</v>
      </c>
      <c r="BH847" s="165">
        <f t="shared" si="6"/>
        <v>0</v>
      </c>
      <c r="BI847" s="165">
        <f t="shared" si="7"/>
        <v>0</v>
      </c>
      <c r="BJ847" s="24" t="s">
        <v>78</v>
      </c>
      <c r="BK847" s="165">
        <f t="shared" si="8"/>
        <v>0</v>
      </c>
      <c r="BL847" s="24" t="s">
        <v>601</v>
      </c>
      <c r="BM847" s="24" t="s">
        <v>1453</v>
      </c>
    </row>
    <row r="848" spans="2:65" s="1" customFormat="1" ht="22.5" customHeight="1">
      <c r="B848" s="154"/>
      <c r="C848" s="155" t="s">
        <v>1454</v>
      </c>
      <c r="D848" s="155" t="s">
        <v>152</v>
      </c>
      <c r="E848" s="156" t="s">
        <v>1455</v>
      </c>
      <c r="F848" s="157" t="s">
        <v>1456</v>
      </c>
      <c r="G848" s="158" t="s">
        <v>1415</v>
      </c>
      <c r="H848" s="159">
        <v>11</v>
      </c>
      <c r="I848" s="160"/>
      <c r="J848" s="160"/>
      <c r="K848" s="157" t="s">
        <v>5</v>
      </c>
      <c r="L848" s="38"/>
      <c r="M848" s="161" t="s">
        <v>5</v>
      </c>
      <c r="N848" s="162" t="s">
        <v>41</v>
      </c>
      <c r="O848" s="163">
        <v>0</v>
      </c>
      <c r="P848" s="163">
        <f t="shared" si="0"/>
        <v>0</v>
      </c>
      <c r="Q848" s="163">
        <v>0</v>
      </c>
      <c r="R848" s="163">
        <f t="shared" si="1"/>
        <v>0</v>
      </c>
      <c r="S848" s="163">
        <v>0</v>
      </c>
      <c r="T848" s="164">
        <f t="shared" si="2"/>
        <v>0</v>
      </c>
      <c r="AR848" s="24" t="s">
        <v>601</v>
      </c>
      <c r="AT848" s="24" t="s">
        <v>152</v>
      </c>
      <c r="AU848" s="24" t="s">
        <v>168</v>
      </c>
      <c r="AY848" s="24" t="s">
        <v>150</v>
      </c>
      <c r="BE848" s="165">
        <f t="shared" si="3"/>
        <v>0</v>
      </c>
      <c r="BF848" s="165">
        <f t="shared" si="4"/>
        <v>0</v>
      </c>
      <c r="BG848" s="165">
        <f t="shared" si="5"/>
        <v>0</v>
      </c>
      <c r="BH848" s="165">
        <f t="shared" si="6"/>
        <v>0</v>
      </c>
      <c r="BI848" s="165">
        <f t="shared" si="7"/>
        <v>0</v>
      </c>
      <c r="BJ848" s="24" t="s">
        <v>78</v>
      </c>
      <c r="BK848" s="165">
        <f t="shared" si="8"/>
        <v>0</v>
      </c>
      <c r="BL848" s="24" t="s">
        <v>601</v>
      </c>
      <c r="BM848" s="24" t="s">
        <v>1457</v>
      </c>
    </row>
    <row r="849" spans="2:65" s="1" customFormat="1" ht="22.5" customHeight="1">
      <c r="B849" s="154"/>
      <c r="C849" s="155" t="s">
        <v>1458</v>
      </c>
      <c r="D849" s="155" t="s">
        <v>152</v>
      </c>
      <c r="E849" s="156" t="s">
        <v>1459</v>
      </c>
      <c r="F849" s="157" t="s">
        <v>1460</v>
      </c>
      <c r="G849" s="158" t="s">
        <v>1415</v>
      </c>
      <c r="H849" s="159">
        <v>1</v>
      </c>
      <c r="I849" s="160"/>
      <c r="J849" s="160"/>
      <c r="K849" s="157" t="s">
        <v>5</v>
      </c>
      <c r="L849" s="38"/>
      <c r="M849" s="161" t="s">
        <v>5</v>
      </c>
      <c r="N849" s="162" t="s">
        <v>41</v>
      </c>
      <c r="O849" s="163">
        <v>0</v>
      </c>
      <c r="P849" s="163">
        <f t="shared" si="0"/>
        <v>0</v>
      </c>
      <c r="Q849" s="163">
        <v>0</v>
      </c>
      <c r="R849" s="163">
        <f t="shared" si="1"/>
        <v>0</v>
      </c>
      <c r="S849" s="163">
        <v>0</v>
      </c>
      <c r="T849" s="164">
        <f t="shared" si="2"/>
        <v>0</v>
      </c>
      <c r="AR849" s="24" t="s">
        <v>601</v>
      </c>
      <c r="AT849" s="24" t="s">
        <v>152</v>
      </c>
      <c r="AU849" s="24" t="s">
        <v>168</v>
      </c>
      <c r="AY849" s="24" t="s">
        <v>150</v>
      </c>
      <c r="BE849" s="165">
        <f t="shared" si="3"/>
        <v>0</v>
      </c>
      <c r="BF849" s="165">
        <f t="shared" si="4"/>
        <v>0</v>
      </c>
      <c r="BG849" s="165">
        <f t="shared" si="5"/>
        <v>0</v>
      </c>
      <c r="BH849" s="165">
        <f t="shared" si="6"/>
        <v>0</v>
      </c>
      <c r="BI849" s="165">
        <f t="shared" si="7"/>
        <v>0</v>
      </c>
      <c r="BJ849" s="24" t="s">
        <v>78</v>
      </c>
      <c r="BK849" s="165">
        <f t="shared" si="8"/>
        <v>0</v>
      </c>
      <c r="BL849" s="24" t="s">
        <v>601</v>
      </c>
      <c r="BM849" s="24" t="s">
        <v>1461</v>
      </c>
    </row>
    <row r="850" spans="2:65" s="1" customFormat="1" ht="22.5" customHeight="1">
      <c r="B850" s="154"/>
      <c r="C850" s="155" t="s">
        <v>1462</v>
      </c>
      <c r="D850" s="155" t="s">
        <v>152</v>
      </c>
      <c r="E850" s="156" t="s">
        <v>1463</v>
      </c>
      <c r="F850" s="157" t="s">
        <v>1464</v>
      </c>
      <c r="G850" s="158" t="s">
        <v>1415</v>
      </c>
      <c r="H850" s="159">
        <v>1</v>
      </c>
      <c r="I850" s="160"/>
      <c r="J850" s="160"/>
      <c r="K850" s="157" t="s">
        <v>5</v>
      </c>
      <c r="L850" s="38"/>
      <c r="M850" s="161" t="s">
        <v>5</v>
      </c>
      <c r="N850" s="162" t="s">
        <v>41</v>
      </c>
      <c r="O850" s="163">
        <v>0</v>
      </c>
      <c r="P850" s="163">
        <f t="shared" si="0"/>
        <v>0</v>
      </c>
      <c r="Q850" s="163">
        <v>0</v>
      </c>
      <c r="R850" s="163">
        <f t="shared" si="1"/>
        <v>0</v>
      </c>
      <c r="S850" s="163">
        <v>0</v>
      </c>
      <c r="T850" s="164">
        <f t="shared" si="2"/>
        <v>0</v>
      </c>
      <c r="AR850" s="24" t="s">
        <v>601</v>
      </c>
      <c r="AT850" s="24" t="s">
        <v>152</v>
      </c>
      <c r="AU850" s="24" t="s">
        <v>168</v>
      </c>
      <c r="AY850" s="24" t="s">
        <v>150</v>
      </c>
      <c r="BE850" s="165">
        <f t="shared" si="3"/>
        <v>0</v>
      </c>
      <c r="BF850" s="165">
        <f t="shared" si="4"/>
        <v>0</v>
      </c>
      <c r="BG850" s="165">
        <f t="shared" si="5"/>
        <v>0</v>
      </c>
      <c r="BH850" s="165">
        <f t="shared" si="6"/>
        <v>0</v>
      </c>
      <c r="BI850" s="165">
        <f t="shared" si="7"/>
        <v>0</v>
      </c>
      <c r="BJ850" s="24" t="s">
        <v>78</v>
      </c>
      <c r="BK850" s="165">
        <f t="shared" si="8"/>
        <v>0</v>
      </c>
      <c r="BL850" s="24" t="s">
        <v>601</v>
      </c>
      <c r="BM850" s="24" t="s">
        <v>1465</v>
      </c>
    </row>
    <row r="851" spans="2:65" s="1" customFormat="1" ht="22.5" customHeight="1">
      <c r="B851" s="154"/>
      <c r="C851" s="155" t="s">
        <v>1466</v>
      </c>
      <c r="D851" s="155" t="s">
        <v>152</v>
      </c>
      <c r="E851" s="156" t="s">
        <v>1467</v>
      </c>
      <c r="F851" s="157" t="s">
        <v>1468</v>
      </c>
      <c r="G851" s="158" t="s">
        <v>1415</v>
      </c>
      <c r="H851" s="159">
        <v>11</v>
      </c>
      <c r="I851" s="160"/>
      <c r="J851" s="160"/>
      <c r="K851" s="157" t="s">
        <v>5</v>
      </c>
      <c r="L851" s="38"/>
      <c r="M851" s="161" t="s">
        <v>5</v>
      </c>
      <c r="N851" s="162" t="s">
        <v>41</v>
      </c>
      <c r="O851" s="163">
        <v>0</v>
      </c>
      <c r="P851" s="163">
        <f t="shared" si="0"/>
        <v>0</v>
      </c>
      <c r="Q851" s="163">
        <v>0</v>
      </c>
      <c r="R851" s="163">
        <f t="shared" si="1"/>
        <v>0</v>
      </c>
      <c r="S851" s="163">
        <v>0</v>
      </c>
      <c r="T851" s="164">
        <f t="shared" si="2"/>
        <v>0</v>
      </c>
      <c r="AR851" s="24" t="s">
        <v>601</v>
      </c>
      <c r="AT851" s="24" t="s">
        <v>152</v>
      </c>
      <c r="AU851" s="24" t="s">
        <v>168</v>
      </c>
      <c r="AY851" s="24" t="s">
        <v>150</v>
      </c>
      <c r="BE851" s="165">
        <f t="shared" si="3"/>
        <v>0</v>
      </c>
      <c r="BF851" s="165">
        <f t="shared" si="4"/>
        <v>0</v>
      </c>
      <c r="BG851" s="165">
        <f t="shared" si="5"/>
        <v>0</v>
      </c>
      <c r="BH851" s="165">
        <f t="shared" si="6"/>
        <v>0</v>
      </c>
      <c r="BI851" s="165">
        <f t="shared" si="7"/>
        <v>0</v>
      </c>
      <c r="BJ851" s="24" t="s">
        <v>78</v>
      </c>
      <c r="BK851" s="165">
        <f t="shared" si="8"/>
        <v>0</v>
      </c>
      <c r="BL851" s="24" t="s">
        <v>601</v>
      </c>
      <c r="BM851" s="24" t="s">
        <v>1469</v>
      </c>
    </row>
    <row r="852" spans="2:65" s="1" customFormat="1" ht="22.5" customHeight="1">
      <c r="B852" s="154"/>
      <c r="C852" s="155" t="s">
        <v>1470</v>
      </c>
      <c r="D852" s="155" t="s">
        <v>152</v>
      </c>
      <c r="E852" s="156" t="s">
        <v>1471</v>
      </c>
      <c r="F852" s="157" t="s">
        <v>1472</v>
      </c>
      <c r="G852" s="158" t="s">
        <v>1415</v>
      </c>
      <c r="H852" s="159">
        <v>3</v>
      </c>
      <c r="I852" s="160"/>
      <c r="J852" s="160"/>
      <c r="K852" s="157" t="s">
        <v>5</v>
      </c>
      <c r="L852" s="38"/>
      <c r="M852" s="161" t="s">
        <v>5</v>
      </c>
      <c r="N852" s="162" t="s">
        <v>41</v>
      </c>
      <c r="O852" s="163">
        <v>0</v>
      </c>
      <c r="P852" s="163">
        <f t="shared" si="0"/>
        <v>0</v>
      </c>
      <c r="Q852" s="163">
        <v>0</v>
      </c>
      <c r="R852" s="163">
        <f t="shared" si="1"/>
        <v>0</v>
      </c>
      <c r="S852" s="163">
        <v>0</v>
      </c>
      <c r="T852" s="164">
        <f t="shared" si="2"/>
        <v>0</v>
      </c>
      <c r="AR852" s="24" t="s">
        <v>601</v>
      </c>
      <c r="AT852" s="24" t="s">
        <v>152</v>
      </c>
      <c r="AU852" s="24" t="s">
        <v>168</v>
      </c>
      <c r="AY852" s="24" t="s">
        <v>150</v>
      </c>
      <c r="BE852" s="165">
        <f t="shared" si="3"/>
        <v>0</v>
      </c>
      <c r="BF852" s="165">
        <f t="shared" si="4"/>
        <v>0</v>
      </c>
      <c r="BG852" s="165">
        <f t="shared" si="5"/>
        <v>0</v>
      </c>
      <c r="BH852" s="165">
        <f t="shared" si="6"/>
        <v>0</v>
      </c>
      <c r="BI852" s="165">
        <f t="shared" si="7"/>
        <v>0</v>
      </c>
      <c r="BJ852" s="24" t="s">
        <v>78</v>
      </c>
      <c r="BK852" s="165">
        <f t="shared" si="8"/>
        <v>0</v>
      </c>
      <c r="BL852" s="24" t="s">
        <v>601</v>
      </c>
      <c r="BM852" s="24" t="s">
        <v>1473</v>
      </c>
    </row>
    <row r="853" spans="2:65" s="1" customFormat="1" ht="22.5" customHeight="1">
      <c r="B853" s="154"/>
      <c r="C853" s="155" t="s">
        <v>1474</v>
      </c>
      <c r="D853" s="155" t="s">
        <v>152</v>
      </c>
      <c r="E853" s="156" t="s">
        <v>1475</v>
      </c>
      <c r="F853" s="157" t="s">
        <v>1476</v>
      </c>
      <c r="G853" s="158" t="s">
        <v>1420</v>
      </c>
      <c r="H853" s="159">
        <v>1</v>
      </c>
      <c r="I853" s="160"/>
      <c r="J853" s="160"/>
      <c r="K853" s="157" t="s">
        <v>5</v>
      </c>
      <c r="L853" s="38"/>
      <c r="M853" s="161" t="s">
        <v>5</v>
      </c>
      <c r="N853" s="162" t="s">
        <v>41</v>
      </c>
      <c r="O853" s="163">
        <v>0</v>
      </c>
      <c r="P853" s="163">
        <f t="shared" si="0"/>
        <v>0</v>
      </c>
      <c r="Q853" s="163">
        <v>0</v>
      </c>
      <c r="R853" s="163">
        <f t="shared" si="1"/>
        <v>0</v>
      </c>
      <c r="S853" s="163">
        <v>0</v>
      </c>
      <c r="T853" s="164">
        <f t="shared" si="2"/>
        <v>0</v>
      </c>
      <c r="AR853" s="24" t="s">
        <v>601</v>
      </c>
      <c r="AT853" s="24" t="s">
        <v>152</v>
      </c>
      <c r="AU853" s="24" t="s">
        <v>168</v>
      </c>
      <c r="AY853" s="24" t="s">
        <v>150</v>
      </c>
      <c r="BE853" s="165">
        <f t="shared" si="3"/>
        <v>0</v>
      </c>
      <c r="BF853" s="165">
        <f t="shared" si="4"/>
        <v>0</v>
      </c>
      <c r="BG853" s="165">
        <f t="shared" si="5"/>
        <v>0</v>
      </c>
      <c r="BH853" s="165">
        <f t="shared" si="6"/>
        <v>0</v>
      </c>
      <c r="BI853" s="165">
        <f t="shared" si="7"/>
        <v>0</v>
      </c>
      <c r="BJ853" s="24" t="s">
        <v>78</v>
      </c>
      <c r="BK853" s="165">
        <f t="shared" si="8"/>
        <v>0</v>
      </c>
      <c r="BL853" s="24" t="s">
        <v>601</v>
      </c>
      <c r="BM853" s="24" t="s">
        <v>1477</v>
      </c>
    </row>
    <row r="854" spans="2:65" s="1" customFormat="1" ht="22.5" customHeight="1">
      <c r="B854" s="154"/>
      <c r="C854" s="155" t="s">
        <v>1478</v>
      </c>
      <c r="D854" s="155" t="s">
        <v>152</v>
      </c>
      <c r="E854" s="156" t="s">
        <v>1479</v>
      </c>
      <c r="F854" s="157" t="s">
        <v>1419</v>
      </c>
      <c r="G854" s="158" t="s">
        <v>1420</v>
      </c>
      <c r="H854" s="159">
        <v>1</v>
      </c>
      <c r="I854" s="160"/>
      <c r="J854" s="160"/>
      <c r="K854" s="157" t="s">
        <v>5</v>
      </c>
      <c r="L854" s="38"/>
      <c r="M854" s="161" t="s">
        <v>5</v>
      </c>
      <c r="N854" s="162" t="s">
        <v>41</v>
      </c>
      <c r="O854" s="163">
        <v>0</v>
      </c>
      <c r="P854" s="163">
        <f t="shared" si="0"/>
        <v>0</v>
      </c>
      <c r="Q854" s="163">
        <v>0</v>
      </c>
      <c r="R854" s="163">
        <f t="shared" si="1"/>
        <v>0</v>
      </c>
      <c r="S854" s="163">
        <v>0</v>
      </c>
      <c r="T854" s="164">
        <f t="shared" si="2"/>
        <v>0</v>
      </c>
      <c r="AR854" s="24" t="s">
        <v>601</v>
      </c>
      <c r="AT854" s="24" t="s">
        <v>152</v>
      </c>
      <c r="AU854" s="24" t="s">
        <v>168</v>
      </c>
      <c r="AY854" s="24" t="s">
        <v>150</v>
      </c>
      <c r="BE854" s="165">
        <f t="shared" si="3"/>
        <v>0</v>
      </c>
      <c r="BF854" s="165">
        <f t="shared" si="4"/>
        <v>0</v>
      </c>
      <c r="BG854" s="165">
        <f t="shared" si="5"/>
        <v>0</v>
      </c>
      <c r="BH854" s="165">
        <f t="shared" si="6"/>
        <v>0</v>
      </c>
      <c r="BI854" s="165">
        <f t="shared" si="7"/>
        <v>0</v>
      </c>
      <c r="BJ854" s="24" t="s">
        <v>78</v>
      </c>
      <c r="BK854" s="165">
        <f t="shared" si="8"/>
        <v>0</v>
      </c>
      <c r="BL854" s="24" t="s">
        <v>601</v>
      </c>
      <c r="BM854" s="24" t="s">
        <v>1480</v>
      </c>
    </row>
    <row r="855" spans="2:63" s="10" customFormat="1" ht="21.75" customHeight="1">
      <c r="B855" s="141"/>
      <c r="D855" s="151" t="s">
        <v>69</v>
      </c>
      <c r="E855" s="152" t="s">
        <v>1481</v>
      </c>
      <c r="F855" s="152" t="s">
        <v>1482</v>
      </c>
      <c r="J855" s="153"/>
      <c r="L855" s="141"/>
      <c r="M855" s="145"/>
      <c r="N855" s="146"/>
      <c r="O855" s="146"/>
      <c r="P855" s="147">
        <f>SUM(P856:P890)</f>
        <v>0</v>
      </c>
      <c r="Q855" s="146"/>
      <c r="R855" s="147">
        <f>SUM(R856:R890)</f>
        <v>0</v>
      </c>
      <c r="S855" s="146"/>
      <c r="T855" s="148">
        <f>SUM(T856:T890)</f>
        <v>0</v>
      </c>
      <c r="AR855" s="142" t="s">
        <v>78</v>
      </c>
      <c r="AT855" s="149" t="s">
        <v>69</v>
      </c>
      <c r="AU855" s="149" t="s">
        <v>80</v>
      </c>
      <c r="AY855" s="142" t="s">
        <v>150</v>
      </c>
      <c r="BK855" s="150">
        <f>SUM(BK856:BK890)</f>
        <v>0</v>
      </c>
    </row>
    <row r="856" spans="2:65" s="1" customFormat="1" ht="22.5" customHeight="1">
      <c r="B856" s="154"/>
      <c r="C856" s="155" t="s">
        <v>1483</v>
      </c>
      <c r="D856" s="155" t="s">
        <v>152</v>
      </c>
      <c r="E856" s="156" t="s">
        <v>1484</v>
      </c>
      <c r="F856" s="157" t="s">
        <v>1485</v>
      </c>
      <c r="G856" s="158" t="s">
        <v>1415</v>
      </c>
      <c r="H856" s="159">
        <v>15</v>
      </c>
      <c r="I856" s="160"/>
      <c r="J856" s="160"/>
      <c r="K856" s="157" t="s">
        <v>5</v>
      </c>
      <c r="L856" s="38"/>
      <c r="M856" s="161" t="s">
        <v>5</v>
      </c>
      <c r="N856" s="162" t="s">
        <v>41</v>
      </c>
      <c r="O856" s="163">
        <v>0</v>
      </c>
      <c r="P856" s="163">
        <f aca="true" t="shared" si="9" ref="P856:P890">O856*H856</f>
        <v>0</v>
      </c>
      <c r="Q856" s="163">
        <v>0</v>
      </c>
      <c r="R856" s="163">
        <f aca="true" t="shared" si="10" ref="R856:R890">Q856*H856</f>
        <v>0</v>
      </c>
      <c r="S856" s="163">
        <v>0</v>
      </c>
      <c r="T856" s="164">
        <f aca="true" t="shared" si="11" ref="T856:T890">S856*H856</f>
        <v>0</v>
      </c>
      <c r="AR856" s="24" t="s">
        <v>601</v>
      </c>
      <c r="AT856" s="24" t="s">
        <v>152</v>
      </c>
      <c r="AU856" s="24" t="s">
        <v>168</v>
      </c>
      <c r="AY856" s="24" t="s">
        <v>150</v>
      </c>
      <c r="BE856" s="165">
        <f aca="true" t="shared" si="12" ref="BE856:BE890">IF(N856="základní",J856,0)</f>
        <v>0</v>
      </c>
      <c r="BF856" s="165">
        <f aca="true" t="shared" si="13" ref="BF856:BF890">IF(N856="snížená",J856,0)</f>
        <v>0</v>
      </c>
      <c r="BG856" s="165">
        <f aca="true" t="shared" si="14" ref="BG856:BG890">IF(N856="zákl. přenesená",J856,0)</f>
        <v>0</v>
      </c>
      <c r="BH856" s="165">
        <f aca="true" t="shared" si="15" ref="BH856:BH890">IF(N856="sníž. přenesená",J856,0)</f>
        <v>0</v>
      </c>
      <c r="BI856" s="165">
        <f aca="true" t="shared" si="16" ref="BI856:BI890">IF(N856="nulová",J856,0)</f>
        <v>0</v>
      </c>
      <c r="BJ856" s="24" t="s">
        <v>78</v>
      </c>
      <c r="BK856" s="165">
        <f aca="true" t="shared" si="17" ref="BK856:BK890">ROUND(I856*H856,2)</f>
        <v>0</v>
      </c>
      <c r="BL856" s="24" t="s">
        <v>601</v>
      </c>
      <c r="BM856" s="24" t="s">
        <v>1486</v>
      </c>
    </row>
    <row r="857" spans="2:65" s="1" customFormat="1" ht="22.5" customHeight="1">
      <c r="B857" s="154"/>
      <c r="C857" s="155" t="s">
        <v>1487</v>
      </c>
      <c r="D857" s="155" t="s">
        <v>152</v>
      </c>
      <c r="E857" s="156" t="s">
        <v>1488</v>
      </c>
      <c r="F857" s="157" t="s">
        <v>1489</v>
      </c>
      <c r="G857" s="158" t="s">
        <v>292</v>
      </c>
      <c r="H857" s="159">
        <v>52</v>
      </c>
      <c r="I857" s="160"/>
      <c r="J857" s="160"/>
      <c r="K857" s="157" t="s">
        <v>5</v>
      </c>
      <c r="L857" s="38"/>
      <c r="M857" s="161" t="s">
        <v>5</v>
      </c>
      <c r="N857" s="162" t="s">
        <v>41</v>
      </c>
      <c r="O857" s="163">
        <v>0</v>
      </c>
      <c r="P857" s="163">
        <f t="shared" si="9"/>
        <v>0</v>
      </c>
      <c r="Q857" s="163">
        <v>0</v>
      </c>
      <c r="R857" s="163">
        <f t="shared" si="10"/>
        <v>0</v>
      </c>
      <c r="S857" s="163">
        <v>0</v>
      </c>
      <c r="T857" s="164">
        <f t="shared" si="11"/>
        <v>0</v>
      </c>
      <c r="AR857" s="24" t="s">
        <v>601</v>
      </c>
      <c r="AT857" s="24" t="s">
        <v>152</v>
      </c>
      <c r="AU857" s="24" t="s">
        <v>168</v>
      </c>
      <c r="AY857" s="24" t="s">
        <v>150</v>
      </c>
      <c r="BE857" s="165">
        <f t="shared" si="12"/>
        <v>0</v>
      </c>
      <c r="BF857" s="165">
        <f t="shared" si="13"/>
        <v>0</v>
      </c>
      <c r="BG857" s="165">
        <f t="shared" si="14"/>
        <v>0</v>
      </c>
      <c r="BH857" s="165">
        <f t="shared" si="15"/>
        <v>0</v>
      </c>
      <c r="BI857" s="165">
        <f t="shared" si="16"/>
        <v>0</v>
      </c>
      <c r="BJ857" s="24" t="s">
        <v>78</v>
      </c>
      <c r="BK857" s="165">
        <f t="shared" si="17"/>
        <v>0</v>
      </c>
      <c r="BL857" s="24" t="s">
        <v>601</v>
      </c>
      <c r="BM857" s="24" t="s">
        <v>1490</v>
      </c>
    </row>
    <row r="858" spans="2:65" s="1" customFormat="1" ht="22.5" customHeight="1">
      <c r="B858" s="154"/>
      <c r="C858" s="155" t="s">
        <v>1491</v>
      </c>
      <c r="D858" s="155" t="s">
        <v>152</v>
      </c>
      <c r="E858" s="156" t="s">
        <v>1492</v>
      </c>
      <c r="F858" s="157" t="s">
        <v>1493</v>
      </c>
      <c r="G858" s="158" t="s">
        <v>1415</v>
      </c>
      <c r="H858" s="159">
        <v>200</v>
      </c>
      <c r="I858" s="160"/>
      <c r="J858" s="160"/>
      <c r="K858" s="157" t="s">
        <v>5</v>
      </c>
      <c r="L858" s="38"/>
      <c r="M858" s="161" t="s">
        <v>5</v>
      </c>
      <c r="N858" s="162" t="s">
        <v>41</v>
      </c>
      <c r="O858" s="163">
        <v>0</v>
      </c>
      <c r="P858" s="163">
        <f t="shared" si="9"/>
        <v>0</v>
      </c>
      <c r="Q858" s="163">
        <v>0</v>
      </c>
      <c r="R858" s="163">
        <f t="shared" si="10"/>
        <v>0</v>
      </c>
      <c r="S858" s="163">
        <v>0</v>
      </c>
      <c r="T858" s="164">
        <f t="shared" si="11"/>
        <v>0</v>
      </c>
      <c r="AR858" s="24" t="s">
        <v>601</v>
      </c>
      <c r="AT858" s="24" t="s">
        <v>152</v>
      </c>
      <c r="AU858" s="24" t="s">
        <v>168</v>
      </c>
      <c r="AY858" s="24" t="s">
        <v>150</v>
      </c>
      <c r="BE858" s="165">
        <f t="shared" si="12"/>
        <v>0</v>
      </c>
      <c r="BF858" s="165">
        <f t="shared" si="13"/>
        <v>0</v>
      </c>
      <c r="BG858" s="165">
        <f t="shared" si="14"/>
        <v>0</v>
      </c>
      <c r="BH858" s="165">
        <f t="shared" si="15"/>
        <v>0</v>
      </c>
      <c r="BI858" s="165">
        <f t="shared" si="16"/>
        <v>0</v>
      </c>
      <c r="BJ858" s="24" t="s">
        <v>78</v>
      </c>
      <c r="BK858" s="165">
        <f t="shared" si="17"/>
        <v>0</v>
      </c>
      <c r="BL858" s="24" t="s">
        <v>601</v>
      </c>
      <c r="BM858" s="24" t="s">
        <v>1494</v>
      </c>
    </row>
    <row r="859" spans="2:65" s="1" customFormat="1" ht="22.5" customHeight="1">
      <c r="B859" s="154"/>
      <c r="C859" s="155" t="s">
        <v>1495</v>
      </c>
      <c r="D859" s="155" t="s">
        <v>152</v>
      </c>
      <c r="E859" s="156" t="s">
        <v>1496</v>
      </c>
      <c r="F859" s="157" t="s">
        <v>1497</v>
      </c>
      <c r="G859" s="158" t="s">
        <v>1415</v>
      </c>
      <c r="H859" s="159">
        <v>100</v>
      </c>
      <c r="I859" s="160"/>
      <c r="J859" s="160"/>
      <c r="K859" s="157" t="s">
        <v>5</v>
      </c>
      <c r="L859" s="38"/>
      <c r="M859" s="161" t="s">
        <v>5</v>
      </c>
      <c r="N859" s="162" t="s">
        <v>41</v>
      </c>
      <c r="O859" s="163">
        <v>0</v>
      </c>
      <c r="P859" s="163">
        <f t="shared" si="9"/>
        <v>0</v>
      </c>
      <c r="Q859" s="163">
        <v>0</v>
      </c>
      <c r="R859" s="163">
        <f t="shared" si="10"/>
        <v>0</v>
      </c>
      <c r="S859" s="163">
        <v>0</v>
      </c>
      <c r="T859" s="164">
        <f t="shared" si="11"/>
        <v>0</v>
      </c>
      <c r="AR859" s="24" t="s">
        <v>601</v>
      </c>
      <c r="AT859" s="24" t="s">
        <v>152</v>
      </c>
      <c r="AU859" s="24" t="s">
        <v>168</v>
      </c>
      <c r="AY859" s="24" t="s">
        <v>150</v>
      </c>
      <c r="BE859" s="165">
        <f t="shared" si="12"/>
        <v>0</v>
      </c>
      <c r="BF859" s="165">
        <f t="shared" si="13"/>
        <v>0</v>
      </c>
      <c r="BG859" s="165">
        <f t="shared" si="14"/>
        <v>0</v>
      </c>
      <c r="BH859" s="165">
        <f t="shared" si="15"/>
        <v>0</v>
      </c>
      <c r="BI859" s="165">
        <f t="shared" si="16"/>
        <v>0</v>
      </c>
      <c r="BJ859" s="24" t="s">
        <v>78</v>
      </c>
      <c r="BK859" s="165">
        <f t="shared" si="17"/>
        <v>0</v>
      </c>
      <c r="BL859" s="24" t="s">
        <v>601</v>
      </c>
      <c r="BM859" s="24" t="s">
        <v>1498</v>
      </c>
    </row>
    <row r="860" spans="2:65" s="1" customFormat="1" ht="22.5" customHeight="1">
      <c r="B860" s="154"/>
      <c r="C860" s="155" t="s">
        <v>1499</v>
      </c>
      <c r="D860" s="155" t="s">
        <v>152</v>
      </c>
      <c r="E860" s="156" t="s">
        <v>1500</v>
      </c>
      <c r="F860" s="157" t="s">
        <v>1501</v>
      </c>
      <c r="G860" s="158" t="s">
        <v>1415</v>
      </c>
      <c r="H860" s="159">
        <v>100</v>
      </c>
      <c r="I860" s="160"/>
      <c r="J860" s="160"/>
      <c r="K860" s="157" t="s">
        <v>5</v>
      </c>
      <c r="L860" s="38"/>
      <c r="M860" s="161" t="s">
        <v>5</v>
      </c>
      <c r="N860" s="162" t="s">
        <v>41</v>
      </c>
      <c r="O860" s="163">
        <v>0</v>
      </c>
      <c r="P860" s="163">
        <f t="shared" si="9"/>
        <v>0</v>
      </c>
      <c r="Q860" s="163">
        <v>0</v>
      </c>
      <c r="R860" s="163">
        <f t="shared" si="10"/>
        <v>0</v>
      </c>
      <c r="S860" s="163">
        <v>0</v>
      </c>
      <c r="T860" s="164">
        <f t="shared" si="11"/>
        <v>0</v>
      </c>
      <c r="AR860" s="24" t="s">
        <v>601</v>
      </c>
      <c r="AT860" s="24" t="s">
        <v>152</v>
      </c>
      <c r="AU860" s="24" t="s">
        <v>168</v>
      </c>
      <c r="AY860" s="24" t="s">
        <v>150</v>
      </c>
      <c r="BE860" s="165">
        <f t="shared" si="12"/>
        <v>0</v>
      </c>
      <c r="BF860" s="165">
        <f t="shared" si="13"/>
        <v>0</v>
      </c>
      <c r="BG860" s="165">
        <f t="shared" si="14"/>
        <v>0</v>
      </c>
      <c r="BH860" s="165">
        <f t="shared" si="15"/>
        <v>0</v>
      </c>
      <c r="BI860" s="165">
        <f t="shared" si="16"/>
        <v>0</v>
      </c>
      <c r="BJ860" s="24" t="s">
        <v>78</v>
      </c>
      <c r="BK860" s="165">
        <f t="shared" si="17"/>
        <v>0</v>
      </c>
      <c r="BL860" s="24" t="s">
        <v>601</v>
      </c>
      <c r="BM860" s="24" t="s">
        <v>1502</v>
      </c>
    </row>
    <row r="861" spans="2:65" s="1" customFormat="1" ht="22.5" customHeight="1">
      <c r="B861" s="154"/>
      <c r="C861" s="155" t="s">
        <v>1503</v>
      </c>
      <c r="D861" s="155" t="s">
        <v>152</v>
      </c>
      <c r="E861" s="156" t="s">
        <v>1504</v>
      </c>
      <c r="F861" s="157" t="s">
        <v>1505</v>
      </c>
      <c r="G861" s="158" t="s">
        <v>292</v>
      </c>
      <c r="H861" s="159">
        <v>192</v>
      </c>
      <c r="I861" s="160"/>
      <c r="J861" s="160"/>
      <c r="K861" s="157" t="s">
        <v>5</v>
      </c>
      <c r="L861" s="38"/>
      <c r="M861" s="161" t="s">
        <v>5</v>
      </c>
      <c r="N861" s="162" t="s">
        <v>41</v>
      </c>
      <c r="O861" s="163">
        <v>0</v>
      </c>
      <c r="P861" s="163">
        <f t="shared" si="9"/>
        <v>0</v>
      </c>
      <c r="Q861" s="163">
        <v>0</v>
      </c>
      <c r="R861" s="163">
        <f t="shared" si="10"/>
        <v>0</v>
      </c>
      <c r="S861" s="163">
        <v>0</v>
      </c>
      <c r="T861" s="164">
        <f t="shared" si="11"/>
        <v>0</v>
      </c>
      <c r="AR861" s="24" t="s">
        <v>601</v>
      </c>
      <c r="AT861" s="24" t="s">
        <v>152</v>
      </c>
      <c r="AU861" s="24" t="s">
        <v>168</v>
      </c>
      <c r="AY861" s="24" t="s">
        <v>150</v>
      </c>
      <c r="BE861" s="165">
        <f t="shared" si="12"/>
        <v>0</v>
      </c>
      <c r="BF861" s="165">
        <f t="shared" si="13"/>
        <v>0</v>
      </c>
      <c r="BG861" s="165">
        <f t="shared" si="14"/>
        <v>0</v>
      </c>
      <c r="BH861" s="165">
        <f t="shared" si="15"/>
        <v>0</v>
      </c>
      <c r="BI861" s="165">
        <f t="shared" si="16"/>
        <v>0</v>
      </c>
      <c r="BJ861" s="24" t="s">
        <v>78</v>
      </c>
      <c r="BK861" s="165">
        <f t="shared" si="17"/>
        <v>0</v>
      </c>
      <c r="BL861" s="24" t="s">
        <v>601</v>
      </c>
      <c r="BM861" s="24" t="s">
        <v>1506</v>
      </c>
    </row>
    <row r="862" spans="2:65" s="1" customFormat="1" ht="22.5" customHeight="1">
      <c r="B862" s="154"/>
      <c r="C862" s="155" t="s">
        <v>1507</v>
      </c>
      <c r="D862" s="155" t="s">
        <v>152</v>
      </c>
      <c r="E862" s="156" t="s">
        <v>1508</v>
      </c>
      <c r="F862" s="157" t="s">
        <v>1509</v>
      </c>
      <c r="G862" s="158" t="s">
        <v>1510</v>
      </c>
      <c r="H862" s="159">
        <v>3</v>
      </c>
      <c r="I862" s="160"/>
      <c r="J862" s="160"/>
      <c r="K862" s="157" t="s">
        <v>5</v>
      </c>
      <c r="L862" s="38"/>
      <c r="M862" s="161" t="s">
        <v>5</v>
      </c>
      <c r="N862" s="162" t="s">
        <v>41</v>
      </c>
      <c r="O862" s="163">
        <v>0</v>
      </c>
      <c r="P862" s="163">
        <f t="shared" si="9"/>
        <v>0</v>
      </c>
      <c r="Q862" s="163">
        <v>0</v>
      </c>
      <c r="R862" s="163">
        <f t="shared" si="10"/>
        <v>0</v>
      </c>
      <c r="S862" s="163">
        <v>0</v>
      </c>
      <c r="T862" s="164">
        <f t="shared" si="11"/>
        <v>0</v>
      </c>
      <c r="AR862" s="24" t="s">
        <v>601</v>
      </c>
      <c r="AT862" s="24" t="s">
        <v>152</v>
      </c>
      <c r="AU862" s="24" t="s">
        <v>168</v>
      </c>
      <c r="AY862" s="24" t="s">
        <v>150</v>
      </c>
      <c r="BE862" s="165">
        <f t="shared" si="12"/>
        <v>0</v>
      </c>
      <c r="BF862" s="165">
        <f t="shared" si="13"/>
        <v>0</v>
      </c>
      <c r="BG862" s="165">
        <f t="shared" si="14"/>
        <v>0</v>
      </c>
      <c r="BH862" s="165">
        <f t="shared" si="15"/>
        <v>0</v>
      </c>
      <c r="BI862" s="165">
        <f t="shared" si="16"/>
        <v>0</v>
      </c>
      <c r="BJ862" s="24" t="s">
        <v>78</v>
      </c>
      <c r="BK862" s="165">
        <f t="shared" si="17"/>
        <v>0</v>
      </c>
      <c r="BL862" s="24" t="s">
        <v>601</v>
      </c>
      <c r="BM862" s="24" t="s">
        <v>1511</v>
      </c>
    </row>
    <row r="863" spans="2:65" s="1" customFormat="1" ht="22.5" customHeight="1">
      <c r="B863" s="154"/>
      <c r="C863" s="155" t="s">
        <v>1512</v>
      </c>
      <c r="D863" s="155" t="s">
        <v>152</v>
      </c>
      <c r="E863" s="156" t="s">
        <v>1513</v>
      </c>
      <c r="F863" s="157" t="s">
        <v>1514</v>
      </c>
      <c r="G863" s="158" t="s">
        <v>1415</v>
      </c>
      <c r="H863" s="159">
        <v>193</v>
      </c>
      <c r="I863" s="160"/>
      <c r="J863" s="160"/>
      <c r="K863" s="157" t="s">
        <v>5</v>
      </c>
      <c r="L863" s="38"/>
      <c r="M863" s="161" t="s">
        <v>5</v>
      </c>
      <c r="N863" s="162" t="s">
        <v>41</v>
      </c>
      <c r="O863" s="163">
        <v>0</v>
      </c>
      <c r="P863" s="163">
        <f t="shared" si="9"/>
        <v>0</v>
      </c>
      <c r="Q863" s="163">
        <v>0</v>
      </c>
      <c r="R863" s="163">
        <f t="shared" si="10"/>
        <v>0</v>
      </c>
      <c r="S863" s="163">
        <v>0</v>
      </c>
      <c r="T863" s="164">
        <f t="shared" si="11"/>
        <v>0</v>
      </c>
      <c r="AR863" s="24" t="s">
        <v>601</v>
      </c>
      <c r="AT863" s="24" t="s">
        <v>152</v>
      </c>
      <c r="AU863" s="24" t="s">
        <v>168</v>
      </c>
      <c r="AY863" s="24" t="s">
        <v>150</v>
      </c>
      <c r="BE863" s="165">
        <f t="shared" si="12"/>
        <v>0</v>
      </c>
      <c r="BF863" s="165">
        <f t="shared" si="13"/>
        <v>0</v>
      </c>
      <c r="BG863" s="165">
        <f t="shared" si="14"/>
        <v>0</v>
      </c>
      <c r="BH863" s="165">
        <f t="shared" si="15"/>
        <v>0</v>
      </c>
      <c r="BI863" s="165">
        <f t="shared" si="16"/>
        <v>0</v>
      </c>
      <c r="BJ863" s="24" t="s">
        <v>78</v>
      </c>
      <c r="BK863" s="165">
        <f t="shared" si="17"/>
        <v>0</v>
      </c>
      <c r="BL863" s="24" t="s">
        <v>601</v>
      </c>
      <c r="BM863" s="24" t="s">
        <v>1515</v>
      </c>
    </row>
    <row r="864" spans="2:65" s="1" customFormat="1" ht="22.5" customHeight="1">
      <c r="B864" s="154"/>
      <c r="C864" s="155" t="s">
        <v>1516</v>
      </c>
      <c r="D864" s="155" t="s">
        <v>152</v>
      </c>
      <c r="E864" s="156" t="s">
        <v>1517</v>
      </c>
      <c r="F864" s="157" t="s">
        <v>1518</v>
      </c>
      <c r="G864" s="158" t="s">
        <v>1415</v>
      </c>
      <c r="H864" s="159">
        <v>193</v>
      </c>
      <c r="I864" s="160"/>
      <c r="J864" s="160"/>
      <c r="K864" s="157" t="s">
        <v>5</v>
      </c>
      <c r="L864" s="38"/>
      <c r="M864" s="161" t="s">
        <v>5</v>
      </c>
      <c r="N864" s="162" t="s">
        <v>41</v>
      </c>
      <c r="O864" s="163">
        <v>0</v>
      </c>
      <c r="P864" s="163">
        <f t="shared" si="9"/>
        <v>0</v>
      </c>
      <c r="Q864" s="163">
        <v>0</v>
      </c>
      <c r="R864" s="163">
        <f t="shared" si="10"/>
        <v>0</v>
      </c>
      <c r="S864" s="163">
        <v>0</v>
      </c>
      <c r="T864" s="164">
        <f t="shared" si="11"/>
        <v>0</v>
      </c>
      <c r="AR864" s="24" t="s">
        <v>601</v>
      </c>
      <c r="AT864" s="24" t="s">
        <v>152</v>
      </c>
      <c r="AU864" s="24" t="s">
        <v>168</v>
      </c>
      <c r="AY864" s="24" t="s">
        <v>150</v>
      </c>
      <c r="BE864" s="165">
        <f t="shared" si="12"/>
        <v>0</v>
      </c>
      <c r="BF864" s="165">
        <f t="shared" si="13"/>
        <v>0</v>
      </c>
      <c r="BG864" s="165">
        <f t="shared" si="14"/>
        <v>0</v>
      </c>
      <c r="BH864" s="165">
        <f t="shared" si="15"/>
        <v>0</v>
      </c>
      <c r="BI864" s="165">
        <f t="shared" si="16"/>
        <v>0</v>
      </c>
      <c r="BJ864" s="24" t="s">
        <v>78</v>
      </c>
      <c r="BK864" s="165">
        <f t="shared" si="17"/>
        <v>0</v>
      </c>
      <c r="BL864" s="24" t="s">
        <v>601</v>
      </c>
      <c r="BM864" s="24" t="s">
        <v>1519</v>
      </c>
    </row>
    <row r="865" spans="2:65" s="1" customFormat="1" ht="22.5" customHeight="1">
      <c r="B865" s="154"/>
      <c r="C865" s="155" t="s">
        <v>1520</v>
      </c>
      <c r="D865" s="155" t="s">
        <v>152</v>
      </c>
      <c r="E865" s="156" t="s">
        <v>1521</v>
      </c>
      <c r="F865" s="157" t="s">
        <v>1522</v>
      </c>
      <c r="G865" s="158" t="s">
        <v>1510</v>
      </c>
      <c r="H865" s="159">
        <v>4</v>
      </c>
      <c r="I865" s="160"/>
      <c r="J865" s="160"/>
      <c r="K865" s="157" t="s">
        <v>5</v>
      </c>
      <c r="L865" s="38"/>
      <c r="M865" s="161" t="s">
        <v>5</v>
      </c>
      <c r="N865" s="162" t="s">
        <v>41</v>
      </c>
      <c r="O865" s="163">
        <v>0</v>
      </c>
      <c r="P865" s="163">
        <f t="shared" si="9"/>
        <v>0</v>
      </c>
      <c r="Q865" s="163">
        <v>0</v>
      </c>
      <c r="R865" s="163">
        <f t="shared" si="10"/>
        <v>0</v>
      </c>
      <c r="S865" s="163">
        <v>0</v>
      </c>
      <c r="T865" s="164">
        <f t="shared" si="11"/>
        <v>0</v>
      </c>
      <c r="AR865" s="24" t="s">
        <v>601</v>
      </c>
      <c r="AT865" s="24" t="s">
        <v>152</v>
      </c>
      <c r="AU865" s="24" t="s">
        <v>168</v>
      </c>
      <c r="AY865" s="24" t="s">
        <v>150</v>
      </c>
      <c r="BE865" s="165">
        <f t="shared" si="12"/>
        <v>0</v>
      </c>
      <c r="BF865" s="165">
        <f t="shared" si="13"/>
        <v>0</v>
      </c>
      <c r="BG865" s="165">
        <f t="shared" si="14"/>
        <v>0</v>
      </c>
      <c r="BH865" s="165">
        <f t="shared" si="15"/>
        <v>0</v>
      </c>
      <c r="BI865" s="165">
        <f t="shared" si="16"/>
        <v>0</v>
      </c>
      <c r="BJ865" s="24" t="s">
        <v>78</v>
      </c>
      <c r="BK865" s="165">
        <f t="shared" si="17"/>
        <v>0</v>
      </c>
      <c r="BL865" s="24" t="s">
        <v>601</v>
      </c>
      <c r="BM865" s="24" t="s">
        <v>1523</v>
      </c>
    </row>
    <row r="866" spans="2:65" s="1" customFormat="1" ht="22.5" customHeight="1">
      <c r="B866" s="154"/>
      <c r="C866" s="155" t="s">
        <v>1524</v>
      </c>
      <c r="D866" s="155" t="s">
        <v>152</v>
      </c>
      <c r="E866" s="156" t="s">
        <v>1525</v>
      </c>
      <c r="F866" s="157" t="s">
        <v>1526</v>
      </c>
      <c r="G866" s="158" t="s">
        <v>1510</v>
      </c>
      <c r="H866" s="159">
        <v>4</v>
      </c>
      <c r="I866" s="160"/>
      <c r="J866" s="160"/>
      <c r="K866" s="157" t="s">
        <v>5</v>
      </c>
      <c r="L866" s="38"/>
      <c r="M866" s="161" t="s">
        <v>5</v>
      </c>
      <c r="N866" s="162" t="s">
        <v>41</v>
      </c>
      <c r="O866" s="163">
        <v>0</v>
      </c>
      <c r="P866" s="163">
        <f t="shared" si="9"/>
        <v>0</v>
      </c>
      <c r="Q866" s="163">
        <v>0</v>
      </c>
      <c r="R866" s="163">
        <f t="shared" si="10"/>
        <v>0</v>
      </c>
      <c r="S866" s="163">
        <v>0</v>
      </c>
      <c r="T866" s="164">
        <f t="shared" si="11"/>
        <v>0</v>
      </c>
      <c r="AR866" s="24" t="s">
        <v>601</v>
      </c>
      <c r="AT866" s="24" t="s">
        <v>152</v>
      </c>
      <c r="AU866" s="24" t="s">
        <v>168</v>
      </c>
      <c r="AY866" s="24" t="s">
        <v>150</v>
      </c>
      <c r="BE866" s="165">
        <f t="shared" si="12"/>
        <v>0</v>
      </c>
      <c r="BF866" s="165">
        <f t="shared" si="13"/>
        <v>0</v>
      </c>
      <c r="BG866" s="165">
        <f t="shared" si="14"/>
        <v>0</v>
      </c>
      <c r="BH866" s="165">
        <f t="shared" si="15"/>
        <v>0</v>
      </c>
      <c r="BI866" s="165">
        <f t="shared" si="16"/>
        <v>0</v>
      </c>
      <c r="BJ866" s="24" t="s">
        <v>78</v>
      </c>
      <c r="BK866" s="165">
        <f t="shared" si="17"/>
        <v>0</v>
      </c>
      <c r="BL866" s="24" t="s">
        <v>601</v>
      </c>
      <c r="BM866" s="24" t="s">
        <v>1527</v>
      </c>
    </row>
    <row r="867" spans="2:65" s="1" customFormat="1" ht="22.5" customHeight="1">
      <c r="B867" s="154"/>
      <c r="C867" s="155" t="s">
        <v>1528</v>
      </c>
      <c r="D867" s="155" t="s">
        <v>152</v>
      </c>
      <c r="E867" s="156" t="s">
        <v>1529</v>
      </c>
      <c r="F867" s="157" t="s">
        <v>1530</v>
      </c>
      <c r="G867" s="158" t="s">
        <v>1415</v>
      </c>
      <c r="H867" s="159">
        <v>11</v>
      </c>
      <c r="I867" s="160"/>
      <c r="J867" s="160"/>
      <c r="K867" s="157" t="s">
        <v>5</v>
      </c>
      <c r="L867" s="38"/>
      <c r="M867" s="161" t="s">
        <v>5</v>
      </c>
      <c r="N867" s="162" t="s">
        <v>41</v>
      </c>
      <c r="O867" s="163">
        <v>0</v>
      </c>
      <c r="P867" s="163">
        <f t="shared" si="9"/>
        <v>0</v>
      </c>
      <c r="Q867" s="163">
        <v>0</v>
      </c>
      <c r="R867" s="163">
        <f t="shared" si="10"/>
        <v>0</v>
      </c>
      <c r="S867" s="163">
        <v>0</v>
      </c>
      <c r="T867" s="164">
        <f t="shared" si="11"/>
        <v>0</v>
      </c>
      <c r="AR867" s="24" t="s">
        <v>601</v>
      </c>
      <c r="AT867" s="24" t="s">
        <v>152</v>
      </c>
      <c r="AU867" s="24" t="s">
        <v>168</v>
      </c>
      <c r="AY867" s="24" t="s">
        <v>150</v>
      </c>
      <c r="BE867" s="165">
        <f t="shared" si="12"/>
        <v>0</v>
      </c>
      <c r="BF867" s="165">
        <f t="shared" si="13"/>
        <v>0</v>
      </c>
      <c r="BG867" s="165">
        <f t="shared" si="14"/>
        <v>0</v>
      </c>
      <c r="BH867" s="165">
        <f t="shared" si="15"/>
        <v>0</v>
      </c>
      <c r="BI867" s="165">
        <f t="shared" si="16"/>
        <v>0</v>
      </c>
      <c r="BJ867" s="24" t="s">
        <v>78</v>
      </c>
      <c r="BK867" s="165">
        <f t="shared" si="17"/>
        <v>0</v>
      </c>
      <c r="BL867" s="24" t="s">
        <v>601</v>
      </c>
      <c r="BM867" s="24" t="s">
        <v>1531</v>
      </c>
    </row>
    <row r="868" spans="2:65" s="1" customFormat="1" ht="22.5" customHeight="1">
      <c r="B868" s="154"/>
      <c r="C868" s="155" t="s">
        <v>1532</v>
      </c>
      <c r="D868" s="155" t="s">
        <v>152</v>
      </c>
      <c r="E868" s="156" t="s">
        <v>1533</v>
      </c>
      <c r="F868" s="157" t="s">
        <v>1534</v>
      </c>
      <c r="G868" s="158" t="s">
        <v>1510</v>
      </c>
      <c r="H868" s="159">
        <v>1</v>
      </c>
      <c r="I868" s="160"/>
      <c r="J868" s="160"/>
      <c r="K868" s="157" t="s">
        <v>5</v>
      </c>
      <c r="L868" s="38"/>
      <c r="M868" s="161" t="s">
        <v>5</v>
      </c>
      <c r="N868" s="162" t="s">
        <v>41</v>
      </c>
      <c r="O868" s="163">
        <v>0</v>
      </c>
      <c r="P868" s="163">
        <f t="shared" si="9"/>
        <v>0</v>
      </c>
      <c r="Q868" s="163">
        <v>0</v>
      </c>
      <c r="R868" s="163">
        <f t="shared" si="10"/>
        <v>0</v>
      </c>
      <c r="S868" s="163">
        <v>0</v>
      </c>
      <c r="T868" s="164">
        <f t="shared" si="11"/>
        <v>0</v>
      </c>
      <c r="AR868" s="24" t="s">
        <v>601</v>
      </c>
      <c r="AT868" s="24" t="s">
        <v>152</v>
      </c>
      <c r="AU868" s="24" t="s">
        <v>168</v>
      </c>
      <c r="AY868" s="24" t="s">
        <v>150</v>
      </c>
      <c r="BE868" s="165">
        <f t="shared" si="12"/>
        <v>0</v>
      </c>
      <c r="BF868" s="165">
        <f t="shared" si="13"/>
        <v>0</v>
      </c>
      <c r="BG868" s="165">
        <f t="shared" si="14"/>
        <v>0</v>
      </c>
      <c r="BH868" s="165">
        <f t="shared" si="15"/>
        <v>0</v>
      </c>
      <c r="BI868" s="165">
        <f t="shared" si="16"/>
        <v>0</v>
      </c>
      <c r="BJ868" s="24" t="s">
        <v>78</v>
      </c>
      <c r="BK868" s="165">
        <f t="shared" si="17"/>
        <v>0</v>
      </c>
      <c r="BL868" s="24" t="s">
        <v>601</v>
      </c>
      <c r="BM868" s="24" t="s">
        <v>1535</v>
      </c>
    </row>
    <row r="869" spans="2:65" s="1" customFormat="1" ht="22.5" customHeight="1">
      <c r="B869" s="154"/>
      <c r="C869" s="155" t="s">
        <v>1536</v>
      </c>
      <c r="D869" s="155" t="s">
        <v>152</v>
      </c>
      <c r="E869" s="156" t="s">
        <v>1537</v>
      </c>
      <c r="F869" s="157" t="s">
        <v>1538</v>
      </c>
      <c r="G869" s="158" t="s">
        <v>1510</v>
      </c>
      <c r="H869" s="159">
        <v>1</v>
      </c>
      <c r="I869" s="160"/>
      <c r="J869" s="160"/>
      <c r="K869" s="157" t="s">
        <v>5</v>
      </c>
      <c r="L869" s="38"/>
      <c r="M869" s="161" t="s">
        <v>5</v>
      </c>
      <c r="N869" s="162" t="s">
        <v>41</v>
      </c>
      <c r="O869" s="163">
        <v>0</v>
      </c>
      <c r="P869" s="163">
        <f t="shared" si="9"/>
        <v>0</v>
      </c>
      <c r="Q869" s="163">
        <v>0</v>
      </c>
      <c r="R869" s="163">
        <f t="shared" si="10"/>
        <v>0</v>
      </c>
      <c r="S869" s="163">
        <v>0</v>
      </c>
      <c r="T869" s="164">
        <f t="shared" si="11"/>
        <v>0</v>
      </c>
      <c r="AR869" s="24" t="s">
        <v>601</v>
      </c>
      <c r="AT869" s="24" t="s">
        <v>152</v>
      </c>
      <c r="AU869" s="24" t="s">
        <v>168</v>
      </c>
      <c r="AY869" s="24" t="s">
        <v>150</v>
      </c>
      <c r="BE869" s="165">
        <f t="shared" si="12"/>
        <v>0</v>
      </c>
      <c r="BF869" s="165">
        <f t="shared" si="13"/>
        <v>0</v>
      </c>
      <c r="BG869" s="165">
        <f t="shared" si="14"/>
        <v>0</v>
      </c>
      <c r="BH869" s="165">
        <f t="shared" si="15"/>
        <v>0</v>
      </c>
      <c r="BI869" s="165">
        <f t="shared" si="16"/>
        <v>0</v>
      </c>
      <c r="BJ869" s="24" t="s">
        <v>78</v>
      </c>
      <c r="BK869" s="165">
        <f t="shared" si="17"/>
        <v>0</v>
      </c>
      <c r="BL869" s="24" t="s">
        <v>601</v>
      </c>
      <c r="BM869" s="24" t="s">
        <v>1539</v>
      </c>
    </row>
    <row r="870" spans="2:65" s="1" customFormat="1" ht="22.5" customHeight="1">
      <c r="B870" s="154"/>
      <c r="C870" s="155" t="s">
        <v>1540</v>
      </c>
      <c r="D870" s="155" t="s">
        <v>152</v>
      </c>
      <c r="E870" s="156" t="s">
        <v>1541</v>
      </c>
      <c r="F870" s="157" t="s">
        <v>1542</v>
      </c>
      <c r="G870" s="158" t="s">
        <v>1415</v>
      </c>
      <c r="H870" s="159">
        <v>112</v>
      </c>
      <c r="I870" s="160"/>
      <c r="J870" s="160"/>
      <c r="K870" s="157" t="s">
        <v>5</v>
      </c>
      <c r="L870" s="38"/>
      <c r="M870" s="161" t="s">
        <v>5</v>
      </c>
      <c r="N870" s="162" t="s">
        <v>41</v>
      </c>
      <c r="O870" s="163">
        <v>0</v>
      </c>
      <c r="P870" s="163">
        <f t="shared" si="9"/>
        <v>0</v>
      </c>
      <c r="Q870" s="163">
        <v>0</v>
      </c>
      <c r="R870" s="163">
        <f t="shared" si="10"/>
        <v>0</v>
      </c>
      <c r="S870" s="163">
        <v>0</v>
      </c>
      <c r="T870" s="164">
        <f t="shared" si="11"/>
        <v>0</v>
      </c>
      <c r="AR870" s="24" t="s">
        <v>601</v>
      </c>
      <c r="AT870" s="24" t="s">
        <v>152</v>
      </c>
      <c r="AU870" s="24" t="s">
        <v>168</v>
      </c>
      <c r="AY870" s="24" t="s">
        <v>150</v>
      </c>
      <c r="BE870" s="165">
        <f t="shared" si="12"/>
        <v>0</v>
      </c>
      <c r="BF870" s="165">
        <f t="shared" si="13"/>
        <v>0</v>
      </c>
      <c r="BG870" s="165">
        <f t="shared" si="14"/>
        <v>0</v>
      </c>
      <c r="BH870" s="165">
        <f t="shared" si="15"/>
        <v>0</v>
      </c>
      <c r="BI870" s="165">
        <f t="shared" si="16"/>
        <v>0</v>
      </c>
      <c r="BJ870" s="24" t="s">
        <v>78</v>
      </c>
      <c r="BK870" s="165">
        <f t="shared" si="17"/>
        <v>0</v>
      </c>
      <c r="BL870" s="24" t="s">
        <v>601</v>
      </c>
      <c r="BM870" s="24" t="s">
        <v>1543</v>
      </c>
    </row>
    <row r="871" spans="2:65" s="1" customFormat="1" ht="22.5" customHeight="1">
      <c r="B871" s="154"/>
      <c r="C871" s="155" t="s">
        <v>1544</v>
      </c>
      <c r="D871" s="155" t="s">
        <v>152</v>
      </c>
      <c r="E871" s="156" t="s">
        <v>1545</v>
      </c>
      <c r="F871" s="157" t="s">
        <v>1546</v>
      </c>
      <c r="G871" s="158" t="s">
        <v>292</v>
      </c>
      <c r="H871" s="159">
        <v>45</v>
      </c>
      <c r="I871" s="160"/>
      <c r="J871" s="160"/>
      <c r="K871" s="157" t="s">
        <v>5</v>
      </c>
      <c r="L871" s="38"/>
      <c r="M871" s="161" t="s">
        <v>5</v>
      </c>
      <c r="N871" s="162" t="s">
        <v>41</v>
      </c>
      <c r="O871" s="163">
        <v>0</v>
      </c>
      <c r="P871" s="163">
        <f t="shared" si="9"/>
        <v>0</v>
      </c>
      <c r="Q871" s="163">
        <v>0</v>
      </c>
      <c r="R871" s="163">
        <f t="shared" si="10"/>
        <v>0</v>
      </c>
      <c r="S871" s="163">
        <v>0</v>
      </c>
      <c r="T871" s="164">
        <f t="shared" si="11"/>
        <v>0</v>
      </c>
      <c r="AR871" s="24" t="s">
        <v>601</v>
      </c>
      <c r="AT871" s="24" t="s">
        <v>152</v>
      </c>
      <c r="AU871" s="24" t="s">
        <v>168</v>
      </c>
      <c r="AY871" s="24" t="s">
        <v>150</v>
      </c>
      <c r="BE871" s="165">
        <f t="shared" si="12"/>
        <v>0</v>
      </c>
      <c r="BF871" s="165">
        <f t="shared" si="13"/>
        <v>0</v>
      </c>
      <c r="BG871" s="165">
        <f t="shared" si="14"/>
        <v>0</v>
      </c>
      <c r="BH871" s="165">
        <f t="shared" si="15"/>
        <v>0</v>
      </c>
      <c r="BI871" s="165">
        <f t="shared" si="16"/>
        <v>0</v>
      </c>
      <c r="BJ871" s="24" t="s">
        <v>78</v>
      </c>
      <c r="BK871" s="165">
        <f t="shared" si="17"/>
        <v>0</v>
      </c>
      <c r="BL871" s="24" t="s">
        <v>601</v>
      </c>
      <c r="BM871" s="24" t="s">
        <v>1547</v>
      </c>
    </row>
    <row r="872" spans="2:65" s="1" customFormat="1" ht="22.5" customHeight="1">
      <c r="B872" s="154"/>
      <c r="C872" s="155" t="s">
        <v>1548</v>
      </c>
      <c r="D872" s="155" t="s">
        <v>152</v>
      </c>
      <c r="E872" s="156" t="s">
        <v>1549</v>
      </c>
      <c r="F872" s="157" t="s">
        <v>1509</v>
      </c>
      <c r="G872" s="158" t="s">
        <v>1510</v>
      </c>
      <c r="H872" s="159">
        <v>1</v>
      </c>
      <c r="I872" s="160"/>
      <c r="J872" s="160"/>
      <c r="K872" s="157" t="s">
        <v>5</v>
      </c>
      <c r="L872" s="38"/>
      <c r="M872" s="161" t="s">
        <v>5</v>
      </c>
      <c r="N872" s="162" t="s">
        <v>41</v>
      </c>
      <c r="O872" s="163">
        <v>0</v>
      </c>
      <c r="P872" s="163">
        <f t="shared" si="9"/>
        <v>0</v>
      </c>
      <c r="Q872" s="163">
        <v>0</v>
      </c>
      <c r="R872" s="163">
        <f t="shared" si="10"/>
        <v>0</v>
      </c>
      <c r="S872" s="163">
        <v>0</v>
      </c>
      <c r="T872" s="164">
        <f t="shared" si="11"/>
        <v>0</v>
      </c>
      <c r="AR872" s="24" t="s">
        <v>601</v>
      </c>
      <c r="AT872" s="24" t="s">
        <v>152</v>
      </c>
      <c r="AU872" s="24" t="s">
        <v>168</v>
      </c>
      <c r="AY872" s="24" t="s">
        <v>150</v>
      </c>
      <c r="BE872" s="165">
        <f t="shared" si="12"/>
        <v>0</v>
      </c>
      <c r="BF872" s="165">
        <f t="shared" si="13"/>
        <v>0</v>
      </c>
      <c r="BG872" s="165">
        <f t="shared" si="14"/>
        <v>0</v>
      </c>
      <c r="BH872" s="165">
        <f t="shared" si="15"/>
        <v>0</v>
      </c>
      <c r="BI872" s="165">
        <f t="shared" si="16"/>
        <v>0</v>
      </c>
      <c r="BJ872" s="24" t="s">
        <v>78</v>
      </c>
      <c r="BK872" s="165">
        <f t="shared" si="17"/>
        <v>0</v>
      </c>
      <c r="BL872" s="24" t="s">
        <v>601</v>
      </c>
      <c r="BM872" s="24" t="s">
        <v>1550</v>
      </c>
    </row>
    <row r="873" spans="2:65" s="1" customFormat="1" ht="22.5" customHeight="1">
      <c r="B873" s="154"/>
      <c r="C873" s="155" t="s">
        <v>1551</v>
      </c>
      <c r="D873" s="155" t="s">
        <v>152</v>
      </c>
      <c r="E873" s="156" t="s">
        <v>1552</v>
      </c>
      <c r="F873" s="157" t="s">
        <v>1553</v>
      </c>
      <c r="G873" s="158" t="s">
        <v>1415</v>
      </c>
      <c r="H873" s="159">
        <v>46</v>
      </c>
      <c r="I873" s="160"/>
      <c r="J873" s="160"/>
      <c r="K873" s="157" t="s">
        <v>5</v>
      </c>
      <c r="L873" s="38"/>
      <c r="M873" s="161" t="s">
        <v>5</v>
      </c>
      <c r="N873" s="162" t="s">
        <v>41</v>
      </c>
      <c r="O873" s="163">
        <v>0</v>
      </c>
      <c r="P873" s="163">
        <f t="shared" si="9"/>
        <v>0</v>
      </c>
      <c r="Q873" s="163">
        <v>0</v>
      </c>
      <c r="R873" s="163">
        <f t="shared" si="10"/>
        <v>0</v>
      </c>
      <c r="S873" s="163">
        <v>0</v>
      </c>
      <c r="T873" s="164">
        <f t="shared" si="11"/>
        <v>0</v>
      </c>
      <c r="AR873" s="24" t="s">
        <v>601</v>
      </c>
      <c r="AT873" s="24" t="s">
        <v>152</v>
      </c>
      <c r="AU873" s="24" t="s">
        <v>168</v>
      </c>
      <c r="AY873" s="24" t="s">
        <v>150</v>
      </c>
      <c r="BE873" s="165">
        <f t="shared" si="12"/>
        <v>0</v>
      </c>
      <c r="BF873" s="165">
        <f t="shared" si="13"/>
        <v>0</v>
      </c>
      <c r="BG873" s="165">
        <f t="shared" si="14"/>
        <v>0</v>
      </c>
      <c r="BH873" s="165">
        <f t="shared" si="15"/>
        <v>0</v>
      </c>
      <c r="BI873" s="165">
        <f t="shared" si="16"/>
        <v>0</v>
      </c>
      <c r="BJ873" s="24" t="s">
        <v>78</v>
      </c>
      <c r="BK873" s="165">
        <f t="shared" si="17"/>
        <v>0</v>
      </c>
      <c r="BL873" s="24" t="s">
        <v>601</v>
      </c>
      <c r="BM873" s="24" t="s">
        <v>1554</v>
      </c>
    </row>
    <row r="874" spans="2:65" s="1" customFormat="1" ht="22.5" customHeight="1">
      <c r="B874" s="154"/>
      <c r="C874" s="155" t="s">
        <v>1555</v>
      </c>
      <c r="D874" s="155" t="s">
        <v>152</v>
      </c>
      <c r="E874" s="156" t="s">
        <v>1556</v>
      </c>
      <c r="F874" s="157" t="s">
        <v>1518</v>
      </c>
      <c r="G874" s="158" t="s">
        <v>1415</v>
      </c>
      <c r="H874" s="159">
        <v>92</v>
      </c>
      <c r="I874" s="160"/>
      <c r="J874" s="160"/>
      <c r="K874" s="157" t="s">
        <v>5</v>
      </c>
      <c r="L874" s="38"/>
      <c r="M874" s="161" t="s">
        <v>5</v>
      </c>
      <c r="N874" s="162" t="s">
        <v>41</v>
      </c>
      <c r="O874" s="163">
        <v>0</v>
      </c>
      <c r="P874" s="163">
        <f t="shared" si="9"/>
        <v>0</v>
      </c>
      <c r="Q874" s="163">
        <v>0</v>
      </c>
      <c r="R874" s="163">
        <f t="shared" si="10"/>
        <v>0</v>
      </c>
      <c r="S874" s="163">
        <v>0</v>
      </c>
      <c r="T874" s="164">
        <f t="shared" si="11"/>
        <v>0</v>
      </c>
      <c r="AR874" s="24" t="s">
        <v>601</v>
      </c>
      <c r="AT874" s="24" t="s">
        <v>152</v>
      </c>
      <c r="AU874" s="24" t="s">
        <v>168</v>
      </c>
      <c r="AY874" s="24" t="s">
        <v>150</v>
      </c>
      <c r="BE874" s="165">
        <f t="shared" si="12"/>
        <v>0</v>
      </c>
      <c r="BF874" s="165">
        <f t="shared" si="13"/>
        <v>0</v>
      </c>
      <c r="BG874" s="165">
        <f t="shared" si="14"/>
        <v>0</v>
      </c>
      <c r="BH874" s="165">
        <f t="shared" si="15"/>
        <v>0</v>
      </c>
      <c r="BI874" s="165">
        <f t="shared" si="16"/>
        <v>0</v>
      </c>
      <c r="BJ874" s="24" t="s">
        <v>78</v>
      </c>
      <c r="BK874" s="165">
        <f t="shared" si="17"/>
        <v>0</v>
      </c>
      <c r="BL874" s="24" t="s">
        <v>601</v>
      </c>
      <c r="BM874" s="24" t="s">
        <v>1557</v>
      </c>
    </row>
    <row r="875" spans="2:65" s="1" customFormat="1" ht="22.5" customHeight="1">
      <c r="B875" s="154"/>
      <c r="C875" s="155" t="s">
        <v>1558</v>
      </c>
      <c r="D875" s="155" t="s">
        <v>152</v>
      </c>
      <c r="E875" s="156" t="s">
        <v>1559</v>
      </c>
      <c r="F875" s="157" t="s">
        <v>1560</v>
      </c>
      <c r="G875" s="158" t="s">
        <v>1510</v>
      </c>
      <c r="H875" s="159">
        <v>2</v>
      </c>
      <c r="I875" s="160"/>
      <c r="J875" s="160"/>
      <c r="K875" s="157" t="s">
        <v>5</v>
      </c>
      <c r="L875" s="38"/>
      <c r="M875" s="161" t="s">
        <v>5</v>
      </c>
      <c r="N875" s="162" t="s">
        <v>41</v>
      </c>
      <c r="O875" s="163">
        <v>0</v>
      </c>
      <c r="P875" s="163">
        <f t="shared" si="9"/>
        <v>0</v>
      </c>
      <c r="Q875" s="163">
        <v>0</v>
      </c>
      <c r="R875" s="163">
        <f t="shared" si="10"/>
        <v>0</v>
      </c>
      <c r="S875" s="163">
        <v>0</v>
      </c>
      <c r="T875" s="164">
        <f t="shared" si="11"/>
        <v>0</v>
      </c>
      <c r="AR875" s="24" t="s">
        <v>601</v>
      </c>
      <c r="AT875" s="24" t="s">
        <v>152</v>
      </c>
      <c r="AU875" s="24" t="s">
        <v>168</v>
      </c>
      <c r="AY875" s="24" t="s">
        <v>150</v>
      </c>
      <c r="BE875" s="165">
        <f t="shared" si="12"/>
        <v>0</v>
      </c>
      <c r="BF875" s="165">
        <f t="shared" si="13"/>
        <v>0</v>
      </c>
      <c r="BG875" s="165">
        <f t="shared" si="14"/>
        <v>0</v>
      </c>
      <c r="BH875" s="165">
        <f t="shared" si="15"/>
        <v>0</v>
      </c>
      <c r="BI875" s="165">
        <f t="shared" si="16"/>
        <v>0</v>
      </c>
      <c r="BJ875" s="24" t="s">
        <v>78</v>
      </c>
      <c r="BK875" s="165">
        <f t="shared" si="17"/>
        <v>0</v>
      </c>
      <c r="BL875" s="24" t="s">
        <v>601</v>
      </c>
      <c r="BM875" s="24" t="s">
        <v>1561</v>
      </c>
    </row>
    <row r="876" spans="2:65" s="1" customFormat="1" ht="22.5" customHeight="1">
      <c r="B876" s="154"/>
      <c r="C876" s="155" t="s">
        <v>1562</v>
      </c>
      <c r="D876" s="155" t="s">
        <v>152</v>
      </c>
      <c r="E876" s="156" t="s">
        <v>1563</v>
      </c>
      <c r="F876" s="157" t="s">
        <v>1522</v>
      </c>
      <c r="G876" s="158" t="s">
        <v>1510</v>
      </c>
      <c r="H876" s="159">
        <v>2</v>
      </c>
      <c r="I876" s="160"/>
      <c r="J876" s="160"/>
      <c r="K876" s="157" t="s">
        <v>5</v>
      </c>
      <c r="L876" s="38"/>
      <c r="M876" s="161" t="s">
        <v>5</v>
      </c>
      <c r="N876" s="162" t="s">
        <v>41</v>
      </c>
      <c r="O876" s="163">
        <v>0</v>
      </c>
      <c r="P876" s="163">
        <f t="shared" si="9"/>
        <v>0</v>
      </c>
      <c r="Q876" s="163">
        <v>0</v>
      </c>
      <c r="R876" s="163">
        <f t="shared" si="10"/>
        <v>0</v>
      </c>
      <c r="S876" s="163">
        <v>0</v>
      </c>
      <c r="T876" s="164">
        <f t="shared" si="11"/>
        <v>0</v>
      </c>
      <c r="AR876" s="24" t="s">
        <v>601</v>
      </c>
      <c r="AT876" s="24" t="s">
        <v>152</v>
      </c>
      <c r="AU876" s="24" t="s">
        <v>168</v>
      </c>
      <c r="AY876" s="24" t="s">
        <v>150</v>
      </c>
      <c r="BE876" s="165">
        <f t="shared" si="12"/>
        <v>0</v>
      </c>
      <c r="BF876" s="165">
        <f t="shared" si="13"/>
        <v>0</v>
      </c>
      <c r="BG876" s="165">
        <f t="shared" si="14"/>
        <v>0</v>
      </c>
      <c r="BH876" s="165">
        <f t="shared" si="15"/>
        <v>0</v>
      </c>
      <c r="BI876" s="165">
        <f t="shared" si="16"/>
        <v>0</v>
      </c>
      <c r="BJ876" s="24" t="s">
        <v>78</v>
      </c>
      <c r="BK876" s="165">
        <f t="shared" si="17"/>
        <v>0</v>
      </c>
      <c r="BL876" s="24" t="s">
        <v>601</v>
      </c>
      <c r="BM876" s="24" t="s">
        <v>1564</v>
      </c>
    </row>
    <row r="877" spans="2:65" s="1" customFormat="1" ht="22.5" customHeight="1">
      <c r="B877" s="154"/>
      <c r="C877" s="155" t="s">
        <v>1565</v>
      </c>
      <c r="D877" s="155" t="s">
        <v>152</v>
      </c>
      <c r="E877" s="156" t="s">
        <v>1566</v>
      </c>
      <c r="F877" s="157" t="s">
        <v>1530</v>
      </c>
      <c r="G877" s="158" t="s">
        <v>1415</v>
      </c>
      <c r="H877" s="159">
        <v>4</v>
      </c>
      <c r="I877" s="160"/>
      <c r="J877" s="160"/>
      <c r="K877" s="157" t="s">
        <v>5</v>
      </c>
      <c r="L877" s="38"/>
      <c r="M877" s="161" t="s">
        <v>5</v>
      </c>
      <c r="N877" s="162" t="s">
        <v>41</v>
      </c>
      <c r="O877" s="163">
        <v>0</v>
      </c>
      <c r="P877" s="163">
        <f t="shared" si="9"/>
        <v>0</v>
      </c>
      <c r="Q877" s="163">
        <v>0</v>
      </c>
      <c r="R877" s="163">
        <f t="shared" si="10"/>
        <v>0</v>
      </c>
      <c r="S877" s="163">
        <v>0</v>
      </c>
      <c r="T877" s="164">
        <f t="shared" si="11"/>
        <v>0</v>
      </c>
      <c r="AR877" s="24" t="s">
        <v>601</v>
      </c>
      <c r="AT877" s="24" t="s">
        <v>152</v>
      </c>
      <c r="AU877" s="24" t="s">
        <v>168</v>
      </c>
      <c r="AY877" s="24" t="s">
        <v>150</v>
      </c>
      <c r="BE877" s="165">
        <f t="shared" si="12"/>
        <v>0</v>
      </c>
      <c r="BF877" s="165">
        <f t="shared" si="13"/>
        <v>0</v>
      </c>
      <c r="BG877" s="165">
        <f t="shared" si="14"/>
        <v>0</v>
      </c>
      <c r="BH877" s="165">
        <f t="shared" si="15"/>
        <v>0</v>
      </c>
      <c r="BI877" s="165">
        <f t="shared" si="16"/>
        <v>0</v>
      </c>
      <c r="BJ877" s="24" t="s">
        <v>78</v>
      </c>
      <c r="BK877" s="165">
        <f t="shared" si="17"/>
        <v>0</v>
      </c>
      <c r="BL877" s="24" t="s">
        <v>601</v>
      </c>
      <c r="BM877" s="24" t="s">
        <v>1567</v>
      </c>
    </row>
    <row r="878" spans="2:65" s="1" customFormat="1" ht="22.5" customHeight="1">
      <c r="B878" s="154"/>
      <c r="C878" s="155" t="s">
        <v>1568</v>
      </c>
      <c r="D878" s="155" t="s">
        <v>152</v>
      </c>
      <c r="E878" s="156" t="s">
        <v>1569</v>
      </c>
      <c r="F878" s="157" t="s">
        <v>1534</v>
      </c>
      <c r="G878" s="158" t="s">
        <v>1510</v>
      </c>
      <c r="H878" s="159">
        <v>1</v>
      </c>
      <c r="I878" s="160"/>
      <c r="J878" s="160"/>
      <c r="K878" s="157" t="s">
        <v>5</v>
      </c>
      <c r="L878" s="38"/>
      <c r="M878" s="161" t="s">
        <v>5</v>
      </c>
      <c r="N878" s="162" t="s">
        <v>41</v>
      </c>
      <c r="O878" s="163">
        <v>0</v>
      </c>
      <c r="P878" s="163">
        <f t="shared" si="9"/>
        <v>0</v>
      </c>
      <c r="Q878" s="163">
        <v>0</v>
      </c>
      <c r="R878" s="163">
        <f t="shared" si="10"/>
        <v>0</v>
      </c>
      <c r="S878" s="163">
        <v>0</v>
      </c>
      <c r="T878" s="164">
        <f t="shared" si="11"/>
        <v>0</v>
      </c>
      <c r="AR878" s="24" t="s">
        <v>601</v>
      </c>
      <c r="AT878" s="24" t="s">
        <v>152</v>
      </c>
      <c r="AU878" s="24" t="s">
        <v>168</v>
      </c>
      <c r="AY878" s="24" t="s">
        <v>150</v>
      </c>
      <c r="BE878" s="165">
        <f t="shared" si="12"/>
        <v>0</v>
      </c>
      <c r="BF878" s="165">
        <f t="shared" si="13"/>
        <v>0</v>
      </c>
      <c r="BG878" s="165">
        <f t="shared" si="14"/>
        <v>0</v>
      </c>
      <c r="BH878" s="165">
        <f t="shared" si="15"/>
        <v>0</v>
      </c>
      <c r="BI878" s="165">
        <f t="shared" si="16"/>
        <v>0</v>
      </c>
      <c r="BJ878" s="24" t="s">
        <v>78</v>
      </c>
      <c r="BK878" s="165">
        <f t="shared" si="17"/>
        <v>0</v>
      </c>
      <c r="BL878" s="24" t="s">
        <v>601</v>
      </c>
      <c r="BM878" s="24" t="s">
        <v>1570</v>
      </c>
    </row>
    <row r="879" spans="2:65" s="1" customFormat="1" ht="22.5" customHeight="1">
      <c r="B879" s="154"/>
      <c r="C879" s="155" t="s">
        <v>1571</v>
      </c>
      <c r="D879" s="155" t="s">
        <v>152</v>
      </c>
      <c r="E879" s="156" t="s">
        <v>1572</v>
      </c>
      <c r="F879" s="157" t="s">
        <v>1538</v>
      </c>
      <c r="G879" s="158" t="s">
        <v>1510</v>
      </c>
      <c r="H879" s="159">
        <v>1</v>
      </c>
      <c r="I879" s="160"/>
      <c r="J879" s="160"/>
      <c r="K879" s="157" t="s">
        <v>5</v>
      </c>
      <c r="L879" s="38"/>
      <c r="M879" s="161" t="s">
        <v>5</v>
      </c>
      <c r="N879" s="162" t="s">
        <v>41</v>
      </c>
      <c r="O879" s="163">
        <v>0</v>
      </c>
      <c r="P879" s="163">
        <f t="shared" si="9"/>
        <v>0</v>
      </c>
      <c r="Q879" s="163">
        <v>0</v>
      </c>
      <c r="R879" s="163">
        <f t="shared" si="10"/>
        <v>0</v>
      </c>
      <c r="S879" s="163">
        <v>0</v>
      </c>
      <c r="T879" s="164">
        <f t="shared" si="11"/>
        <v>0</v>
      </c>
      <c r="AR879" s="24" t="s">
        <v>601</v>
      </c>
      <c r="AT879" s="24" t="s">
        <v>152</v>
      </c>
      <c r="AU879" s="24" t="s">
        <v>168</v>
      </c>
      <c r="AY879" s="24" t="s">
        <v>150</v>
      </c>
      <c r="BE879" s="165">
        <f t="shared" si="12"/>
        <v>0</v>
      </c>
      <c r="BF879" s="165">
        <f t="shared" si="13"/>
        <v>0</v>
      </c>
      <c r="BG879" s="165">
        <f t="shared" si="14"/>
        <v>0</v>
      </c>
      <c r="BH879" s="165">
        <f t="shared" si="15"/>
        <v>0</v>
      </c>
      <c r="BI879" s="165">
        <f t="shared" si="16"/>
        <v>0</v>
      </c>
      <c r="BJ879" s="24" t="s">
        <v>78</v>
      </c>
      <c r="BK879" s="165">
        <f t="shared" si="17"/>
        <v>0</v>
      </c>
      <c r="BL879" s="24" t="s">
        <v>601</v>
      </c>
      <c r="BM879" s="24" t="s">
        <v>1573</v>
      </c>
    </row>
    <row r="880" spans="2:65" s="1" customFormat="1" ht="22.5" customHeight="1">
      <c r="B880" s="154"/>
      <c r="C880" s="155" t="s">
        <v>1574</v>
      </c>
      <c r="D880" s="155" t="s">
        <v>152</v>
      </c>
      <c r="E880" s="156" t="s">
        <v>1575</v>
      </c>
      <c r="F880" s="157" t="s">
        <v>1576</v>
      </c>
      <c r="G880" s="158" t="s">
        <v>1415</v>
      </c>
      <c r="H880" s="159">
        <v>32</v>
      </c>
      <c r="I880" s="160"/>
      <c r="J880" s="160"/>
      <c r="K880" s="157" t="s">
        <v>5</v>
      </c>
      <c r="L880" s="38"/>
      <c r="M880" s="161" t="s">
        <v>5</v>
      </c>
      <c r="N880" s="162" t="s">
        <v>41</v>
      </c>
      <c r="O880" s="163">
        <v>0</v>
      </c>
      <c r="P880" s="163">
        <f t="shared" si="9"/>
        <v>0</v>
      </c>
      <c r="Q880" s="163">
        <v>0</v>
      </c>
      <c r="R880" s="163">
        <f t="shared" si="10"/>
        <v>0</v>
      </c>
      <c r="S880" s="163">
        <v>0</v>
      </c>
      <c r="T880" s="164">
        <f t="shared" si="11"/>
        <v>0</v>
      </c>
      <c r="AR880" s="24" t="s">
        <v>601</v>
      </c>
      <c r="AT880" s="24" t="s">
        <v>152</v>
      </c>
      <c r="AU880" s="24" t="s">
        <v>168</v>
      </c>
      <c r="AY880" s="24" t="s">
        <v>150</v>
      </c>
      <c r="BE880" s="165">
        <f t="shared" si="12"/>
        <v>0</v>
      </c>
      <c r="BF880" s="165">
        <f t="shared" si="13"/>
        <v>0</v>
      </c>
      <c r="BG880" s="165">
        <f t="shared" si="14"/>
        <v>0</v>
      </c>
      <c r="BH880" s="165">
        <f t="shared" si="15"/>
        <v>0</v>
      </c>
      <c r="BI880" s="165">
        <f t="shared" si="16"/>
        <v>0</v>
      </c>
      <c r="BJ880" s="24" t="s">
        <v>78</v>
      </c>
      <c r="BK880" s="165">
        <f t="shared" si="17"/>
        <v>0</v>
      </c>
      <c r="BL880" s="24" t="s">
        <v>601</v>
      </c>
      <c r="BM880" s="24" t="s">
        <v>1577</v>
      </c>
    </row>
    <row r="881" spans="2:65" s="1" customFormat="1" ht="22.5" customHeight="1">
      <c r="B881" s="154"/>
      <c r="C881" s="155" t="s">
        <v>1578</v>
      </c>
      <c r="D881" s="155" t="s">
        <v>152</v>
      </c>
      <c r="E881" s="156" t="s">
        <v>1579</v>
      </c>
      <c r="F881" s="157" t="s">
        <v>1580</v>
      </c>
      <c r="G881" s="158" t="s">
        <v>1415</v>
      </c>
      <c r="H881" s="159">
        <v>300</v>
      </c>
      <c r="I881" s="160"/>
      <c r="J881" s="160"/>
      <c r="K881" s="157" t="s">
        <v>5</v>
      </c>
      <c r="L881" s="38"/>
      <c r="M881" s="161" t="s">
        <v>5</v>
      </c>
      <c r="N881" s="162" t="s">
        <v>41</v>
      </c>
      <c r="O881" s="163">
        <v>0</v>
      </c>
      <c r="P881" s="163">
        <f t="shared" si="9"/>
        <v>0</v>
      </c>
      <c r="Q881" s="163">
        <v>0</v>
      </c>
      <c r="R881" s="163">
        <f t="shared" si="10"/>
        <v>0</v>
      </c>
      <c r="S881" s="163">
        <v>0</v>
      </c>
      <c r="T881" s="164">
        <f t="shared" si="11"/>
        <v>0</v>
      </c>
      <c r="AR881" s="24" t="s">
        <v>601</v>
      </c>
      <c r="AT881" s="24" t="s">
        <v>152</v>
      </c>
      <c r="AU881" s="24" t="s">
        <v>168</v>
      </c>
      <c r="AY881" s="24" t="s">
        <v>150</v>
      </c>
      <c r="BE881" s="165">
        <f t="shared" si="12"/>
        <v>0</v>
      </c>
      <c r="BF881" s="165">
        <f t="shared" si="13"/>
        <v>0</v>
      </c>
      <c r="BG881" s="165">
        <f t="shared" si="14"/>
        <v>0</v>
      </c>
      <c r="BH881" s="165">
        <f t="shared" si="15"/>
        <v>0</v>
      </c>
      <c r="BI881" s="165">
        <f t="shared" si="16"/>
        <v>0</v>
      </c>
      <c r="BJ881" s="24" t="s">
        <v>78</v>
      </c>
      <c r="BK881" s="165">
        <f t="shared" si="17"/>
        <v>0</v>
      </c>
      <c r="BL881" s="24" t="s">
        <v>601</v>
      </c>
      <c r="BM881" s="24" t="s">
        <v>1581</v>
      </c>
    </row>
    <row r="882" spans="2:65" s="1" customFormat="1" ht="22.5" customHeight="1">
      <c r="B882" s="154"/>
      <c r="C882" s="155" t="s">
        <v>1582</v>
      </c>
      <c r="D882" s="155" t="s">
        <v>152</v>
      </c>
      <c r="E882" s="156" t="s">
        <v>1583</v>
      </c>
      <c r="F882" s="157" t="s">
        <v>1584</v>
      </c>
      <c r="G882" s="158" t="s">
        <v>292</v>
      </c>
      <c r="H882" s="159">
        <v>220</v>
      </c>
      <c r="I882" s="160"/>
      <c r="J882" s="160"/>
      <c r="K882" s="157" t="s">
        <v>5</v>
      </c>
      <c r="L882" s="38"/>
      <c r="M882" s="161" t="s">
        <v>5</v>
      </c>
      <c r="N882" s="162" t="s">
        <v>41</v>
      </c>
      <c r="O882" s="163">
        <v>0</v>
      </c>
      <c r="P882" s="163">
        <f t="shared" si="9"/>
        <v>0</v>
      </c>
      <c r="Q882" s="163">
        <v>0</v>
      </c>
      <c r="R882" s="163">
        <f t="shared" si="10"/>
        <v>0</v>
      </c>
      <c r="S882" s="163">
        <v>0</v>
      </c>
      <c r="T882" s="164">
        <f t="shared" si="11"/>
        <v>0</v>
      </c>
      <c r="AR882" s="24" t="s">
        <v>601</v>
      </c>
      <c r="AT882" s="24" t="s">
        <v>152</v>
      </c>
      <c r="AU882" s="24" t="s">
        <v>168</v>
      </c>
      <c r="AY882" s="24" t="s">
        <v>150</v>
      </c>
      <c r="BE882" s="165">
        <f t="shared" si="12"/>
        <v>0</v>
      </c>
      <c r="BF882" s="165">
        <f t="shared" si="13"/>
        <v>0</v>
      </c>
      <c r="BG882" s="165">
        <f t="shared" si="14"/>
        <v>0</v>
      </c>
      <c r="BH882" s="165">
        <f t="shared" si="15"/>
        <v>0</v>
      </c>
      <c r="BI882" s="165">
        <f t="shared" si="16"/>
        <v>0</v>
      </c>
      <c r="BJ882" s="24" t="s">
        <v>78</v>
      </c>
      <c r="BK882" s="165">
        <f t="shared" si="17"/>
        <v>0</v>
      </c>
      <c r="BL882" s="24" t="s">
        <v>601</v>
      </c>
      <c r="BM882" s="24" t="s">
        <v>1585</v>
      </c>
    </row>
    <row r="883" spans="2:65" s="1" customFormat="1" ht="22.5" customHeight="1">
      <c r="B883" s="154"/>
      <c r="C883" s="155" t="s">
        <v>1586</v>
      </c>
      <c r="D883" s="155" t="s">
        <v>152</v>
      </c>
      <c r="E883" s="156" t="s">
        <v>1587</v>
      </c>
      <c r="F883" s="157" t="s">
        <v>1588</v>
      </c>
      <c r="G883" s="158" t="s">
        <v>292</v>
      </c>
      <c r="H883" s="159">
        <v>320</v>
      </c>
      <c r="I883" s="160"/>
      <c r="J883" s="160"/>
      <c r="K883" s="157" t="s">
        <v>5</v>
      </c>
      <c r="L883" s="38"/>
      <c r="M883" s="161" t="s">
        <v>5</v>
      </c>
      <c r="N883" s="162" t="s">
        <v>41</v>
      </c>
      <c r="O883" s="163">
        <v>0</v>
      </c>
      <c r="P883" s="163">
        <f t="shared" si="9"/>
        <v>0</v>
      </c>
      <c r="Q883" s="163">
        <v>0</v>
      </c>
      <c r="R883" s="163">
        <f t="shared" si="10"/>
        <v>0</v>
      </c>
      <c r="S883" s="163">
        <v>0</v>
      </c>
      <c r="T883" s="164">
        <f t="shared" si="11"/>
        <v>0</v>
      </c>
      <c r="AR883" s="24" t="s">
        <v>601</v>
      </c>
      <c r="AT883" s="24" t="s">
        <v>152</v>
      </c>
      <c r="AU883" s="24" t="s">
        <v>168</v>
      </c>
      <c r="AY883" s="24" t="s">
        <v>150</v>
      </c>
      <c r="BE883" s="165">
        <f t="shared" si="12"/>
        <v>0</v>
      </c>
      <c r="BF883" s="165">
        <f t="shared" si="13"/>
        <v>0</v>
      </c>
      <c r="BG883" s="165">
        <f t="shared" si="14"/>
        <v>0</v>
      </c>
      <c r="BH883" s="165">
        <f t="shared" si="15"/>
        <v>0</v>
      </c>
      <c r="BI883" s="165">
        <f t="shared" si="16"/>
        <v>0</v>
      </c>
      <c r="BJ883" s="24" t="s">
        <v>78</v>
      </c>
      <c r="BK883" s="165">
        <f t="shared" si="17"/>
        <v>0</v>
      </c>
      <c r="BL883" s="24" t="s">
        <v>601</v>
      </c>
      <c r="BM883" s="24" t="s">
        <v>1589</v>
      </c>
    </row>
    <row r="884" spans="2:65" s="1" customFormat="1" ht="22.5" customHeight="1">
      <c r="B884" s="154"/>
      <c r="C884" s="155" t="s">
        <v>1590</v>
      </c>
      <c r="D884" s="155" t="s">
        <v>152</v>
      </c>
      <c r="E884" s="156" t="s">
        <v>1591</v>
      </c>
      <c r="F884" s="157" t="s">
        <v>1592</v>
      </c>
      <c r="G884" s="158" t="s">
        <v>292</v>
      </c>
      <c r="H884" s="159">
        <v>600</v>
      </c>
      <c r="I884" s="160"/>
      <c r="J884" s="160"/>
      <c r="K884" s="157" t="s">
        <v>5</v>
      </c>
      <c r="L884" s="38"/>
      <c r="M884" s="161" t="s">
        <v>5</v>
      </c>
      <c r="N884" s="162" t="s">
        <v>41</v>
      </c>
      <c r="O884" s="163">
        <v>0</v>
      </c>
      <c r="P884" s="163">
        <f t="shared" si="9"/>
        <v>0</v>
      </c>
      <c r="Q884" s="163">
        <v>0</v>
      </c>
      <c r="R884" s="163">
        <f t="shared" si="10"/>
        <v>0</v>
      </c>
      <c r="S884" s="163">
        <v>0</v>
      </c>
      <c r="T884" s="164">
        <f t="shared" si="11"/>
        <v>0</v>
      </c>
      <c r="AR884" s="24" t="s">
        <v>601</v>
      </c>
      <c r="AT884" s="24" t="s">
        <v>152</v>
      </c>
      <c r="AU884" s="24" t="s">
        <v>168</v>
      </c>
      <c r="AY884" s="24" t="s">
        <v>150</v>
      </c>
      <c r="BE884" s="165">
        <f t="shared" si="12"/>
        <v>0</v>
      </c>
      <c r="BF884" s="165">
        <f t="shared" si="13"/>
        <v>0</v>
      </c>
      <c r="BG884" s="165">
        <f t="shared" si="14"/>
        <v>0</v>
      </c>
      <c r="BH884" s="165">
        <f t="shared" si="15"/>
        <v>0</v>
      </c>
      <c r="BI884" s="165">
        <f t="shared" si="16"/>
        <v>0</v>
      </c>
      <c r="BJ884" s="24" t="s">
        <v>78</v>
      </c>
      <c r="BK884" s="165">
        <f t="shared" si="17"/>
        <v>0</v>
      </c>
      <c r="BL884" s="24" t="s">
        <v>601</v>
      </c>
      <c r="BM884" s="24" t="s">
        <v>1593</v>
      </c>
    </row>
    <row r="885" spans="2:65" s="1" customFormat="1" ht="22.5" customHeight="1">
      <c r="B885" s="154"/>
      <c r="C885" s="155" t="s">
        <v>1594</v>
      </c>
      <c r="D885" s="155" t="s">
        <v>152</v>
      </c>
      <c r="E885" s="156" t="s">
        <v>1595</v>
      </c>
      <c r="F885" s="157" t="s">
        <v>1596</v>
      </c>
      <c r="G885" s="158" t="s">
        <v>292</v>
      </c>
      <c r="H885" s="159">
        <v>200</v>
      </c>
      <c r="I885" s="160"/>
      <c r="J885" s="160"/>
      <c r="K885" s="157" t="s">
        <v>5</v>
      </c>
      <c r="L885" s="38"/>
      <c r="M885" s="161" t="s">
        <v>5</v>
      </c>
      <c r="N885" s="162" t="s">
        <v>41</v>
      </c>
      <c r="O885" s="163">
        <v>0</v>
      </c>
      <c r="P885" s="163">
        <f t="shared" si="9"/>
        <v>0</v>
      </c>
      <c r="Q885" s="163">
        <v>0</v>
      </c>
      <c r="R885" s="163">
        <f t="shared" si="10"/>
        <v>0</v>
      </c>
      <c r="S885" s="163">
        <v>0</v>
      </c>
      <c r="T885" s="164">
        <f t="shared" si="11"/>
        <v>0</v>
      </c>
      <c r="AR885" s="24" t="s">
        <v>601</v>
      </c>
      <c r="AT885" s="24" t="s">
        <v>152</v>
      </c>
      <c r="AU885" s="24" t="s">
        <v>168</v>
      </c>
      <c r="AY885" s="24" t="s">
        <v>150</v>
      </c>
      <c r="BE885" s="165">
        <f t="shared" si="12"/>
        <v>0</v>
      </c>
      <c r="BF885" s="165">
        <f t="shared" si="13"/>
        <v>0</v>
      </c>
      <c r="BG885" s="165">
        <f t="shared" si="14"/>
        <v>0</v>
      </c>
      <c r="BH885" s="165">
        <f t="shared" si="15"/>
        <v>0</v>
      </c>
      <c r="BI885" s="165">
        <f t="shared" si="16"/>
        <v>0</v>
      </c>
      <c r="BJ885" s="24" t="s">
        <v>78</v>
      </c>
      <c r="BK885" s="165">
        <f t="shared" si="17"/>
        <v>0</v>
      </c>
      <c r="BL885" s="24" t="s">
        <v>601</v>
      </c>
      <c r="BM885" s="24" t="s">
        <v>1597</v>
      </c>
    </row>
    <row r="886" spans="2:65" s="1" customFormat="1" ht="22.5" customHeight="1">
      <c r="B886" s="154"/>
      <c r="C886" s="155" t="s">
        <v>1598</v>
      </c>
      <c r="D886" s="155" t="s">
        <v>152</v>
      </c>
      <c r="E886" s="156" t="s">
        <v>1599</v>
      </c>
      <c r="F886" s="157" t="s">
        <v>1600</v>
      </c>
      <c r="G886" s="158" t="s">
        <v>292</v>
      </c>
      <c r="H886" s="159">
        <v>6</v>
      </c>
      <c r="I886" s="160"/>
      <c r="J886" s="160"/>
      <c r="K886" s="157" t="s">
        <v>5</v>
      </c>
      <c r="L886" s="38"/>
      <c r="M886" s="161" t="s">
        <v>5</v>
      </c>
      <c r="N886" s="162" t="s">
        <v>41</v>
      </c>
      <c r="O886" s="163">
        <v>0</v>
      </c>
      <c r="P886" s="163">
        <f t="shared" si="9"/>
        <v>0</v>
      </c>
      <c r="Q886" s="163">
        <v>0</v>
      </c>
      <c r="R886" s="163">
        <f t="shared" si="10"/>
        <v>0</v>
      </c>
      <c r="S886" s="163">
        <v>0</v>
      </c>
      <c r="T886" s="164">
        <f t="shared" si="11"/>
        <v>0</v>
      </c>
      <c r="AR886" s="24" t="s">
        <v>601</v>
      </c>
      <c r="AT886" s="24" t="s">
        <v>152</v>
      </c>
      <c r="AU886" s="24" t="s">
        <v>168</v>
      </c>
      <c r="AY886" s="24" t="s">
        <v>150</v>
      </c>
      <c r="BE886" s="165">
        <f t="shared" si="12"/>
        <v>0</v>
      </c>
      <c r="BF886" s="165">
        <f t="shared" si="13"/>
        <v>0</v>
      </c>
      <c r="BG886" s="165">
        <f t="shared" si="14"/>
        <v>0</v>
      </c>
      <c r="BH886" s="165">
        <f t="shared" si="15"/>
        <v>0</v>
      </c>
      <c r="BI886" s="165">
        <f t="shared" si="16"/>
        <v>0</v>
      </c>
      <c r="BJ886" s="24" t="s">
        <v>78</v>
      </c>
      <c r="BK886" s="165">
        <f t="shared" si="17"/>
        <v>0</v>
      </c>
      <c r="BL886" s="24" t="s">
        <v>601</v>
      </c>
      <c r="BM886" s="24" t="s">
        <v>1601</v>
      </c>
    </row>
    <row r="887" spans="2:65" s="1" customFormat="1" ht="22.5" customHeight="1">
      <c r="B887" s="154"/>
      <c r="C887" s="155" t="s">
        <v>1602</v>
      </c>
      <c r="D887" s="155" t="s">
        <v>152</v>
      </c>
      <c r="E887" s="156" t="s">
        <v>1603</v>
      </c>
      <c r="F887" s="157" t="s">
        <v>1604</v>
      </c>
      <c r="G887" s="158" t="s">
        <v>1415</v>
      </c>
      <c r="H887" s="159">
        <v>7</v>
      </c>
      <c r="I887" s="160"/>
      <c r="J887" s="160"/>
      <c r="K887" s="157" t="s">
        <v>5</v>
      </c>
      <c r="L887" s="38"/>
      <c r="M887" s="161" t="s">
        <v>5</v>
      </c>
      <c r="N887" s="162" t="s">
        <v>41</v>
      </c>
      <c r="O887" s="163">
        <v>0</v>
      </c>
      <c r="P887" s="163">
        <f t="shared" si="9"/>
        <v>0</v>
      </c>
      <c r="Q887" s="163">
        <v>0</v>
      </c>
      <c r="R887" s="163">
        <f t="shared" si="10"/>
        <v>0</v>
      </c>
      <c r="S887" s="163">
        <v>0</v>
      </c>
      <c r="T887" s="164">
        <f t="shared" si="11"/>
        <v>0</v>
      </c>
      <c r="AR887" s="24" t="s">
        <v>601</v>
      </c>
      <c r="AT887" s="24" t="s">
        <v>152</v>
      </c>
      <c r="AU887" s="24" t="s">
        <v>168</v>
      </c>
      <c r="AY887" s="24" t="s">
        <v>150</v>
      </c>
      <c r="BE887" s="165">
        <f t="shared" si="12"/>
        <v>0</v>
      </c>
      <c r="BF887" s="165">
        <f t="shared" si="13"/>
        <v>0</v>
      </c>
      <c r="BG887" s="165">
        <f t="shared" si="14"/>
        <v>0</v>
      </c>
      <c r="BH887" s="165">
        <f t="shared" si="15"/>
        <v>0</v>
      </c>
      <c r="BI887" s="165">
        <f t="shared" si="16"/>
        <v>0</v>
      </c>
      <c r="BJ887" s="24" t="s">
        <v>78</v>
      </c>
      <c r="BK887" s="165">
        <f t="shared" si="17"/>
        <v>0</v>
      </c>
      <c r="BL887" s="24" t="s">
        <v>601</v>
      </c>
      <c r="BM887" s="24" t="s">
        <v>1605</v>
      </c>
    </row>
    <row r="888" spans="2:65" s="1" customFormat="1" ht="22.5" customHeight="1">
      <c r="B888" s="154"/>
      <c r="C888" s="155" t="s">
        <v>1606</v>
      </c>
      <c r="D888" s="155" t="s">
        <v>152</v>
      </c>
      <c r="E888" s="156" t="s">
        <v>1607</v>
      </c>
      <c r="F888" s="157" t="s">
        <v>1608</v>
      </c>
      <c r="G888" s="158" t="s">
        <v>1415</v>
      </c>
      <c r="H888" s="159">
        <v>6</v>
      </c>
      <c r="I888" s="160"/>
      <c r="J888" s="160"/>
      <c r="K888" s="157" t="s">
        <v>5</v>
      </c>
      <c r="L888" s="38"/>
      <c r="M888" s="161" t="s">
        <v>5</v>
      </c>
      <c r="N888" s="162" t="s">
        <v>41</v>
      </c>
      <c r="O888" s="163">
        <v>0</v>
      </c>
      <c r="P888" s="163">
        <f t="shared" si="9"/>
        <v>0</v>
      </c>
      <c r="Q888" s="163">
        <v>0</v>
      </c>
      <c r="R888" s="163">
        <f t="shared" si="10"/>
        <v>0</v>
      </c>
      <c r="S888" s="163">
        <v>0</v>
      </c>
      <c r="T888" s="164">
        <f t="shared" si="11"/>
        <v>0</v>
      </c>
      <c r="AR888" s="24" t="s">
        <v>601</v>
      </c>
      <c r="AT888" s="24" t="s">
        <v>152</v>
      </c>
      <c r="AU888" s="24" t="s">
        <v>168</v>
      </c>
      <c r="AY888" s="24" t="s">
        <v>150</v>
      </c>
      <c r="BE888" s="165">
        <f t="shared" si="12"/>
        <v>0</v>
      </c>
      <c r="BF888" s="165">
        <f t="shared" si="13"/>
        <v>0</v>
      </c>
      <c r="BG888" s="165">
        <f t="shared" si="14"/>
        <v>0</v>
      </c>
      <c r="BH888" s="165">
        <f t="shared" si="15"/>
        <v>0</v>
      </c>
      <c r="BI888" s="165">
        <f t="shared" si="16"/>
        <v>0</v>
      </c>
      <c r="BJ888" s="24" t="s">
        <v>78</v>
      </c>
      <c r="BK888" s="165">
        <f t="shared" si="17"/>
        <v>0</v>
      </c>
      <c r="BL888" s="24" t="s">
        <v>601</v>
      </c>
      <c r="BM888" s="24" t="s">
        <v>1609</v>
      </c>
    </row>
    <row r="889" spans="2:65" s="1" customFormat="1" ht="31.5" customHeight="1">
      <c r="B889" s="154"/>
      <c r="C889" s="155" t="s">
        <v>1610</v>
      </c>
      <c r="D889" s="155" t="s">
        <v>152</v>
      </c>
      <c r="E889" s="156" t="s">
        <v>1611</v>
      </c>
      <c r="F889" s="157" t="s">
        <v>1612</v>
      </c>
      <c r="G889" s="158" t="s">
        <v>1415</v>
      </c>
      <c r="H889" s="159">
        <v>7</v>
      </c>
      <c r="I889" s="160"/>
      <c r="J889" s="160"/>
      <c r="K889" s="157" t="s">
        <v>5</v>
      </c>
      <c r="L889" s="38"/>
      <c r="M889" s="161" t="s">
        <v>5</v>
      </c>
      <c r="N889" s="162" t="s">
        <v>41</v>
      </c>
      <c r="O889" s="163">
        <v>0</v>
      </c>
      <c r="P889" s="163">
        <f t="shared" si="9"/>
        <v>0</v>
      </c>
      <c r="Q889" s="163">
        <v>0</v>
      </c>
      <c r="R889" s="163">
        <f t="shared" si="10"/>
        <v>0</v>
      </c>
      <c r="S889" s="163">
        <v>0</v>
      </c>
      <c r="T889" s="164">
        <f t="shared" si="11"/>
        <v>0</v>
      </c>
      <c r="AR889" s="24" t="s">
        <v>601</v>
      </c>
      <c r="AT889" s="24" t="s">
        <v>152</v>
      </c>
      <c r="AU889" s="24" t="s">
        <v>168</v>
      </c>
      <c r="AY889" s="24" t="s">
        <v>150</v>
      </c>
      <c r="BE889" s="165">
        <f t="shared" si="12"/>
        <v>0</v>
      </c>
      <c r="BF889" s="165">
        <f t="shared" si="13"/>
        <v>0</v>
      </c>
      <c r="BG889" s="165">
        <f t="shared" si="14"/>
        <v>0</v>
      </c>
      <c r="BH889" s="165">
        <f t="shared" si="15"/>
        <v>0</v>
      </c>
      <c r="BI889" s="165">
        <f t="shared" si="16"/>
        <v>0</v>
      </c>
      <c r="BJ889" s="24" t="s">
        <v>78</v>
      </c>
      <c r="BK889" s="165">
        <f t="shared" si="17"/>
        <v>0</v>
      </c>
      <c r="BL889" s="24" t="s">
        <v>601</v>
      </c>
      <c r="BM889" s="24" t="s">
        <v>1613</v>
      </c>
    </row>
    <row r="890" spans="2:65" s="1" customFormat="1" ht="22.5" customHeight="1">
      <c r="B890" s="154"/>
      <c r="C890" s="155" t="s">
        <v>1614</v>
      </c>
      <c r="D890" s="155" t="s">
        <v>152</v>
      </c>
      <c r="E890" s="156" t="s">
        <v>1615</v>
      </c>
      <c r="F890" s="157" t="s">
        <v>1476</v>
      </c>
      <c r="G890" s="158" t="s">
        <v>1420</v>
      </c>
      <c r="H890" s="159">
        <v>1</v>
      </c>
      <c r="I890" s="160"/>
      <c r="J890" s="160"/>
      <c r="K890" s="157" t="s">
        <v>5</v>
      </c>
      <c r="L890" s="38"/>
      <c r="M890" s="161" t="s">
        <v>5</v>
      </c>
      <c r="N890" s="162" t="s">
        <v>41</v>
      </c>
      <c r="O890" s="163">
        <v>0</v>
      </c>
      <c r="P890" s="163">
        <f t="shared" si="9"/>
        <v>0</v>
      </c>
      <c r="Q890" s="163">
        <v>0</v>
      </c>
      <c r="R890" s="163">
        <f t="shared" si="10"/>
        <v>0</v>
      </c>
      <c r="S890" s="163">
        <v>0</v>
      </c>
      <c r="T890" s="164">
        <f t="shared" si="11"/>
        <v>0</v>
      </c>
      <c r="AR890" s="24" t="s">
        <v>601</v>
      </c>
      <c r="AT890" s="24" t="s">
        <v>152</v>
      </c>
      <c r="AU890" s="24" t="s">
        <v>168</v>
      </c>
      <c r="AY890" s="24" t="s">
        <v>150</v>
      </c>
      <c r="BE890" s="165">
        <f t="shared" si="12"/>
        <v>0</v>
      </c>
      <c r="BF890" s="165">
        <f t="shared" si="13"/>
        <v>0</v>
      </c>
      <c r="BG890" s="165">
        <f t="shared" si="14"/>
        <v>0</v>
      </c>
      <c r="BH890" s="165">
        <f t="shared" si="15"/>
        <v>0</v>
      </c>
      <c r="BI890" s="165">
        <f t="shared" si="16"/>
        <v>0</v>
      </c>
      <c r="BJ890" s="24" t="s">
        <v>78</v>
      </c>
      <c r="BK890" s="165">
        <f t="shared" si="17"/>
        <v>0</v>
      </c>
      <c r="BL890" s="24" t="s">
        <v>601</v>
      </c>
      <c r="BM890" s="24" t="s">
        <v>1616</v>
      </c>
    </row>
    <row r="891" spans="2:63" s="10" customFormat="1" ht="21.75" customHeight="1">
      <c r="B891" s="141"/>
      <c r="D891" s="151" t="s">
        <v>69</v>
      </c>
      <c r="E891" s="152" t="s">
        <v>1617</v>
      </c>
      <c r="F891" s="152" t="s">
        <v>1618</v>
      </c>
      <c r="J891" s="153"/>
      <c r="L891" s="141"/>
      <c r="M891" s="145"/>
      <c r="N891" s="146"/>
      <c r="O891" s="146"/>
      <c r="P891" s="147">
        <f>SUM(P892:P893)</f>
        <v>0</v>
      </c>
      <c r="Q891" s="146"/>
      <c r="R891" s="147">
        <f>SUM(R892:R893)</f>
        <v>0</v>
      </c>
      <c r="S891" s="146"/>
      <c r="T891" s="148">
        <f>SUM(T892:T893)</f>
        <v>0</v>
      </c>
      <c r="AR891" s="142" t="s">
        <v>78</v>
      </c>
      <c r="AT891" s="149" t="s">
        <v>69</v>
      </c>
      <c r="AU891" s="149" t="s">
        <v>80</v>
      </c>
      <c r="AY891" s="142" t="s">
        <v>150</v>
      </c>
      <c r="BK891" s="150">
        <f>SUM(BK892:BK893)</f>
        <v>0</v>
      </c>
    </row>
    <row r="892" spans="2:65" s="1" customFormat="1" ht="44.25" customHeight="1">
      <c r="B892" s="154"/>
      <c r="C892" s="155" t="s">
        <v>1619</v>
      </c>
      <c r="D892" s="155" t="s">
        <v>152</v>
      </c>
      <c r="E892" s="156" t="s">
        <v>1620</v>
      </c>
      <c r="F892" s="157" t="s">
        <v>1621</v>
      </c>
      <c r="G892" s="158" t="s">
        <v>1415</v>
      </c>
      <c r="H892" s="159">
        <v>70</v>
      </c>
      <c r="I892" s="160"/>
      <c r="J892" s="160"/>
      <c r="K892" s="157" t="s">
        <v>5</v>
      </c>
      <c r="L892" s="38"/>
      <c r="M892" s="161" t="s">
        <v>5</v>
      </c>
      <c r="N892" s="162" t="s">
        <v>41</v>
      </c>
      <c r="O892" s="163">
        <v>0</v>
      </c>
      <c r="P892" s="163">
        <f>O892*H892</f>
        <v>0</v>
      </c>
      <c r="Q892" s="163">
        <v>0</v>
      </c>
      <c r="R892" s="163">
        <f>Q892*H892</f>
        <v>0</v>
      </c>
      <c r="S892" s="163">
        <v>0</v>
      </c>
      <c r="T892" s="164">
        <f>S892*H892</f>
        <v>0</v>
      </c>
      <c r="AR892" s="24" t="s">
        <v>601</v>
      </c>
      <c r="AT892" s="24" t="s">
        <v>152</v>
      </c>
      <c r="AU892" s="24" t="s">
        <v>168</v>
      </c>
      <c r="AY892" s="24" t="s">
        <v>150</v>
      </c>
      <c r="BE892" s="165">
        <f>IF(N892="základní",J892,0)</f>
        <v>0</v>
      </c>
      <c r="BF892" s="165">
        <f>IF(N892="snížená",J892,0)</f>
        <v>0</v>
      </c>
      <c r="BG892" s="165">
        <f>IF(N892="zákl. přenesená",J892,0)</f>
        <v>0</v>
      </c>
      <c r="BH892" s="165">
        <f>IF(N892="sníž. přenesená",J892,0)</f>
        <v>0</v>
      </c>
      <c r="BI892" s="165">
        <f>IF(N892="nulová",J892,0)</f>
        <v>0</v>
      </c>
      <c r="BJ892" s="24" t="s">
        <v>78</v>
      </c>
      <c r="BK892" s="165">
        <f>ROUND(I892*H892,2)</f>
        <v>0</v>
      </c>
      <c r="BL892" s="24" t="s">
        <v>601</v>
      </c>
      <c r="BM892" s="24" t="s">
        <v>1622</v>
      </c>
    </row>
    <row r="893" spans="2:65" s="1" customFormat="1" ht="31.5" customHeight="1">
      <c r="B893" s="154"/>
      <c r="C893" s="155" t="s">
        <v>1623</v>
      </c>
      <c r="D893" s="155" t="s">
        <v>152</v>
      </c>
      <c r="E893" s="156" t="s">
        <v>1624</v>
      </c>
      <c r="F893" s="157" t="s">
        <v>1625</v>
      </c>
      <c r="G893" s="158" t="s">
        <v>1415</v>
      </c>
      <c r="H893" s="159">
        <v>11</v>
      </c>
      <c r="I893" s="160"/>
      <c r="J893" s="160"/>
      <c r="K893" s="157" t="s">
        <v>5</v>
      </c>
      <c r="L893" s="38"/>
      <c r="M893" s="161" t="s">
        <v>5</v>
      </c>
      <c r="N893" s="162" t="s">
        <v>41</v>
      </c>
      <c r="O893" s="163">
        <v>0</v>
      </c>
      <c r="P893" s="163">
        <f>O893*H893</f>
        <v>0</v>
      </c>
      <c r="Q893" s="163">
        <v>0</v>
      </c>
      <c r="R893" s="163">
        <f>Q893*H893</f>
        <v>0</v>
      </c>
      <c r="S893" s="163">
        <v>0</v>
      </c>
      <c r="T893" s="164">
        <f>S893*H893</f>
        <v>0</v>
      </c>
      <c r="AR893" s="24" t="s">
        <v>601</v>
      </c>
      <c r="AT893" s="24" t="s">
        <v>152</v>
      </c>
      <c r="AU893" s="24" t="s">
        <v>168</v>
      </c>
      <c r="AY893" s="24" t="s">
        <v>150</v>
      </c>
      <c r="BE893" s="165">
        <f>IF(N893="základní",J893,0)</f>
        <v>0</v>
      </c>
      <c r="BF893" s="165">
        <f>IF(N893="snížená",J893,0)</f>
        <v>0</v>
      </c>
      <c r="BG893" s="165">
        <f>IF(N893="zákl. přenesená",J893,0)</f>
        <v>0</v>
      </c>
      <c r="BH893" s="165">
        <f>IF(N893="sníž. přenesená",J893,0)</f>
        <v>0</v>
      </c>
      <c r="BI893" s="165">
        <f>IF(N893="nulová",J893,0)</f>
        <v>0</v>
      </c>
      <c r="BJ893" s="24" t="s">
        <v>78</v>
      </c>
      <c r="BK893" s="165">
        <f>ROUND(I893*H893,2)</f>
        <v>0</v>
      </c>
      <c r="BL893" s="24" t="s">
        <v>601</v>
      </c>
      <c r="BM893" s="24" t="s">
        <v>1626</v>
      </c>
    </row>
    <row r="894" spans="2:63" s="10" customFormat="1" ht="21.75" customHeight="1">
      <c r="B894" s="141"/>
      <c r="D894" s="151" t="s">
        <v>69</v>
      </c>
      <c r="E894" s="152" t="s">
        <v>1627</v>
      </c>
      <c r="F894" s="152" t="s">
        <v>1628</v>
      </c>
      <c r="J894" s="153"/>
      <c r="L894" s="141"/>
      <c r="M894" s="145"/>
      <c r="N894" s="146"/>
      <c r="O894" s="146"/>
      <c r="P894" s="147">
        <f>SUM(P895:P916)</f>
        <v>0</v>
      </c>
      <c r="Q894" s="146"/>
      <c r="R894" s="147">
        <f>SUM(R895:R916)</f>
        <v>0</v>
      </c>
      <c r="S894" s="146"/>
      <c r="T894" s="148">
        <f>SUM(T895:T916)</f>
        <v>0</v>
      </c>
      <c r="AR894" s="142" t="s">
        <v>78</v>
      </c>
      <c r="AT894" s="149" t="s">
        <v>69</v>
      </c>
      <c r="AU894" s="149" t="s">
        <v>80</v>
      </c>
      <c r="AY894" s="142" t="s">
        <v>150</v>
      </c>
      <c r="BK894" s="150">
        <f>SUM(BK895:BK916)</f>
        <v>0</v>
      </c>
    </row>
    <row r="895" spans="2:65" s="1" customFormat="1" ht="22.5" customHeight="1">
      <c r="B895" s="154"/>
      <c r="C895" s="155" t="s">
        <v>1629</v>
      </c>
      <c r="D895" s="155" t="s">
        <v>152</v>
      </c>
      <c r="E895" s="156" t="s">
        <v>1630</v>
      </c>
      <c r="F895" s="157" t="s">
        <v>1631</v>
      </c>
      <c r="G895" s="158" t="s">
        <v>292</v>
      </c>
      <c r="H895" s="159">
        <v>350</v>
      </c>
      <c r="I895" s="160"/>
      <c r="J895" s="160"/>
      <c r="K895" s="157" t="s">
        <v>5</v>
      </c>
      <c r="L895" s="38"/>
      <c r="M895" s="161" t="s">
        <v>5</v>
      </c>
      <c r="N895" s="162" t="s">
        <v>41</v>
      </c>
      <c r="O895" s="163">
        <v>0</v>
      </c>
      <c r="P895" s="163">
        <f aca="true" t="shared" si="18" ref="P895:P916">O895*H895</f>
        <v>0</v>
      </c>
      <c r="Q895" s="163">
        <v>0</v>
      </c>
      <c r="R895" s="163">
        <f aca="true" t="shared" si="19" ref="R895:R916">Q895*H895</f>
        <v>0</v>
      </c>
      <c r="S895" s="163">
        <v>0</v>
      </c>
      <c r="T895" s="164">
        <f aca="true" t="shared" si="20" ref="T895:T916">S895*H895</f>
        <v>0</v>
      </c>
      <c r="AR895" s="24" t="s">
        <v>601</v>
      </c>
      <c r="AT895" s="24" t="s">
        <v>152</v>
      </c>
      <c r="AU895" s="24" t="s">
        <v>168</v>
      </c>
      <c r="AY895" s="24" t="s">
        <v>150</v>
      </c>
      <c r="BE895" s="165">
        <f aca="true" t="shared" si="21" ref="BE895:BE916">IF(N895="základní",J895,0)</f>
        <v>0</v>
      </c>
      <c r="BF895" s="165">
        <f aca="true" t="shared" si="22" ref="BF895:BF916">IF(N895="snížená",J895,0)</f>
        <v>0</v>
      </c>
      <c r="BG895" s="165">
        <f aca="true" t="shared" si="23" ref="BG895:BG916">IF(N895="zákl. přenesená",J895,0)</f>
        <v>0</v>
      </c>
      <c r="BH895" s="165">
        <f aca="true" t="shared" si="24" ref="BH895:BH916">IF(N895="sníž. přenesená",J895,0)</f>
        <v>0</v>
      </c>
      <c r="BI895" s="165">
        <f aca="true" t="shared" si="25" ref="BI895:BI916">IF(N895="nulová",J895,0)</f>
        <v>0</v>
      </c>
      <c r="BJ895" s="24" t="s">
        <v>78</v>
      </c>
      <c r="BK895" s="165">
        <f aca="true" t="shared" si="26" ref="BK895:BK916">ROUND(I895*H895,2)</f>
        <v>0</v>
      </c>
      <c r="BL895" s="24" t="s">
        <v>601</v>
      </c>
      <c r="BM895" s="24" t="s">
        <v>1632</v>
      </c>
    </row>
    <row r="896" spans="2:65" s="1" customFormat="1" ht="22.5" customHeight="1">
      <c r="B896" s="154"/>
      <c r="C896" s="155" t="s">
        <v>1633</v>
      </c>
      <c r="D896" s="155" t="s">
        <v>152</v>
      </c>
      <c r="E896" s="156" t="s">
        <v>1634</v>
      </c>
      <c r="F896" s="157" t="s">
        <v>1635</v>
      </c>
      <c r="G896" s="158" t="s">
        <v>1415</v>
      </c>
      <c r="H896" s="159">
        <v>18</v>
      </c>
      <c r="I896" s="160"/>
      <c r="J896" s="160"/>
      <c r="K896" s="157" t="s">
        <v>5</v>
      </c>
      <c r="L896" s="38"/>
      <c r="M896" s="161" t="s">
        <v>5</v>
      </c>
      <c r="N896" s="162" t="s">
        <v>41</v>
      </c>
      <c r="O896" s="163">
        <v>0</v>
      </c>
      <c r="P896" s="163">
        <f t="shared" si="18"/>
        <v>0</v>
      </c>
      <c r="Q896" s="163">
        <v>0</v>
      </c>
      <c r="R896" s="163">
        <f t="shared" si="19"/>
        <v>0</v>
      </c>
      <c r="S896" s="163">
        <v>0</v>
      </c>
      <c r="T896" s="164">
        <f t="shared" si="20"/>
        <v>0</v>
      </c>
      <c r="AR896" s="24" t="s">
        <v>601</v>
      </c>
      <c r="AT896" s="24" t="s">
        <v>152</v>
      </c>
      <c r="AU896" s="24" t="s">
        <v>168</v>
      </c>
      <c r="AY896" s="24" t="s">
        <v>150</v>
      </c>
      <c r="BE896" s="165">
        <f t="shared" si="21"/>
        <v>0</v>
      </c>
      <c r="BF896" s="165">
        <f t="shared" si="22"/>
        <v>0</v>
      </c>
      <c r="BG896" s="165">
        <f t="shared" si="23"/>
        <v>0</v>
      </c>
      <c r="BH896" s="165">
        <f t="shared" si="24"/>
        <v>0</v>
      </c>
      <c r="BI896" s="165">
        <f t="shared" si="25"/>
        <v>0</v>
      </c>
      <c r="BJ896" s="24" t="s">
        <v>78</v>
      </c>
      <c r="BK896" s="165">
        <f t="shared" si="26"/>
        <v>0</v>
      </c>
      <c r="BL896" s="24" t="s">
        <v>601</v>
      </c>
      <c r="BM896" s="24" t="s">
        <v>1636</v>
      </c>
    </row>
    <row r="897" spans="2:65" s="1" customFormat="1" ht="22.5" customHeight="1">
      <c r="B897" s="154"/>
      <c r="C897" s="155" t="s">
        <v>1637</v>
      </c>
      <c r="D897" s="155" t="s">
        <v>152</v>
      </c>
      <c r="E897" s="156" t="s">
        <v>1638</v>
      </c>
      <c r="F897" s="157" t="s">
        <v>1639</v>
      </c>
      <c r="G897" s="158" t="s">
        <v>1415</v>
      </c>
      <c r="H897" s="159">
        <v>3</v>
      </c>
      <c r="I897" s="160"/>
      <c r="J897" s="160"/>
      <c r="K897" s="157" t="s">
        <v>5</v>
      </c>
      <c r="L897" s="38"/>
      <c r="M897" s="161" t="s">
        <v>5</v>
      </c>
      <c r="N897" s="162" t="s">
        <v>41</v>
      </c>
      <c r="O897" s="163">
        <v>0</v>
      </c>
      <c r="P897" s="163">
        <f t="shared" si="18"/>
        <v>0</v>
      </c>
      <c r="Q897" s="163">
        <v>0</v>
      </c>
      <c r="R897" s="163">
        <f t="shared" si="19"/>
        <v>0</v>
      </c>
      <c r="S897" s="163">
        <v>0</v>
      </c>
      <c r="T897" s="164">
        <f t="shared" si="20"/>
        <v>0</v>
      </c>
      <c r="AR897" s="24" t="s">
        <v>601</v>
      </c>
      <c r="AT897" s="24" t="s">
        <v>152</v>
      </c>
      <c r="AU897" s="24" t="s">
        <v>168</v>
      </c>
      <c r="AY897" s="24" t="s">
        <v>150</v>
      </c>
      <c r="BE897" s="165">
        <f t="shared" si="21"/>
        <v>0</v>
      </c>
      <c r="BF897" s="165">
        <f t="shared" si="22"/>
        <v>0</v>
      </c>
      <c r="BG897" s="165">
        <f t="shared" si="23"/>
        <v>0</v>
      </c>
      <c r="BH897" s="165">
        <f t="shared" si="24"/>
        <v>0</v>
      </c>
      <c r="BI897" s="165">
        <f t="shared" si="25"/>
        <v>0</v>
      </c>
      <c r="BJ897" s="24" t="s">
        <v>78</v>
      </c>
      <c r="BK897" s="165">
        <f t="shared" si="26"/>
        <v>0</v>
      </c>
      <c r="BL897" s="24" t="s">
        <v>601</v>
      </c>
      <c r="BM897" s="24" t="s">
        <v>1640</v>
      </c>
    </row>
    <row r="898" spans="2:65" s="1" customFormat="1" ht="22.5" customHeight="1">
      <c r="B898" s="154"/>
      <c r="C898" s="155" t="s">
        <v>1641</v>
      </c>
      <c r="D898" s="155" t="s">
        <v>152</v>
      </c>
      <c r="E898" s="156" t="s">
        <v>1642</v>
      </c>
      <c r="F898" s="157" t="s">
        <v>1643</v>
      </c>
      <c r="G898" s="158" t="s">
        <v>1415</v>
      </c>
      <c r="H898" s="159">
        <v>3</v>
      </c>
      <c r="I898" s="160"/>
      <c r="J898" s="160"/>
      <c r="K898" s="157" t="s">
        <v>5</v>
      </c>
      <c r="L898" s="38"/>
      <c r="M898" s="161" t="s">
        <v>5</v>
      </c>
      <c r="N898" s="162" t="s">
        <v>41</v>
      </c>
      <c r="O898" s="163">
        <v>0</v>
      </c>
      <c r="P898" s="163">
        <f t="shared" si="18"/>
        <v>0</v>
      </c>
      <c r="Q898" s="163">
        <v>0</v>
      </c>
      <c r="R898" s="163">
        <f t="shared" si="19"/>
        <v>0</v>
      </c>
      <c r="S898" s="163">
        <v>0</v>
      </c>
      <c r="T898" s="164">
        <f t="shared" si="20"/>
        <v>0</v>
      </c>
      <c r="AR898" s="24" t="s">
        <v>601</v>
      </c>
      <c r="AT898" s="24" t="s">
        <v>152</v>
      </c>
      <c r="AU898" s="24" t="s">
        <v>168</v>
      </c>
      <c r="AY898" s="24" t="s">
        <v>150</v>
      </c>
      <c r="BE898" s="165">
        <f t="shared" si="21"/>
        <v>0</v>
      </c>
      <c r="BF898" s="165">
        <f t="shared" si="22"/>
        <v>0</v>
      </c>
      <c r="BG898" s="165">
        <f t="shared" si="23"/>
        <v>0</v>
      </c>
      <c r="BH898" s="165">
        <f t="shared" si="24"/>
        <v>0</v>
      </c>
      <c r="BI898" s="165">
        <f t="shared" si="25"/>
        <v>0</v>
      </c>
      <c r="BJ898" s="24" t="s">
        <v>78</v>
      </c>
      <c r="BK898" s="165">
        <f t="shared" si="26"/>
        <v>0</v>
      </c>
      <c r="BL898" s="24" t="s">
        <v>601</v>
      </c>
      <c r="BM898" s="24" t="s">
        <v>1644</v>
      </c>
    </row>
    <row r="899" spans="2:65" s="1" customFormat="1" ht="22.5" customHeight="1">
      <c r="B899" s="154"/>
      <c r="C899" s="155" t="s">
        <v>1645</v>
      </c>
      <c r="D899" s="155" t="s">
        <v>152</v>
      </c>
      <c r="E899" s="156" t="s">
        <v>1646</v>
      </c>
      <c r="F899" s="157" t="s">
        <v>1647</v>
      </c>
      <c r="G899" s="158" t="s">
        <v>1415</v>
      </c>
      <c r="H899" s="159">
        <v>3</v>
      </c>
      <c r="I899" s="160"/>
      <c r="J899" s="160"/>
      <c r="K899" s="157" t="s">
        <v>5</v>
      </c>
      <c r="L899" s="38"/>
      <c r="M899" s="161" t="s">
        <v>5</v>
      </c>
      <c r="N899" s="162" t="s">
        <v>41</v>
      </c>
      <c r="O899" s="163">
        <v>0</v>
      </c>
      <c r="P899" s="163">
        <f t="shared" si="18"/>
        <v>0</v>
      </c>
      <c r="Q899" s="163">
        <v>0</v>
      </c>
      <c r="R899" s="163">
        <f t="shared" si="19"/>
        <v>0</v>
      </c>
      <c r="S899" s="163">
        <v>0</v>
      </c>
      <c r="T899" s="164">
        <f t="shared" si="20"/>
        <v>0</v>
      </c>
      <c r="AR899" s="24" t="s">
        <v>601</v>
      </c>
      <c r="AT899" s="24" t="s">
        <v>152</v>
      </c>
      <c r="AU899" s="24" t="s">
        <v>168</v>
      </c>
      <c r="AY899" s="24" t="s">
        <v>150</v>
      </c>
      <c r="BE899" s="165">
        <f t="shared" si="21"/>
        <v>0</v>
      </c>
      <c r="BF899" s="165">
        <f t="shared" si="22"/>
        <v>0</v>
      </c>
      <c r="BG899" s="165">
        <f t="shared" si="23"/>
        <v>0</v>
      </c>
      <c r="BH899" s="165">
        <f t="shared" si="24"/>
        <v>0</v>
      </c>
      <c r="BI899" s="165">
        <f t="shared" si="25"/>
        <v>0</v>
      </c>
      <c r="BJ899" s="24" t="s">
        <v>78</v>
      </c>
      <c r="BK899" s="165">
        <f t="shared" si="26"/>
        <v>0</v>
      </c>
      <c r="BL899" s="24" t="s">
        <v>601</v>
      </c>
      <c r="BM899" s="24" t="s">
        <v>1648</v>
      </c>
    </row>
    <row r="900" spans="2:65" s="1" customFormat="1" ht="22.5" customHeight="1">
      <c r="B900" s="154"/>
      <c r="C900" s="155" t="s">
        <v>1649</v>
      </c>
      <c r="D900" s="155" t="s">
        <v>152</v>
      </c>
      <c r="E900" s="156" t="s">
        <v>1650</v>
      </c>
      <c r="F900" s="157" t="s">
        <v>1651</v>
      </c>
      <c r="G900" s="158" t="s">
        <v>1415</v>
      </c>
      <c r="H900" s="159">
        <v>3</v>
      </c>
      <c r="I900" s="160"/>
      <c r="J900" s="160"/>
      <c r="K900" s="157" t="s">
        <v>5</v>
      </c>
      <c r="L900" s="38"/>
      <c r="M900" s="161" t="s">
        <v>5</v>
      </c>
      <c r="N900" s="162" t="s">
        <v>41</v>
      </c>
      <c r="O900" s="163">
        <v>0</v>
      </c>
      <c r="P900" s="163">
        <f t="shared" si="18"/>
        <v>0</v>
      </c>
      <c r="Q900" s="163">
        <v>0</v>
      </c>
      <c r="R900" s="163">
        <f t="shared" si="19"/>
        <v>0</v>
      </c>
      <c r="S900" s="163">
        <v>0</v>
      </c>
      <c r="T900" s="164">
        <f t="shared" si="20"/>
        <v>0</v>
      </c>
      <c r="AR900" s="24" t="s">
        <v>601</v>
      </c>
      <c r="AT900" s="24" t="s">
        <v>152</v>
      </c>
      <c r="AU900" s="24" t="s">
        <v>168</v>
      </c>
      <c r="AY900" s="24" t="s">
        <v>150</v>
      </c>
      <c r="BE900" s="165">
        <f t="shared" si="21"/>
        <v>0</v>
      </c>
      <c r="BF900" s="165">
        <f t="shared" si="22"/>
        <v>0</v>
      </c>
      <c r="BG900" s="165">
        <f t="shared" si="23"/>
        <v>0</v>
      </c>
      <c r="BH900" s="165">
        <f t="shared" si="24"/>
        <v>0</v>
      </c>
      <c r="BI900" s="165">
        <f t="shared" si="25"/>
        <v>0</v>
      </c>
      <c r="BJ900" s="24" t="s">
        <v>78</v>
      </c>
      <c r="BK900" s="165">
        <f t="shared" si="26"/>
        <v>0</v>
      </c>
      <c r="BL900" s="24" t="s">
        <v>601</v>
      </c>
      <c r="BM900" s="24" t="s">
        <v>1652</v>
      </c>
    </row>
    <row r="901" spans="2:65" s="1" customFormat="1" ht="22.5" customHeight="1">
      <c r="B901" s="154"/>
      <c r="C901" s="155" t="s">
        <v>1653</v>
      </c>
      <c r="D901" s="155" t="s">
        <v>152</v>
      </c>
      <c r="E901" s="156" t="s">
        <v>1654</v>
      </c>
      <c r="F901" s="157" t="s">
        <v>1655</v>
      </c>
      <c r="G901" s="158" t="s">
        <v>1415</v>
      </c>
      <c r="H901" s="159">
        <v>140</v>
      </c>
      <c r="I901" s="160"/>
      <c r="J901" s="160"/>
      <c r="K901" s="157" t="s">
        <v>5</v>
      </c>
      <c r="L901" s="38"/>
      <c r="M901" s="161" t="s">
        <v>5</v>
      </c>
      <c r="N901" s="162" t="s">
        <v>41</v>
      </c>
      <c r="O901" s="163">
        <v>0</v>
      </c>
      <c r="P901" s="163">
        <f t="shared" si="18"/>
        <v>0</v>
      </c>
      <c r="Q901" s="163">
        <v>0</v>
      </c>
      <c r="R901" s="163">
        <f t="shared" si="19"/>
        <v>0</v>
      </c>
      <c r="S901" s="163">
        <v>0</v>
      </c>
      <c r="T901" s="164">
        <f t="shared" si="20"/>
        <v>0</v>
      </c>
      <c r="AR901" s="24" t="s">
        <v>601</v>
      </c>
      <c r="AT901" s="24" t="s">
        <v>152</v>
      </c>
      <c r="AU901" s="24" t="s">
        <v>168</v>
      </c>
      <c r="AY901" s="24" t="s">
        <v>150</v>
      </c>
      <c r="BE901" s="165">
        <f t="shared" si="21"/>
        <v>0</v>
      </c>
      <c r="BF901" s="165">
        <f t="shared" si="22"/>
        <v>0</v>
      </c>
      <c r="BG901" s="165">
        <f t="shared" si="23"/>
        <v>0</v>
      </c>
      <c r="BH901" s="165">
        <f t="shared" si="24"/>
        <v>0</v>
      </c>
      <c r="BI901" s="165">
        <f t="shared" si="25"/>
        <v>0</v>
      </c>
      <c r="BJ901" s="24" t="s">
        <v>78</v>
      </c>
      <c r="BK901" s="165">
        <f t="shared" si="26"/>
        <v>0</v>
      </c>
      <c r="BL901" s="24" t="s">
        <v>601</v>
      </c>
      <c r="BM901" s="24" t="s">
        <v>1656</v>
      </c>
    </row>
    <row r="902" spans="2:65" s="1" customFormat="1" ht="22.5" customHeight="1">
      <c r="B902" s="154"/>
      <c r="C902" s="155" t="s">
        <v>1657</v>
      </c>
      <c r="D902" s="155" t="s">
        <v>152</v>
      </c>
      <c r="E902" s="156" t="s">
        <v>1658</v>
      </c>
      <c r="F902" s="157" t="s">
        <v>1659</v>
      </c>
      <c r="G902" s="158" t="s">
        <v>1415</v>
      </c>
      <c r="H902" s="159">
        <v>3</v>
      </c>
      <c r="I902" s="160"/>
      <c r="J902" s="160"/>
      <c r="K902" s="157" t="s">
        <v>5</v>
      </c>
      <c r="L902" s="38"/>
      <c r="M902" s="161" t="s">
        <v>5</v>
      </c>
      <c r="N902" s="162" t="s">
        <v>41</v>
      </c>
      <c r="O902" s="163">
        <v>0</v>
      </c>
      <c r="P902" s="163">
        <f t="shared" si="18"/>
        <v>0</v>
      </c>
      <c r="Q902" s="163">
        <v>0</v>
      </c>
      <c r="R902" s="163">
        <f t="shared" si="19"/>
        <v>0</v>
      </c>
      <c r="S902" s="163">
        <v>0</v>
      </c>
      <c r="T902" s="164">
        <f t="shared" si="20"/>
        <v>0</v>
      </c>
      <c r="AR902" s="24" t="s">
        <v>601</v>
      </c>
      <c r="AT902" s="24" t="s">
        <v>152</v>
      </c>
      <c r="AU902" s="24" t="s">
        <v>168</v>
      </c>
      <c r="AY902" s="24" t="s">
        <v>150</v>
      </c>
      <c r="BE902" s="165">
        <f t="shared" si="21"/>
        <v>0</v>
      </c>
      <c r="BF902" s="165">
        <f t="shared" si="22"/>
        <v>0</v>
      </c>
      <c r="BG902" s="165">
        <f t="shared" si="23"/>
        <v>0</v>
      </c>
      <c r="BH902" s="165">
        <f t="shared" si="24"/>
        <v>0</v>
      </c>
      <c r="BI902" s="165">
        <f t="shared" si="25"/>
        <v>0</v>
      </c>
      <c r="BJ902" s="24" t="s">
        <v>78</v>
      </c>
      <c r="BK902" s="165">
        <f t="shared" si="26"/>
        <v>0</v>
      </c>
      <c r="BL902" s="24" t="s">
        <v>601</v>
      </c>
      <c r="BM902" s="24" t="s">
        <v>1660</v>
      </c>
    </row>
    <row r="903" spans="2:65" s="1" customFormat="1" ht="22.5" customHeight="1">
      <c r="B903" s="154"/>
      <c r="C903" s="155" t="s">
        <v>1661</v>
      </c>
      <c r="D903" s="155" t="s">
        <v>152</v>
      </c>
      <c r="E903" s="156" t="s">
        <v>1662</v>
      </c>
      <c r="F903" s="157" t="s">
        <v>1663</v>
      </c>
      <c r="G903" s="158" t="s">
        <v>1415</v>
      </c>
      <c r="H903" s="159">
        <v>110</v>
      </c>
      <c r="I903" s="160"/>
      <c r="J903" s="160"/>
      <c r="K903" s="157" t="s">
        <v>5</v>
      </c>
      <c r="L903" s="38"/>
      <c r="M903" s="161" t="s">
        <v>5</v>
      </c>
      <c r="N903" s="162" t="s">
        <v>41</v>
      </c>
      <c r="O903" s="163">
        <v>0</v>
      </c>
      <c r="P903" s="163">
        <f t="shared" si="18"/>
        <v>0</v>
      </c>
      <c r="Q903" s="163">
        <v>0</v>
      </c>
      <c r="R903" s="163">
        <f t="shared" si="19"/>
        <v>0</v>
      </c>
      <c r="S903" s="163">
        <v>0</v>
      </c>
      <c r="T903" s="164">
        <f t="shared" si="20"/>
        <v>0</v>
      </c>
      <c r="AR903" s="24" t="s">
        <v>601</v>
      </c>
      <c r="AT903" s="24" t="s">
        <v>152</v>
      </c>
      <c r="AU903" s="24" t="s">
        <v>168</v>
      </c>
      <c r="AY903" s="24" t="s">
        <v>150</v>
      </c>
      <c r="BE903" s="165">
        <f t="shared" si="21"/>
        <v>0</v>
      </c>
      <c r="BF903" s="165">
        <f t="shared" si="22"/>
        <v>0</v>
      </c>
      <c r="BG903" s="165">
        <f t="shared" si="23"/>
        <v>0</v>
      </c>
      <c r="BH903" s="165">
        <f t="shared" si="24"/>
        <v>0</v>
      </c>
      <c r="BI903" s="165">
        <f t="shared" si="25"/>
        <v>0</v>
      </c>
      <c r="BJ903" s="24" t="s">
        <v>78</v>
      </c>
      <c r="BK903" s="165">
        <f t="shared" si="26"/>
        <v>0</v>
      </c>
      <c r="BL903" s="24" t="s">
        <v>601</v>
      </c>
      <c r="BM903" s="24" t="s">
        <v>1664</v>
      </c>
    </row>
    <row r="904" spans="2:65" s="1" customFormat="1" ht="22.5" customHeight="1">
      <c r="B904" s="154"/>
      <c r="C904" s="155" t="s">
        <v>1665</v>
      </c>
      <c r="D904" s="155" t="s">
        <v>152</v>
      </c>
      <c r="E904" s="156" t="s">
        <v>1666</v>
      </c>
      <c r="F904" s="157" t="s">
        <v>1667</v>
      </c>
      <c r="G904" s="158" t="s">
        <v>1415</v>
      </c>
      <c r="H904" s="159">
        <v>380</v>
      </c>
      <c r="I904" s="160"/>
      <c r="J904" s="160"/>
      <c r="K904" s="157" t="s">
        <v>5</v>
      </c>
      <c r="L904" s="38"/>
      <c r="M904" s="161" t="s">
        <v>5</v>
      </c>
      <c r="N904" s="162" t="s">
        <v>41</v>
      </c>
      <c r="O904" s="163">
        <v>0</v>
      </c>
      <c r="P904" s="163">
        <f t="shared" si="18"/>
        <v>0</v>
      </c>
      <c r="Q904" s="163">
        <v>0</v>
      </c>
      <c r="R904" s="163">
        <f t="shared" si="19"/>
        <v>0</v>
      </c>
      <c r="S904" s="163">
        <v>0</v>
      </c>
      <c r="T904" s="164">
        <f t="shared" si="20"/>
        <v>0</v>
      </c>
      <c r="AR904" s="24" t="s">
        <v>601</v>
      </c>
      <c r="AT904" s="24" t="s">
        <v>152</v>
      </c>
      <c r="AU904" s="24" t="s">
        <v>168</v>
      </c>
      <c r="AY904" s="24" t="s">
        <v>150</v>
      </c>
      <c r="BE904" s="165">
        <f t="shared" si="21"/>
        <v>0</v>
      </c>
      <c r="BF904" s="165">
        <f t="shared" si="22"/>
        <v>0</v>
      </c>
      <c r="BG904" s="165">
        <f t="shared" si="23"/>
        <v>0</v>
      </c>
      <c r="BH904" s="165">
        <f t="shared" si="24"/>
        <v>0</v>
      </c>
      <c r="BI904" s="165">
        <f t="shared" si="25"/>
        <v>0</v>
      </c>
      <c r="BJ904" s="24" t="s">
        <v>78</v>
      </c>
      <c r="BK904" s="165">
        <f t="shared" si="26"/>
        <v>0</v>
      </c>
      <c r="BL904" s="24" t="s">
        <v>601</v>
      </c>
      <c r="BM904" s="24" t="s">
        <v>1668</v>
      </c>
    </row>
    <row r="905" spans="2:65" s="1" customFormat="1" ht="22.5" customHeight="1">
      <c r="B905" s="154"/>
      <c r="C905" s="155" t="s">
        <v>1669</v>
      </c>
      <c r="D905" s="155" t="s">
        <v>152</v>
      </c>
      <c r="E905" s="156" t="s">
        <v>1670</v>
      </c>
      <c r="F905" s="157" t="s">
        <v>1671</v>
      </c>
      <c r="G905" s="158" t="s">
        <v>1415</v>
      </c>
      <c r="H905" s="159">
        <v>8</v>
      </c>
      <c r="I905" s="160"/>
      <c r="J905" s="160"/>
      <c r="K905" s="157" t="s">
        <v>5</v>
      </c>
      <c r="L905" s="38"/>
      <c r="M905" s="161" t="s">
        <v>5</v>
      </c>
      <c r="N905" s="162" t="s">
        <v>41</v>
      </c>
      <c r="O905" s="163">
        <v>0</v>
      </c>
      <c r="P905" s="163">
        <f t="shared" si="18"/>
        <v>0</v>
      </c>
      <c r="Q905" s="163">
        <v>0</v>
      </c>
      <c r="R905" s="163">
        <f t="shared" si="19"/>
        <v>0</v>
      </c>
      <c r="S905" s="163">
        <v>0</v>
      </c>
      <c r="T905" s="164">
        <f t="shared" si="20"/>
        <v>0</v>
      </c>
      <c r="AR905" s="24" t="s">
        <v>601</v>
      </c>
      <c r="AT905" s="24" t="s">
        <v>152</v>
      </c>
      <c r="AU905" s="24" t="s">
        <v>168</v>
      </c>
      <c r="AY905" s="24" t="s">
        <v>150</v>
      </c>
      <c r="BE905" s="165">
        <f t="shared" si="21"/>
        <v>0</v>
      </c>
      <c r="BF905" s="165">
        <f t="shared" si="22"/>
        <v>0</v>
      </c>
      <c r="BG905" s="165">
        <f t="shared" si="23"/>
        <v>0</v>
      </c>
      <c r="BH905" s="165">
        <f t="shared" si="24"/>
        <v>0</v>
      </c>
      <c r="BI905" s="165">
        <f t="shared" si="25"/>
        <v>0</v>
      </c>
      <c r="BJ905" s="24" t="s">
        <v>78</v>
      </c>
      <c r="BK905" s="165">
        <f t="shared" si="26"/>
        <v>0</v>
      </c>
      <c r="BL905" s="24" t="s">
        <v>601</v>
      </c>
      <c r="BM905" s="24" t="s">
        <v>1672</v>
      </c>
    </row>
    <row r="906" spans="2:65" s="1" customFormat="1" ht="22.5" customHeight="1">
      <c r="B906" s="154"/>
      <c r="C906" s="155" t="s">
        <v>1673</v>
      </c>
      <c r="D906" s="155" t="s">
        <v>152</v>
      </c>
      <c r="E906" s="156" t="s">
        <v>1674</v>
      </c>
      <c r="F906" s="157" t="s">
        <v>1675</v>
      </c>
      <c r="G906" s="158" t="s">
        <v>1415</v>
      </c>
      <c r="H906" s="159">
        <v>3</v>
      </c>
      <c r="I906" s="160"/>
      <c r="J906" s="160"/>
      <c r="K906" s="157" t="s">
        <v>5</v>
      </c>
      <c r="L906" s="38"/>
      <c r="M906" s="161" t="s">
        <v>5</v>
      </c>
      <c r="N906" s="162" t="s">
        <v>41</v>
      </c>
      <c r="O906" s="163">
        <v>0</v>
      </c>
      <c r="P906" s="163">
        <f t="shared" si="18"/>
        <v>0</v>
      </c>
      <c r="Q906" s="163">
        <v>0</v>
      </c>
      <c r="R906" s="163">
        <f t="shared" si="19"/>
        <v>0</v>
      </c>
      <c r="S906" s="163">
        <v>0</v>
      </c>
      <c r="T906" s="164">
        <f t="shared" si="20"/>
        <v>0</v>
      </c>
      <c r="AR906" s="24" t="s">
        <v>601</v>
      </c>
      <c r="AT906" s="24" t="s">
        <v>152</v>
      </c>
      <c r="AU906" s="24" t="s">
        <v>168</v>
      </c>
      <c r="AY906" s="24" t="s">
        <v>150</v>
      </c>
      <c r="BE906" s="165">
        <f t="shared" si="21"/>
        <v>0</v>
      </c>
      <c r="BF906" s="165">
        <f t="shared" si="22"/>
        <v>0</v>
      </c>
      <c r="BG906" s="165">
        <f t="shared" si="23"/>
        <v>0</v>
      </c>
      <c r="BH906" s="165">
        <f t="shared" si="24"/>
        <v>0</v>
      </c>
      <c r="BI906" s="165">
        <f t="shared" si="25"/>
        <v>0</v>
      </c>
      <c r="BJ906" s="24" t="s">
        <v>78</v>
      </c>
      <c r="BK906" s="165">
        <f t="shared" si="26"/>
        <v>0</v>
      </c>
      <c r="BL906" s="24" t="s">
        <v>601</v>
      </c>
      <c r="BM906" s="24" t="s">
        <v>1676</v>
      </c>
    </row>
    <row r="907" spans="2:65" s="1" customFormat="1" ht="22.5" customHeight="1">
      <c r="B907" s="154"/>
      <c r="C907" s="155" t="s">
        <v>1677</v>
      </c>
      <c r="D907" s="155" t="s">
        <v>152</v>
      </c>
      <c r="E907" s="156" t="s">
        <v>1678</v>
      </c>
      <c r="F907" s="157" t="s">
        <v>1679</v>
      </c>
      <c r="G907" s="158" t="s">
        <v>1415</v>
      </c>
      <c r="H907" s="159">
        <v>3</v>
      </c>
      <c r="I907" s="160"/>
      <c r="J907" s="160"/>
      <c r="K907" s="157" t="s">
        <v>5</v>
      </c>
      <c r="L907" s="38"/>
      <c r="M907" s="161" t="s">
        <v>5</v>
      </c>
      <c r="N907" s="162" t="s">
        <v>41</v>
      </c>
      <c r="O907" s="163">
        <v>0</v>
      </c>
      <c r="P907" s="163">
        <f t="shared" si="18"/>
        <v>0</v>
      </c>
      <c r="Q907" s="163">
        <v>0</v>
      </c>
      <c r="R907" s="163">
        <f t="shared" si="19"/>
        <v>0</v>
      </c>
      <c r="S907" s="163">
        <v>0</v>
      </c>
      <c r="T907" s="164">
        <f t="shared" si="20"/>
        <v>0</v>
      </c>
      <c r="AR907" s="24" t="s">
        <v>601</v>
      </c>
      <c r="AT907" s="24" t="s">
        <v>152</v>
      </c>
      <c r="AU907" s="24" t="s">
        <v>168</v>
      </c>
      <c r="AY907" s="24" t="s">
        <v>150</v>
      </c>
      <c r="BE907" s="165">
        <f t="shared" si="21"/>
        <v>0</v>
      </c>
      <c r="BF907" s="165">
        <f t="shared" si="22"/>
        <v>0</v>
      </c>
      <c r="BG907" s="165">
        <f t="shared" si="23"/>
        <v>0</v>
      </c>
      <c r="BH907" s="165">
        <f t="shared" si="24"/>
        <v>0</v>
      </c>
      <c r="BI907" s="165">
        <f t="shared" si="25"/>
        <v>0</v>
      </c>
      <c r="BJ907" s="24" t="s">
        <v>78</v>
      </c>
      <c r="BK907" s="165">
        <f t="shared" si="26"/>
        <v>0</v>
      </c>
      <c r="BL907" s="24" t="s">
        <v>601</v>
      </c>
      <c r="BM907" s="24" t="s">
        <v>1680</v>
      </c>
    </row>
    <row r="908" spans="2:65" s="1" customFormat="1" ht="22.5" customHeight="1">
      <c r="B908" s="154"/>
      <c r="C908" s="155" t="s">
        <v>1681</v>
      </c>
      <c r="D908" s="155" t="s">
        <v>152</v>
      </c>
      <c r="E908" s="156" t="s">
        <v>1682</v>
      </c>
      <c r="F908" s="157" t="s">
        <v>1683</v>
      </c>
      <c r="G908" s="158" t="s">
        <v>1415</v>
      </c>
      <c r="H908" s="159">
        <v>1</v>
      </c>
      <c r="I908" s="160"/>
      <c r="J908" s="160"/>
      <c r="K908" s="157" t="s">
        <v>5</v>
      </c>
      <c r="L908" s="38"/>
      <c r="M908" s="161" t="s">
        <v>5</v>
      </c>
      <c r="N908" s="162" t="s">
        <v>41</v>
      </c>
      <c r="O908" s="163">
        <v>0</v>
      </c>
      <c r="P908" s="163">
        <f t="shared" si="18"/>
        <v>0</v>
      </c>
      <c r="Q908" s="163">
        <v>0</v>
      </c>
      <c r="R908" s="163">
        <f t="shared" si="19"/>
        <v>0</v>
      </c>
      <c r="S908" s="163">
        <v>0</v>
      </c>
      <c r="T908" s="164">
        <f t="shared" si="20"/>
        <v>0</v>
      </c>
      <c r="AR908" s="24" t="s">
        <v>601</v>
      </c>
      <c r="AT908" s="24" t="s">
        <v>152</v>
      </c>
      <c r="AU908" s="24" t="s">
        <v>168</v>
      </c>
      <c r="AY908" s="24" t="s">
        <v>150</v>
      </c>
      <c r="BE908" s="165">
        <f t="shared" si="21"/>
        <v>0</v>
      </c>
      <c r="BF908" s="165">
        <f t="shared" si="22"/>
        <v>0</v>
      </c>
      <c r="BG908" s="165">
        <f t="shared" si="23"/>
        <v>0</v>
      </c>
      <c r="BH908" s="165">
        <f t="shared" si="24"/>
        <v>0</v>
      </c>
      <c r="BI908" s="165">
        <f t="shared" si="25"/>
        <v>0</v>
      </c>
      <c r="BJ908" s="24" t="s">
        <v>78</v>
      </c>
      <c r="BK908" s="165">
        <f t="shared" si="26"/>
        <v>0</v>
      </c>
      <c r="BL908" s="24" t="s">
        <v>601</v>
      </c>
      <c r="BM908" s="24" t="s">
        <v>1684</v>
      </c>
    </row>
    <row r="909" spans="2:65" s="1" customFormat="1" ht="22.5" customHeight="1">
      <c r="B909" s="154"/>
      <c r="C909" s="155" t="s">
        <v>1685</v>
      </c>
      <c r="D909" s="155" t="s">
        <v>152</v>
      </c>
      <c r="E909" s="156" t="s">
        <v>1686</v>
      </c>
      <c r="F909" s="157" t="s">
        <v>1687</v>
      </c>
      <c r="G909" s="158" t="s">
        <v>1415</v>
      </c>
      <c r="H909" s="159">
        <v>1</v>
      </c>
      <c r="I909" s="160"/>
      <c r="J909" s="160"/>
      <c r="K909" s="157" t="s">
        <v>5</v>
      </c>
      <c r="L909" s="38"/>
      <c r="M909" s="161" t="s">
        <v>5</v>
      </c>
      <c r="N909" s="162" t="s">
        <v>41</v>
      </c>
      <c r="O909" s="163">
        <v>0</v>
      </c>
      <c r="P909" s="163">
        <f t="shared" si="18"/>
        <v>0</v>
      </c>
      <c r="Q909" s="163">
        <v>0</v>
      </c>
      <c r="R909" s="163">
        <f t="shared" si="19"/>
        <v>0</v>
      </c>
      <c r="S909" s="163">
        <v>0</v>
      </c>
      <c r="T909" s="164">
        <f t="shared" si="20"/>
        <v>0</v>
      </c>
      <c r="AR909" s="24" t="s">
        <v>601</v>
      </c>
      <c r="AT909" s="24" t="s">
        <v>152</v>
      </c>
      <c r="AU909" s="24" t="s">
        <v>168</v>
      </c>
      <c r="AY909" s="24" t="s">
        <v>150</v>
      </c>
      <c r="BE909" s="165">
        <f t="shared" si="21"/>
        <v>0</v>
      </c>
      <c r="BF909" s="165">
        <f t="shared" si="22"/>
        <v>0</v>
      </c>
      <c r="BG909" s="165">
        <f t="shared" si="23"/>
        <v>0</v>
      </c>
      <c r="BH909" s="165">
        <f t="shared" si="24"/>
        <v>0</v>
      </c>
      <c r="BI909" s="165">
        <f t="shared" si="25"/>
        <v>0</v>
      </c>
      <c r="BJ909" s="24" t="s">
        <v>78</v>
      </c>
      <c r="BK909" s="165">
        <f t="shared" si="26"/>
        <v>0</v>
      </c>
      <c r="BL909" s="24" t="s">
        <v>601</v>
      </c>
      <c r="BM909" s="24" t="s">
        <v>1688</v>
      </c>
    </row>
    <row r="910" spans="2:65" s="1" customFormat="1" ht="22.5" customHeight="1">
      <c r="B910" s="154"/>
      <c r="C910" s="155" t="s">
        <v>1689</v>
      </c>
      <c r="D910" s="155" t="s">
        <v>152</v>
      </c>
      <c r="E910" s="156" t="s">
        <v>1690</v>
      </c>
      <c r="F910" s="157" t="s">
        <v>1691</v>
      </c>
      <c r="G910" s="158" t="s">
        <v>1415</v>
      </c>
      <c r="H910" s="159">
        <v>6</v>
      </c>
      <c r="I910" s="160"/>
      <c r="J910" s="160"/>
      <c r="K910" s="157" t="s">
        <v>5</v>
      </c>
      <c r="L910" s="38"/>
      <c r="M910" s="161" t="s">
        <v>5</v>
      </c>
      <c r="N910" s="162" t="s">
        <v>41</v>
      </c>
      <c r="O910" s="163">
        <v>0</v>
      </c>
      <c r="P910" s="163">
        <f t="shared" si="18"/>
        <v>0</v>
      </c>
      <c r="Q910" s="163">
        <v>0</v>
      </c>
      <c r="R910" s="163">
        <f t="shared" si="19"/>
        <v>0</v>
      </c>
      <c r="S910" s="163">
        <v>0</v>
      </c>
      <c r="T910" s="164">
        <f t="shared" si="20"/>
        <v>0</v>
      </c>
      <c r="AR910" s="24" t="s">
        <v>601</v>
      </c>
      <c r="AT910" s="24" t="s">
        <v>152</v>
      </c>
      <c r="AU910" s="24" t="s">
        <v>168</v>
      </c>
      <c r="AY910" s="24" t="s">
        <v>150</v>
      </c>
      <c r="BE910" s="165">
        <f t="shared" si="21"/>
        <v>0</v>
      </c>
      <c r="BF910" s="165">
        <f t="shared" si="22"/>
        <v>0</v>
      </c>
      <c r="BG910" s="165">
        <f t="shared" si="23"/>
        <v>0</v>
      </c>
      <c r="BH910" s="165">
        <f t="shared" si="24"/>
        <v>0</v>
      </c>
      <c r="BI910" s="165">
        <f t="shared" si="25"/>
        <v>0</v>
      </c>
      <c r="BJ910" s="24" t="s">
        <v>78</v>
      </c>
      <c r="BK910" s="165">
        <f t="shared" si="26"/>
        <v>0</v>
      </c>
      <c r="BL910" s="24" t="s">
        <v>601</v>
      </c>
      <c r="BM910" s="24" t="s">
        <v>1692</v>
      </c>
    </row>
    <row r="911" spans="2:65" s="1" customFormat="1" ht="22.5" customHeight="1">
      <c r="B911" s="154"/>
      <c r="C911" s="155" t="s">
        <v>1693</v>
      </c>
      <c r="D911" s="155" t="s">
        <v>152</v>
      </c>
      <c r="E911" s="156" t="s">
        <v>1694</v>
      </c>
      <c r="F911" s="157" t="s">
        <v>1695</v>
      </c>
      <c r="G911" s="158" t="s">
        <v>1415</v>
      </c>
      <c r="H911" s="159">
        <v>1</v>
      </c>
      <c r="I911" s="160"/>
      <c r="J911" s="160"/>
      <c r="K911" s="157" t="s">
        <v>5</v>
      </c>
      <c r="L911" s="38"/>
      <c r="M911" s="161" t="s">
        <v>5</v>
      </c>
      <c r="N911" s="162" t="s">
        <v>41</v>
      </c>
      <c r="O911" s="163">
        <v>0</v>
      </c>
      <c r="P911" s="163">
        <f t="shared" si="18"/>
        <v>0</v>
      </c>
      <c r="Q911" s="163">
        <v>0</v>
      </c>
      <c r="R911" s="163">
        <f t="shared" si="19"/>
        <v>0</v>
      </c>
      <c r="S911" s="163">
        <v>0</v>
      </c>
      <c r="T911" s="164">
        <f t="shared" si="20"/>
        <v>0</v>
      </c>
      <c r="AR911" s="24" t="s">
        <v>601</v>
      </c>
      <c r="AT911" s="24" t="s">
        <v>152</v>
      </c>
      <c r="AU911" s="24" t="s">
        <v>168</v>
      </c>
      <c r="AY911" s="24" t="s">
        <v>150</v>
      </c>
      <c r="BE911" s="165">
        <f t="shared" si="21"/>
        <v>0</v>
      </c>
      <c r="BF911" s="165">
        <f t="shared" si="22"/>
        <v>0</v>
      </c>
      <c r="BG911" s="165">
        <f t="shared" si="23"/>
        <v>0</v>
      </c>
      <c r="BH911" s="165">
        <f t="shared" si="24"/>
        <v>0</v>
      </c>
      <c r="BI911" s="165">
        <f t="shared" si="25"/>
        <v>0</v>
      </c>
      <c r="BJ911" s="24" t="s">
        <v>78</v>
      </c>
      <c r="BK911" s="165">
        <f t="shared" si="26"/>
        <v>0</v>
      </c>
      <c r="BL911" s="24" t="s">
        <v>601</v>
      </c>
      <c r="BM911" s="24" t="s">
        <v>1696</v>
      </c>
    </row>
    <row r="912" spans="2:65" s="1" customFormat="1" ht="22.5" customHeight="1">
      <c r="B912" s="154"/>
      <c r="C912" s="155" t="s">
        <v>1697</v>
      </c>
      <c r="D912" s="155" t="s">
        <v>152</v>
      </c>
      <c r="E912" s="156" t="s">
        <v>1698</v>
      </c>
      <c r="F912" s="157" t="s">
        <v>1699</v>
      </c>
      <c r="G912" s="158" t="s">
        <v>1415</v>
      </c>
      <c r="H912" s="159">
        <v>1</v>
      </c>
      <c r="I912" s="160"/>
      <c r="J912" s="160"/>
      <c r="K912" s="157" t="s">
        <v>5</v>
      </c>
      <c r="L912" s="38"/>
      <c r="M912" s="161" t="s">
        <v>5</v>
      </c>
      <c r="N912" s="162" t="s">
        <v>41</v>
      </c>
      <c r="O912" s="163">
        <v>0</v>
      </c>
      <c r="P912" s="163">
        <f t="shared" si="18"/>
        <v>0</v>
      </c>
      <c r="Q912" s="163">
        <v>0</v>
      </c>
      <c r="R912" s="163">
        <f t="shared" si="19"/>
        <v>0</v>
      </c>
      <c r="S912" s="163">
        <v>0</v>
      </c>
      <c r="T912" s="164">
        <f t="shared" si="20"/>
        <v>0</v>
      </c>
      <c r="AR912" s="24" t="s">
        <v>601</v>
      </c>
      <c r="AT912" s="24" t="s">
        <v>152</v>
      </c>
      <c r="AU912" s="24" t="s">
        <v>168</v>
      </c>
      <c r="AY912" s="24" t="s">
        <v>150</v>
      </c>
      <c r="BE912" s="165">
        <f t="shared" si="21"/>
        <v>0</v>
      </c>
      <c r="BF912" s="165">
        <f t="shared" si="22"/>
        <v>0</v>
      </c>
      <c r="BG912" s="165">
        <f t="shared" si="23"/>
        <v>0</v>
      </c>
      <c r="BH912" s="165">
        <f t="shared" si="24"/>
        <v>0</v>
      </c>
      <c r="BI912" s="165">
        <f t="shared" si="25"/>
        <v>0</v>
      </c>
      <c r="BJ912" s="24" t="s">
        <v>78</v>
      </c>
      <c r="BK912" s="165">
        <f t="shared" si="26"/>
        <v>0</v>
      </c>
      <c r="BL912" s="24" t="s">
        <v>601</v>
      </c>
      <c r="BM912" s="24" t="s">
        <v>1700</v>
      </c>
    </row>
    <row r="913" spans="2:65" s="1" customFormat="1" ht="22.5" customHeight="1">
      <c r="B913" s="154"/>
      <c r="C913" s="155" t="s">
        <v>1701</v>
      </c>
      <c r="D913" s="155" t="s">
        <v>152</v>
      </c>
      <c r="E913" s="156" t="s">
        <v>1702</v>
      </c>
      <c r="F913" s="157" t="s">
        <v>1703</v>
      </c>
      <c r="G913" s="158" t="s">
        <v>1415</v>
      </c>
      <c r="H913" s="159">
        <v>6</v>
      </c>
      <c r="I913" s="160"/>
      <c r="J913" s="160"/>
      <c r="K913" s="157" t="s">
        <v>5</v>
      </c>
      <c r="L913" s="38"/>
      <c r="M913" s="161" t="s">
        <v>5</v>
      </c>
      <c r="N913" s="162" t="s">
        <v>41</v>
      </c>
      <c r="O913" s="163">
        <v>0</v>
      </c>
      <c r="P913" s="163">
        <f t="shared" si="18"/>
        <v>0</v>
      </c>
      <c r="Q913" s="163">
        <v>0</v>
      </c>
      <c r="R913" s="163">
        <f t="shared" si="19"/>
        <v>0</v>
      </c>
      <c r="S913" s="163">
        <v>0</v>
      </c>
      <c r="T913" s="164">
        <f t="shared" si="20"/>
        <v>0</v>
      </c>
      <c r="AR913" s="24" t="s">
        <v>601</v>
      </c>
      <c r="AT913" s="24" t="s">
        <v>152</v>
      </c>
      <c r="AU913" s="24" t="s">
        <v>168</v>
      </c>
      <c r="AY913" s="24" t="s">
        <v>150</v>
      </c>
      <c r="BE913" s="165">
        <f t="shared" si="21"/>
        <v>0</v>
      </c>
      <c r="BF913" s="165">
        <f t="shared" si="22"/>
        <v>0</v>
      </c>
      <c r="BG913" s="165">
        <f t="shared" si="23"/>
        <v>0</v>
      </c>
      <c r="BH913" s="165">
        <f t="shared" si="24"/>
        <v>0</v>
      </c>
      <c r="BI913" s="165">
        <f t="shared" si="25"/>
        <v>0</v>
      </c>
      <c r="BJ913" s="24" t="s">
        <v>78</v>
      </c>
      <c r="BK913" s="165">
        <f t="shared" si="26"/>
        <v>0</v>
      </c>
      <c r="BL913" s="24" t="s">
        <v>601</v>
      </c>
      <c r="BM913" s="24" t="s">
        <v>1704</v>
      </c>
    </row>
    <row r="914" spans="2:65" s="1" customFormat="1" ht="22.5" customHeight="1">
      <c r="B914" s="154"/>
      <c r="C914" s="155" t="s">
        <v>1705</v>
      </c>
      <c r="D914" s="155" t="s">
        <v>152</v>
      </c>
      <c r="E914" s="156" t="s">
        <v>1706</v>
      </c>
      <c r="F914" s="157" t="s">
        <v>1707</v>
      </c>
      <c r="G914" s="158" t="s">
        <v>1415</v>
      </c>
      <c r="H914" s="159">
        <v>3</v>
      </c>
      <c r="I914" s="160"/>
      <c r="J914" s="160"/>
      <c r="K914" s="157" t="s">
        <v>5</v>
      </c>
      <c r="L914" s="38"/>
      <c r="M914" s="161" t="s">
        <v>5</v>
      </c>
      <c r="N914" s="162" t="s">
        <v>41</v>
      </c>
      <c r="O914" s="163">
        <v>0</v>
      </c>
      <c r="P914" s="163">
        <f t="shared" si="18"/>
        <v>0</v>
      </c>
      <c r="Q914" s="163">
        <v>0</v>
      </c>
      <c r="R914" s="163">
        <f t="shared" si="19"/>
        <v>0</v>
      </c>
      <c r="S914" s="163">
        <v>0</v>
      </c>
      <c r="T914" s="164">
        <f t="shared" si="20"/>
        <v>0</v>
      </c>
      <c r="AR914" s="24" t="s">
        <v>601</v>
      </c>
      <c r="AT914" s="24" t="s">
        <v>152</v>
      </c>
      <c r="AU914" s="24" t="s">
        <v>168</v>
      </c>
      <c r="AY914" s="24" t="s">
        <v>150</v>
      </c>
      <c r="BE914" s="165">
        <f t="shared" si="21"/>
        <v>0</v>
      </c>
      <c r="BF914" s="165">
        <f t="shared" si="22"/>
        <v>0</v>
      </c>
      <c r="BG914" s="165">
        <f t="shared" si="23"/>
        <v>0</v>
      </c>
      <c r="BH914" s="165">
        <f t="shared" si="24"/>
        <v>0</v>
      </c>
      <c r="BI914" s="165">
        <f t="shared" si="25"/>
        <v>0</v>
      </c>
      <c r="BJ914" s="24" t="s">
        <v>78</v>
      </c>
      <c r="BK914" s="165">
        <f t="shared" si="26"/>
        <v>0</v>
      </c>
      <c r="BL914" s="24" t="s">
        <v>601</v>
      </c>
      <c r="BM914" s="24" t="s">
        <v>1708</v>
      </c>
    </row>
    <row r="915" spans="2:65" s="1" customFormat="1" ht="22.5" customHeight="1">
      <c r="B915" s="154"/>
      <c r="C915" s="155" t="s">
        <v>1709</v>
      </c>
      <c r="D915" s="155" t="s">
        <v>152</v>
      </c>
      <c r="E915" s="156" t="s">
        <v>1710</v>
      </c>
      <c r="F915" s="157" t="s">
        <v>1711</v>
      </c>
      <c r="G915" s="158" t="s">
        <v>1415</v>
      </c>
      <c r="H915" s="159">
        <v>36</v>
      </c>
      <c r="I915" s="160"/>
      <c r="J915" s="160"/>
      <c r="K915" s="157" t="s">
        <v>5</v>
      </c>
      <c r="L915" s="38"/>
      <c r="M915" s="161" t="s">
        <v>5</v>
      </c>
      <c r="N915" s="162" t="s">
        <v>41</v>
      </c>
      <c r="O915" s="163">
        <v>0</v>
      </c>
      <c r="P915" s="163">
        <f t="shared" si="18"/>
        <v>0</v>
      </c>
      <c r="Q915" s="163">
        <v>0</v>
      </c>
      <c r="R915" s="163">
        <f t="shared" si="19"/>
        <v>0</v>
      </c>
      <c r="S915" s="163">
        <v>0</v>
      </c>
      <c r="T915" s="164">
        <f t="shared" si="20"/>
        <v>0</v>
      </c>
      <c r="AR915" s="24" t="s">
        <v>601</v>
      </c>
      <c r="AT915" s="24" t="s">
        <v>152</v>
      </c>
      <c r="AU915" s="24" t="s">
        <v>168</v>
      </c>
      <c r="AY915" s="24" t="s">
        <v>150</v>
      </c>
      <c r="BE915" s="165">
        <f t="shared" si="21"/>
        <v>0</v>
      </c>
      <c r="BF915" s="165">
        <f t="shared" si="22"/>
        <v>0</v>
      </c>
      <c r="BG915" s="165">
        <f t="shared" si="23"/>
        <v>0</v>
      </c>
      <c r="BH915" s="165">
        <f t="shared" si="24"/>
        <v>0</v>
      </c>
      <c r="BI915" s="165">
        <f t="shared" si="25"/>
        <v>0</v>
      </c>
      <c r="BJ915" s="24" t="s">
        <v>78</v>
      </c>
      <c r="BK915" s="165">
        <f t="shared" si="26"/>
        <v>0</v>
      </c>
      <c r="BL915" s="24" t="s">
        <v>601</v>
      </c>
      <c r="BM915" s="24" t="s">
        <v>1712</v>
      </c>
    </row>
    <row r="916" spans="2:65" s="1" customFormat="1" ht="22.5" customHeight="1">
      <c r="B916" s="154"/>
      <c r="C916" s="155" t="s">
        <v>1713</v>
      </c>
      <c r="D916" s="155" t="s">
        <v>152</v>
      </c>
      <c r="E916" s="156" t="s">
        <v>1714</v>
      </c>
      <c r="F916" s="157" t="s">
        <v>1715</v>
      </c>
      <c r="G916" s="158" t="s">
        <v>1415</v>
      </c>
      <c r="H916" s="159">
        <v>9</v>
      </c>
      <c r="I916" s="160"/>
      <c r="J916" s="160"/>
      <c r="K916" s="157" t="s">
        <v>5</v>
      </c>
      <c r="L916" s="38"/>
      <c r="M916" s="161" t="s">
        <v>5</v>
      </c>
      <c r="N916" s="162" t="s">
        <v>41</v>
      </c>
      <c r="O916" s="163">
        <v>0</v>
      </c>
      <c r="P916" s="163">
        <f t="shared" si="18"/>
        <v>0</v>
      </c>
      <c r="Q916" s="163">
        <v>0</v>
      </c>
      <c r="R916" s="163">
        <f t="shared" si="19"/>
        <v>0</v>
      </c>
      <c r="S916" s="163">
        <v>0</v>
      </c>
      <c r="T916" s="164">
        <f t="shared" si="20"/>
        <v>0</v>
      </c>
      <c r="AR916" s="24" t="s">
        <v>601</v>
      </c>
      <c r="AT916" s="24" t="s">
        <v>152</v>
      </c>
      <c r="AU916" s="24" t="s">
        <v>168</v>
      </c>
      <c r="AY916" s="24" t="s">
        <v>150</v>
      </c>
      <c r="BE916" s="165">
        <f t="shared" si="21"/>
        <v>0</v>
      </c>
      <c r="BF916" s="165">
        <f t="shared" si="22"/>
        <v>0</v>
      </c>
      <c r="BG916" s="165">
        <f t="shared" si="23"/>
        <v>0</v>
      </c>
      <c r="BH916" s="165">
        <f t="shared" si="24"/>
        <v>0</v>
      </c>
      <c r="BI916" s="165">
        <f t="shared" si="25"/>
        <v>0</v>
      </c>
      <c r="BJ916" s="24" t="s">
        <v>78</v>
      </c>
      <c r="BK916" s="165">
        <f t="shared" si="26"/>
        <v>0</v>
      </c>
      <c r="BL916" s="24" t="s">
        <v>601</v>
      </c>
      <c r="BM916" s="24" t="s">
        <v>1716</v>
      </c>
    </row>
    <row r="917" spans="2:63" s="10" customFormat="1" ht="21.75" customHeight="1">
      <c r="B917" s="141"/>
      <c r="D917" s="151" t="s">
        <v>69</v>
      </c>
      <c r="E917" s="152" t="s">
        <v>1717</v>
      </c>
      <c r="F917" s="152" t="s">
        <v>1718</v>
      </c>
      <c r="J917" s="153"/>
      <c r="L917" s="141"/>
      <c r="M917" s="145"/>
      <c r="N917" s="146"/>
      <c r="O917" s="146"/>
      <c r="P917" s="147">
        <f>SUM(P918:P938)</f>
        <v>0</v>
      </c>
      <c r="Q917" s="146"/>
      <c r="R917" s="147">
        <f>SUM(R918:R938)</f>
        <v>0</v>
      </c>
      <c r="S917" s="146"/>
      <c r="T917" s="148">
        <f>SUM(T918:T938)</f>
        <v>0</v>
      </c>
      <c r="AR917" s="142" t="s">
        <v>78</v>
      </c>
      <c r="AT917" s="149" t="s">
        <v>69</v>
      </c>
      <c r="AU917" s="149" t="s">
        <v>80</v>
      </c>
      <c r="AY917" s="142" t="s">
        <v>150</v>
      </c>
      <c r="BK917" s="150">
        <f>SUM(BK918:BK938)</f>
        <v>0</v>
      </c>
    </row>
    <row r="918" spans="2:65" s="1" customFormat="1" ht="22.5" customHeight="1">
      <c r="B918" s="154"/>
      <c r="C918" s="155" t="s">
        <v>1719</v>
      </c>
      <c r="D918" s="155" t="s">
        <v>152</v>
      </c>
      <c r="E918" s="156" t="s">
        <v>1720</v>
      </c>
      <c r="F918" s="157" t="s">
        <v>1721</v>
      </c>
      <c r="G918" s="158" t="s">
        <v>1415</v>
      </c>
      <c r="H918" s="159">
        <v>15</v>
      </c>
      <c r="I918" s="160"/>
      <c r="J918" s="160"/>
      <c r="K918" s="157" t="s">
        <v>5</v>
      </c>
      <c r="L918" s="38"/>
      <c r="M918" s="161" t="s">
        <v>5</v>
      </c>
      <c r="N918" s="162" t="s">
        <v>41</v>
      </c>
      <c r="O918" s="163">
        <v>0</v>
      </c>
      <c r="P918" s="163">
        <f aca="true" t="shared" si="27" ref="P918:P938">O918*H918</f>
        <v>0</v>
      </c>
      <c r="Q918" s="163">
        <v>0</v>
      </c>
      <c r="R918" s="163">
        <f aca="true" t="shared" si="28" ref="R918:R938">Q918*H918</f>
        <v>0</v>
      </c>
      <c r="S918" s="163">
        <v>0</v>
      </c>
      <c r="T918" s="164">
        <f aca="true" t="shared" si="29" ref="T918:T938">S918*H918</f>
        <v>0</v>
      </c>
      <c r="AR918" s="24" t="s">
        <v>601</v>
      </c>
      <c r="AT918" s="24" t="s">
        <v>152</v>
      </c>
      <c r="AU918" s="24" t="s">
        <v>168</v>
      </c>
      <c r="AY918" s="24" t="s">
        <v>150</v>
      </c>
      <c r="BE918" s="165">
        <f aca="true" t="shared" si="30" ref="BE918:BE938">IF(N918="základní",J918,0)</f>
        <v>0</v>
      </c>
      <c r="BF918" s="165">
        <f aca="true" t="shared" si="31" ref="BF918:BF938">IF(N918="snížená",J918,0)</f>
        <v>0</v>
      </c>
      <c r="BG918" s="165">
        <f aca="true" t="shared" si="32" ref="BG918:BG938">IF(N918="zákl. přenesená",J918,0)</f>
        <v>0</v>
      </c>
      <c r="BH918" s="165">
        <f aca="true" t="shared" si="33" ref="BH918:BH938">IF(N918="sníž. přenesená",J918,0)</f>
        <v>0</v>
      </c>
      <c r="BI918" s="165">
        <f aca="true" t="shared" si="34" ref="BI918:BI938">IF(N918="nulová",J918,0)</f>
        <v>0</v>
      </c>
      <c r="BJ918" s="24" t="s">
        <v>78</v>
      </c>
      <c r="BK918" s="165">
        <f aca="true" t="shared" si="35" ref="BK918:BK938">ROUND(I918*H918,2)</f>
        <v>0</v>
      </c>
      <c r="BL918" s="24" t="s">
        <v>601</v>
      </c>
      <c r="BM918" s="24" t="s">
        <v>1722</v>
      </c>
    </row>
    <row r="919" spans="2:65" s="1" customFormat="1" ht="22.5" customHeight="1">
      <c r="B919" s="154"/>
      <c r="C919" s="155" t="s">
        <v>1723</v>
      </c>
      <c r="D919" s="155" t="s">
        <v>152</v>
      </c>
      <c r="E919" s="156" t="s">
        <v>1724</v>
      </c>
      <c r="F919" s="157" t="s">
        <v>1725</v>
      </c>
      <c r="G919" s="158" t="s">
        <v>292</v>
      </c>
      <c r="H919" s="159">
        <v>52</v>
      </c>
      <c r="I919" s="160"/>
      <c r="J919" s="160"/>
      <c r="K919" s="157" t="s">
        <v>5</v>
      </c>
      <c r="L919" s="38"/>
      <c r="M919" s="161" t="s">
        <v>5</v>
      </c>
      <c r="N919" s="162" t="s">
        <v>41</v>
      </c>
      <c r="O919" s="163">
        <v>0</v>
      </c>
      <c r="P919" s="163">
        <f t="shared" si="27"/>
        <v>0</v>
      </c>
      <c r="Q919" s="163">
        <v>0</v>
      </c>
      <c r="R919" s="163">
        <f t="shared" si="28"/>
        <v>0</v>
      </c>
      <c r="S919" s="163">
        <v>0</v>
      </c>
      <c r="T919" s="164">
        <f t="shared" si="29"/>
        <v>0</v>
      </c>
      <c r="AR919" s="24" t="s">
        <v>601</v>
      </c>
      <c r="AT919" s="24" t="s">
        <v>152</v>
      </c>
      <c r="AU919" s="24" t="s">
        <v>168</v>
      </c>
      <c r="AY919" s="24" t="s">
        <v>150</v>
      </c>
      <c r="BE919" s="165">
        <f t="shared" si="30"/>
        <v>0</v>
      </c>
      <c r="BF919" s="165">
        <f t="shared" si="31"/>
        <v>0</v>
      </c>
      <c r="BG919" s="165">
        <f t="shared" si="32"/>
        <v>0</v>
      </c>
      <c r="BH919" s="165">
        <f t="shared" si="33"/>
        <v>0</v>
      </c>
      <c r="BI919" s="165">
        <f t="shared" si="34"/>
        <v>0</v>
      </c>
      <c r="BJ919" s="24" t="s">
        <v>78</v>
      </c>
      <c r="BK919" s="165">
        <f t="shared" si="35"/>
        <v>0</v>
      </c>
      <c r="BL919" s="24" t="s">
        <v>601</v>
      </c>
      <c r="BM919" s="24" t="s">
        <v>1726</v>
      </c>
    </row>
    <row r="920" spans="2:65" s="1" customFormat="1" ht="22.5" customHeight="1">
      <c r="B920" s="154"/>
      <c r="C920" s="155" t="s">
        <v>1727</v>
      </c>
      <c r="D920" s="155" t="s">
        <v>152</v>
      </c>
      <c r="E920" s="156" t="s">
        <v>1728</v>
      </c>
      <c r="F920" s="157" t="s">
        <v>1729</v>
      </c>
      <c r="G920" s="158" t="s">
        <v>292</v>
      </c>
      <c r="H920" s="159">
        <v>237</v>
      </c>
      <c r="I920" s="160"/>
      <c r="J920" s="160"/>
      <c r="K920" s="157" t="s">
        <v>5</v>
      </c>
      <c r="L920" s="38"/>
      <c r="M920" s="161" t="s">
        <v>5</v>
      </c>
      <c r="N920" s="162" t="s">
        <v>41</v>
      </c>
      <c r="O920" s="163">
        <v>0</v>
      </c>
      <c r="P920" s="163">
        <f t="shared" si="27"/>
        <v>0</v>
      </c>
      <c r="Q920" s="163">
        <v>0</v>
      </c>
      <c r="R920" s="163">
        <f t="shared" si="28"/>
        <v>0</v>
      </c>
      <c r="S920" s="163">
        <v>0</v>
      </c>
      <c r="T920" s="164">
        <f t="shared" si="29"/>
        <v>0</v>
      </c>
      <c r="AR920" s="24" t="s">
        <v>601</v>
      </c>
      <c r="AT920" s="24" t="s">
        <v>152</v>
      </c>
      <c r="AU920" s="24" t="s">
        <v>168</v>
      </c>
      <c r="AY920" s="24" t="s">
        <v>150</v>
      </c>
      <c r="BE920" s="165">
        <f t="shared" si="30"/>
        <v>0</v>
      </c>
      <c r="BF920" s="165">
        <f t="shared" si="31"/>
        <v>0</v>
      </c>
      <c r="BG920" s="165">
        <f t="shared" si="32"/>
        <v>0</v>
      </c>
      <c r="BH920" s="165">
        <f t="shared" si="33"/>
        <v>0</v>
      </c>
      <c r="BI920" s="165">
        <f t="shared" si="34"/>
        <v>0</v>
      </c>
      <c r="BJ920" s="24" t="s">
        <v>78</v>
      </c>
      <c r="BK920" s="165">
        <f t="shared" si="35"/>
        <v>0</v>
      </c>
      <c r="BL920" s="24" t="s">
        <v>601</v>
      </c>
      <c r="BM920" s="24" t="s">
        <v>1730</v>
      </c>
    </row>
    <row r="921" spans="2:65" s="1" customFormat="1" ht="22.5" customHeight="1">
      <c r="B921" s="154"/>
      <c r="C921" s="155" t="s">
        <v>1731</v>
      </c>
      <c r="D921" s="155" t="s">
        <v>152</v>
      </c>
      <c r="E921" s="156" t="s">
        <v>1732</v>
      </c>
      <c r="F921" s="157" t="s">
        <v>1733</v>
      </c>
      <c r="G921" s="158" t="s">
        <v>1415</v>
      </c>
      <c r="H921" s="159">
        <v>1</v>
      </c>
      <c r="I921" s="160"/>
      <c r="J921" s="160"/>
      <c r="K921" s="157" t="s">
        <v>5</v>
      </c>
      <c r="L921" s="38"/>
      <c r="M921" s="161" t="s">
        <v>5</v>
      </c>
      <c r="N921" s="162" t="s">
        <v>41</v>
      </c>
      <c r="O921" s="163">
        <v>0</v>
      </c>
      <c r="P921" s="163">
        <f t="shared" si="27"/>
        <v>0</v>
      </c>
      <c r="Q921" s="163">
        <v>0</v>
      </c>
      <c r="R921" s="163">
        <f t="shared" si="28"/>
        <v>0</v>
      </c>
      <c r="S921" s="163">
        <v>0</v>
      </c>
      <c r="T921" s="164">
        <f t="shared" si="29"/>
        <v>0</v>
      </c>
      <c r="AR921" s="24" t="s">
        <v>601</v>
      </c>
      <c r="AT921" s="24" t="s">
        <v>152</v>
      </c>
      <c r="AU921" s="24" t="s">
        <v>168</v>
      </c>
      <c r="AY921" s="24" t="s">
        <v>150</v>
      </c>
      <c r="BE921" s="165">
        <f t="shared" si="30"/>
        <v>0</v>
      </c>
      <c r="BF921" s="165">
        <f t="shared" si="31"/>
        <v>0</v>
      </c>
      <c r="BG921" s="165">
        <f t="shared" si="32"/>
        <v>0</v>
      </c>
      <c r="BH921" s="165">
        <f t="shared" si="33"/>
        <v>0</v>
      </c>
      <c r="BI921" s="165">
        <f t="shared" si="34"/>
        <v>0</v>
      </c>
      <c r="BJ921" s="24" t="s">
        <v>78</v>
      </c>
      <c r="BK921" s="165">
        <f t="shared" si="35"/>
        <v>0</v>
      </c>
      <c r="BL921" s="24" t="s">
        <v>601</v>
      </c>
      <c r="BM921" s="24" t="s">
        <v>1734</v>
      </c>
    </row>
    <row r="922" spans="2:65" s="1" customFormat="1" ht="22.5" customHeight="1">
      <c r="B922" s="154"/>
      <c r="C922" s="155" t="s">
        <v>1735</v>
      </c>
      <c r="D922" s="155" t="s">
        <v>152</v>
      </c>
      <c r="E922" s="156" t="s">
        <v>1736</v>
      </c>
      <c r="F922" s="157" t="s">
        <v>1737</v>
      </c>
      <c r="G922" s="158" t="s">
        <v>1415</v>
      </c>
      <c r="H922" s="159">
        <v>22</v>
      </c>
      <c r="I922" s="160"/>
      <c r="J922" s="160"/>
      <c r="K922" s="157" t="s">
        <v>5</v>
      </c>
      <c r="L922" s="38"/>
      <c r="M922" s="161" t="s">
        <v>5</v>
      </c>
      <c r="N922" s="162" t="s">
        <v>41</v>
      </c>
      <c r="O922" s="163">
        <v>0</v>
      </c>
      <c r="P922" s="163">
        <f t="shared" si="27"/>
        <v>0</v>
      </c>
      <c r="Q922" s="163">
        <v>0</v>
      </c>
      <c r="R922" s="163">
        <f t="shared" si="28"/>
        <v>0</v>
      </c>
      <c r="S922" s="163">
        <v>0</v>
      </c>
      <c r="T922" s="164">
        <f t="shared" si="29"/>
        <v>0</v>
      </c>
      <c r="AR922" s="24" t="s">
        <v>601</v>
      </c>
      <c r="AT922" s="24" t="s">
        <v>152</v>
      </c>
      <c r="AU922" s="24" t="s">
        <v>168</v>
      </c>
      <c r="AY922" s="24" t="s">
        <v>150</v>
      </c>
      <c r="BE922" s="165">
        <f t="shared" si="30"/>
        <v>0</v>
      </c>
      <c r="BF922" s="165">
        <f t="shared" si="31"/>
        <v>0</v>
      </c>
      <c r="BG922" s="165">
        <f t="shared" si="32"/>
        <v>0</v>
      </c>
      <c r="BH922" s="165">
        <f t="shared" si="33"/>
        <v>0</v>
      </c>
      <c r="BI922" s="165">
        <f t="shared" si="34"/>
        <v>0</v>
      </c>
      <c r="BJ922" s="24" t="s">
        <v>78</v>
      </c>
      <c r="BK922" s="165">
        <f t="shared" si="35"/>
        <v>0</v>
      </c>
      <c r="BL922" s="24" t="s">
        <v>601</v>
      </c>
      <c r="BM922" s="24" t="s">
        <v>1738</v>
      </c>
    </row>
    <row r="923" spans="2:65" s="1" customFormat="1" ht="22.5" customHeight="1">
      <c r="B923" s="154"/>
      <c r="C923" s="155" t="s">
        <v>1739</v>
      </c>
      <c r="D923" s="155" t="s">
        <v>152</v>
      </c>
      <c r="E923" s="156" t="s">
        <v>1740</v>
      </c>
      <c r="F923" s="157" t="s">
        <v>1741</v>
      </c>
      <c r="G923" s="158" t="s">
        <v>1415</v>
      </c>
      <c r="H923" s="159">
        <v>300</v>
      </c>
      <c r="I923" s="160"/>
      <c r="J923" s="160"/>
      <c r="K923" s="157" t="s">
        <v>5</v>
      </c>
      <c r="L923" s="38"/>
      <c r="M923" s="161" t="s">
        <v>5</v>
      </c>
      <c r="N923" s="162" t="s">
        <v>41</v>
      </c>
      <c r="O923" s="163">
        <v>0</v>
      </c>
      <c r="P923" s="163">
        <f t="shared" si="27"/>
        <v>0</v>
      </c>
      <c r="Q923" s="163">
        <v>0</v>
      </c>
      <c r="R923" s="163">
        <f t="shared" si="28"/>
        <v>0</v>
      </c>
      <c r="S923" s="163">
        <v>0</v>
      </c>
      <c r="T923" s="164">
        <f t="shared" si="29"/>
        <v>0</v>
      </c>
      <c r="AR923" s="24" t="s">
        <v>601</v>
      </c>
      <c r="AT923" s="24" t="s">
        <v>152</v>
      </c>
      <c r="AU923" s="24" t="s">
        <v>168</v>
      </c>
      <c r="AY923" s="24" t="s">
        <v>150</v>
      </c>
      <c r="BE923" s="165">
        <f t="shared" si="30"/>
        <v>0</v>
      </c>
      <c r="BF923" s="165">
        <f t="shared" si="31"/>
        <v>0</v>
      </c>
      <c r="BG923" s="165">
        <f t="shared" si="32"/>
        <v>0</v>
      </c>
      <c r="BH923" s="165">
        <f t="shared" si="33"/>
        <v>0</v>
      </c>
      <c r="BI923" s="165">
        <f t="shared" si="34"/>
        <v>0</v>
      </c>
      <c r="BJ923" s="24" t="s">
        <v>78</v>
      </c>
      <c r="BK923" s="165">
        <f t="shared" si="35"/>
        <v>0</v>
      </c>
      <c r="BL923" s="24" t="s">
        <v>601</v>
      </c>
      <c r="BM923" s="24" t="s">
        <v>1742</v>
      </c>
    </row>
    <row r="924" spans="2:65" s="1" customFormat="1" ht="22.5" customHeight="1">
      <c r="B924" s="154"/>
      <c r="C924" s="155" t="s">
        <v>1743</v>
      </c>
      <c r="D924" s="155" t="s">
        <v>152</v>
      </c>
      <c r="E924" s="156" t="s">
        <v>1744</v>
      </c>
      <c r="F924" s="157" t="s">
        <v>1745</v>
      </c>
      <c r="G924" s="158" t="s">
        <v>1415</v>
      </c>
      <c r="H924" s="159">
        <v>15</v>
      </c>
      <c r="I924" s="160"/>
      <c r="J924" s="160"/>
      <c r="K924" s="157" t="s">
        <v>5</v>
      </c>
      <c r="L924" s="38"/>
      <c r="M924" s="161" t="s">
        <v>5</v>
      </c>
      <c r="N924" s="162" t="s">
        <v>41</v>
      </c>
      <c r="O924" s="163">
        <v>0</v>
      </c>
      <c r="P924" s="163">
        <f t="shared" si="27"/>
        <v>0</v>
      </c>
      <c r="Q924" s="163">
        <v>0</v>
      </c>
      <c r="R924" s="163">
        <f t="shared" si="28"/>
        <v>0</v>
      </c>
      <c r="S924" s="163">
        <v>0</v>
      </c>
      <c r="T924" s="164">
        <f t="shared" si="29"/>
        <v>0</v>
      </c>
      <c r="AR924" s="24" t="s">
        <v>601</v>
      </c>
      <c r="AT924" s="24" t="s">
        <v>152</v>
      </c>
      <c r="AU924" s="24" t="s">
        <v>168</v>
      </c>
      <c r="AY924" s="24" t="s">
        <v>150</v>
      </c>
      <c r="BE924" s="165">
        <f t="shared" si="30"/>
        <v>0</v>
      </c>
      <c r="BF924" s="165">
        <f t="shared" si="31"/>
        <v>0</v>
      </c>
      <c r="BG924" s="165">
        <f t="shared" si="32"/>
        <v>0</v>
      </c>
      <c r="BH924" s="165">
        <f t="shared" si="33"/>
        <v>0</v>
      </c>
      <c r="BI924" s="165">
        <f t="shared" si="34"/>
        <v>0</v>
      </c>
      <c r="BJ924" s="24" t="s">
        <v>78</v>
      </c>
      <c r="BK924" s="165">
        <f t="shared" si="35"/>
        <v>0</v>
      </c>
      <c r="BL924" s="24" t="s">
        <v>601</v>
      </c>
      <c r="BM924" s="24" t="s">
        <v>1746</v>
      </c>
    </row>
    <row r="925" spans="2:65" s="1" customFormat="1" ht="22.5" customHeight="1">
      <c r="B925" s="154"/>
      <c r="C925" s="155" t="s">
        <v>1747</v>
      </c>
      <c r="D925" s="155" t="s">
        <v>152</v>
      </c>
      <c r="E925" s="156" t="s">
        <v>1748</v>
      </c>
      <c r="F925" s="157" t="s">
        <v>1749</v>
      </c>
      <c r="G925" s="158" t="s">
        <v>292</v>
      </c>
      <c r="H925" s="159">
        <v>6</v>
      </c>
      <c r="I925" s="160"/>
      <c r="J925" s="160"/>
      <c r="K925" s="157" t="s">
        <v>5</v>
      </c>
      <c r="L925" s="38"/>
      <c r="M925" s="161" t="s">
        <v>5</v>
      </c>
      <c r="N925" s="162" t="s">
        <v>41</v>
      </c>
      <c r="O925" s="163">
        <v>0</v>
      </c>
      <c r="P925" s="163">
        <f t="shared" si="27"/>
        <v>0</v>
      </c>
      <c r="Q925" s="163">
        <v>0</v>
      </c>
      <c r="R925" s="163">
        <f t="shared" si="28"/>
        <v>0</v>
      </c>
      <c r="S925" s="163">
        <v>0</v>
      </c>
      <c r="T925" s="164">
        <f t="shared" si="29"/>
        <v>0</v>
      </c>
      <c r="AR925" s="24" t="s">
        <v>601</v>
      </c>
      <c r="AT925" s="24" t="s">
        <v>152</v>
      </c>
      <c r="AU925" s="24" t="s">
        <v>168</v>
      </c>
      <c r="AY925" s="24" t="s">
        <v>150</v>
      </c>
      <c r="BE925" s="165">
        <f t="shared" si="30"/>
        <v>0</v>
      </c>
      <c r="BF925" s="165">
        <f t="shared" si="31"/>
        <v>0</v>
      </c>
      <c r="BG925" s="165">
        <f t="shared" si="32"/>
        <v>0</v>
      </c>
      <c r="BH925" s="165">
        <f t="shared" si="33"/>
        <v>0</v>
      </c>
      <c r="BI925" s="165">
        <f t="shared" si="34"/>
        <v>0</v>
      </c>
      <c r="BJ925" s="24" t="s">
        <v>78</v>
      </c>
      <c r="BK925" s="165">
        <f t="shared" si="35"/>
        <v>0</v>
      </c>
      <c r="BL925" s="24" t="s">
        <v>601</v>
      </c>
      <c r="BM925" s="24" t="s">
        <v>1750</v>
      </c>
    </row>
    <row r="926" spans="2:65" s="1" customFormat="1" ht="22.5" customHeight="1">
      <c r="B926" s="154"/>
      <c r="C926" s="155" t="s">
        <v>1751</v>
      </c>
      <c r="D926" s="155" t="s">
        <v>152</v>
      </c>
      <c r="E926" s="156" t="s">
        <v>1752</v>
      </c>
      <c r="F926" s="157" t="s">
        <v>1753</v>
      </c>
      <c r="G926" s="158" t="s">
        <v>292</v>
      </c>
      <c r="H926" s="159">
        <v>1120</v>
      </c>
      <c r="I926" s="160"/>
      <c r="J926" s="160"/>
      <c r="K926" s="157" t="s">
        <v>5</v>
      </c>
      <c r="L926" s="38"/>
      <c r="M926" s="161" t="s">
        <v>5</v>
      </c>
      <c r="N926" s="162" t="s">
        <v>41</v>
      </c>
      <c r="O926" s="163">
        <v>0</v>
      </c>
      <c r="P926" s="163">
        <f t="shared" si="27"/>
        <v>0</v>
      </c>
      <c r="Q926" s="163">
        <v>0</v>
      </c>
      <c r="R926" s="163">
        <f t="shared" si="28"/>
        <v>0</v>
      </c>
      <c r="S926" s="163">
        <v>0</v>
      </c>
      <c r="T926" s="164">
        <f t="shared" si="29"/>
        <v>0</v>
      </c>
      <c r="AR926" s="24" t="s">
        <v>601</v>
      </c>
      <c r="AT926" s="24" t="s">
        <v>152</v>
      </c>
      <c r="AU926" s="24" t="s">
        <v>168</v>
      </c>
      <c r="AY926" s="24" t="s">
        <v>150</v>
      </c>
      <c r="BE926" s="165">
        <f t="shared" si="30"/>
        <v>0</v>
      </c>
      <c r="BF926" s="165">
        <f t="shared" si="31"/>
        <v>0</v>
      </c>
      <c r="BG926" s="165">
        <f t="shared" si="32"/>
        <v>0</v>
      </c>
      <c r="BH926" s="165">
        <f t="shared" si="33"/>
        <v>0</v>
      </c>
      <c r="BI926" s="165">
        <f t="shared" si="34"/>
        <v>0</v>
      </c>
      <c r="BJ926" s="24" t="s">
        <v>78</v>
      </c>
      <c r="BK926" s="165">
        <f t="shared" si="35"/>
        <v>0</v>
      </c>
      <c r="BL926" s="24" t="s">
        <v>601</v>
      </c>
      <c r="BM926" s="24" t="s">
        <v>1754</v>
      </c>
    </row>
    <row r="927" spans="2:65" s="1" customFormat="1" ht="22.5" customHeight="1">
      <c r="B927" s="154"/>
      <c r="C927" s="155" t="s">
        <v>1755</v>
      </c>
      <c r="D927" s="155" t="s">
        <v>152</v>
      </c>
      <c r="E927" s="156" t="s">
        <v>1756</v>
      </c>
      <c r="F927" s="157" t="s">
        <v>1757</v>
      </c>
      <c r="G927" s="158" t="s">
        <v>292</v>
      </c>
      <c r="H927" s="159">
        <v>220</v>
      </c>
      <c r="I927" s="160"/>
      <c r="J927" s="160"/>
      <c r="K927" s="157" t="s">
        <v>5</v>
      </c>
      <c r="L927" s="38"/>
      <c r="M927" s="161" t="s">
        <v>5</v>
      </c>
      <c r="N927" s="162" t="s">
        <v>41</v>
      </c>
      <c r="O927" s="163">
        <v>0</v>
      </c>
      <c r="P927" s="163">
        <f t="shared" si="27"/>
        <v>0</v>
      </c>
      <c r="Q927" s="163">
        <v>0</v>
      </c>
      <c r="R927" s="163">
        <f t="shared" si="28"/>
        <v>0</v>
      </c>
      <c r="S927" s="163">
        <v>0</v>
      </c>
      <c r="T927" s="164">
        <f t="shared" si="29"/>
        <v>0</v>
      </c>
      <c r="AR927" s="24" t="s">
        <v>601</v>
      </c>
      <c r="AT927" s="24" t="s">
        <v>152</v>
      </c>
      <c r="AU927" s="24" t="s">
        <v>168</v>
      </c>
      <c r="AY927" s="24" t="s">
        <v>150</v>
      </c>
      <c r="BE927" s="165">
        <f t="shared" si="30"/>
        <v>0</v>
      </c>
      <c r="BF927" s="165">
        <f t="shared" si="31"/>
        <v>0</v>
      </c>
      <c r="BG927" s="165">
        <f t="shared" si="32"/>
        <v>0</v>
      </c>
      <c r="BH927" s="165">
        <f t="shared" si="33"/>
        <v>0</v>
      </c>
      <c r="BI927" s="165">
        <f t="shared" si="34"/>
        <v>0</v>
      </c>
      <c r="BJ927" s="24" t="s">
        <v>78</v>
      </c>
      <c r="BK927" s="165">
        <f t="shared" si="35"/>
        <v>0</v>
      </c>
      <c r="BL927" s="24" t="s">
        <v>601</v>
      </c>
      <c r="BM927" s="24" t="s">
        <v>1758</v>
      </c>
    </row>
    <row r="928" spans="2:65" s="1" customFormat="1" ht="22.5" customHeight="1">
      <c r="B928" s="154"/>
      <c r="C928" s="155" t="s">
        <v>1759</v>
      </c>
      <c r="D928" s="155" t="s">
        <v>152</v>
      </c>
      <c r="E928" s="156" t="s">
        <v>1760</v>
      </c>
      <c r="F928" s="157" t="s">
        <v>1761</v>
      </c>
      <c r="G928" s="158" t="s">
        <v>1415</v>
      </c>
      <c r="H928" s="159">
        <v>52</v>
      </c>
      <c r="I928" s="160"/>
      <c r="J928" s="160"/>
      <c r="K928" s="157" t="s">
        <v>5</v>
      </c>
      <c r="L928" s="38"/>
      <c r="M928" s="161" t="s">
        <v>5</v>
      </c>
      <c r="N928" s="162" t="s">
        <v>41</v>
      </c>
      <c r="O928" s="163">
        <v>0</v>
      </c>
      <c r="P928" s="163">
        <f t="shared" si="27"/>
        <v>0</v>
      </c>
      <c r="Q928" s="163">
        <v>0</v>
      </c>
      <c r="R928" s="163">
        <f t="shared" si="28"/>
        <v>0</v>
      </c>
      <c r="S928" s="163">
        <v>0</v>
      </c>
      <c r="T928" s="164">
        <f t="shared" si="29"/>
        <v>0</v>
      </c>
      <c r="AR928" s="24" t="s">
        <v>601</v>
      </c>
      <c r="AT928" s="24" t="s">
        <v>152</v>
      </c>
      <c r="AU928" s="24" t="s">
        <v>168</v>
      </c>
      <c r="AY928" s="24" t="s">
        <v>150</v>
      </c>
      <c r="BE928" s="165">
        <f t="shared" si="30"/>
        <v>0</v>
      </c>
      <c r="BF928" s="165">
        <f t="shared" si="31"/>
        <v>0</v>
      </c>
      <c r="BG928" s="165">
        <f t="shared" si="32"/>
        <v>0</v>
      </c>
      <c r="BH928" s="165">
        <f t="shared" si="33"/>
        <v>0</v>
      </c>
      <c r="BI928" s="165">
        <f t="shared" si="34"/>
        <v>0</v>
      </c>
      <c r="BJ928" s="24" t="s">
        <v>78</v>
      </c>
      <c r="BK928" s="165">
        <f t="shared" si="35"/>
        <v>0</v>
      </c>
      <c r="BL928" s="24" t="s">
        <v>601</v>
      </c>
      <c r="BM928" s="24" t="s">
        <v>1762</v>
      </c>
    </row>
    <row r="929" spans="2:65" s="1" customFormat="1" ht="22.5" customHeight="1">
      <c r="B929" s="154"/>
      <c r="C929" s="155" t="s">
        <v>1763</v>
      </c>
      <c r="D929" s="155" t="s">
        <v>152</v>
      </c>
      <c r="E929" s="156" t="s">
        <v>1764</v>
      </c>
      <c r="F929" s="157" t="s">
        <v>1765</v>
      </c>
      <c r="G929" s="158" t="s">
        <v>1415</v>
      </c>
      <c r="H929" s="159">
        <v>13</v>
      </c>
      <c r="I929" s="160"/>
      <c r="J929" s="160"/>
      <c r="K929" s="157" t="s">
        <v>5</v>
      </c>
      <c r="L929" s="38"/>
      <c r="M929" s="161" t="s">
        <v>5</v>
      </c>
      <c r="N929" s="162" t="s">
        <v>41</v>
      </c>
      <c r="O929" s="163">
        <v>0</v>
      </c>
      <c r="P929" s="163">
        <f t="shared" si="27"/>
        <v>0</v>
      </c>
      <c r="Q929" s="163">
        <v>0</v>
      </c>
      <c r="R929" s="163">
        <f t="shared" si="28"/>
        <v>0</v>
      </c>
      <c r="S929" s="163">
        <v>0</v>
      </c>
      <c r="T929" s="164">
        <f t="shared" si="29"/>
        <v>0</v>
      </c>
      <c r="AR929" s="24" t="s">
        <v>601</v>
      </c>
      <c r="AT929" s="24" t="s">
        <v>152</v>
      </c>
      <c r="AU929" s="24" t="s">
        <v>168</v>
      </c>
      <c r="AY929" s="24" t="s">
        <v>150</v>
      </c>
      <c r="BE929" s="165">
        <f t="shared" si="30"/>
        <v>0</v>
      </c>
      <c r="BF929" s="165">
        <f t="shared" si="31"/>
        <v>0</v>
      </c>
      <c r="BG929" s="165">
        <f t="shared" si="32"/>
        <v>0</v>
      </c>
      <c r="BH929" s="165">
        <f t="shared" si="33"/>
        <v>0</v>
      </c>
      <c r="BI929" s="165">
        <f t="shared" si="34"/>
        <v>0</v>
      </c>
      <c r="BJ929" s="24" t="s">
        <v>78</v>
      </c>
      <c r="BK929" s="165">
        <f t="shared" si="35"/>
        <v>0</v>
      </c>
      <c r="BL929" s="24" t="s">
        <v>601</v>
      </c>
      <c r="BM929" s="24" t="s">
        <v>1766</v>
      </c>
    </row>
    <row r="930" spans="2:65" s="1" customFormat="1" ht="22.5" customHeight="1">
      <c r="B930" s="154"/>
      <c r="C930" s="155" t="s">
        <v>1767</v>
      </c>
      <c r="D930" s="155" t="s">
        <v>152</v>
      </c>
      <c r="E930" s="156" t="s">
        <v>1768</v>
      </c>
      <c r="F930" s="157" t="s">
        <v>1769</v>
      </c>
      <c r="G930" s="158" t="s">
        <v>292</v>
      </c>
      <c r="H930" s="159">
        <v>6</v>
      </c>
      <c r="I930" s="160"/>
      <c r="J930" s="160"/>
      <c r="K930" s="157" t="s">
        <v>5</v>
      </c>
      <c r="L930" s="38"/>
      <c r="M930" s="161" t="s">
        <v>5</v>
      </c>
      <c r="N930" s="162" t="s">
        <v>41</v>
      </c>
      <c r="O930" s="163">
        <v>0</v>
      </c>
      <c r="P930" s="163">
        <f t="shared" si="27"/>
        <v>0</v>
      </c>
      <c r="Q930" s="163">
        <v>0</v>
      </c>
      <c r="R930" s="163">
        <f t="shared" si="28"/>
        <v>0</v>
      </c>
      <c r="S930" s="163">
        <v>0</v>
      </c>
      <c r="T930" s="164">
        <f t="shared" si="29"/>
        <v>0</v>
      </c>
      <c r="AR930" s="24" t="s">
        <v>601</v>
      </c>
      <c r="AT930" s="24" t="s">
        <v>152</v>
      </c>
      <c r="AU930" s="24" t="s">
        <v>168</v>
      </c>
      <c r="AY930" s="24" t="s">
        <v>150</v>
      </c>
      <c r="BE930" s="165">
        <f t="shared" si="30"/>
        <v>0</v>
      </c>
      <c r="BF930" s="165">
        <f t="shared" si="31"/>
        <v>0</v>
      </c>
      <c r="BG930" s="165">
        <f t="shared" si="32"/>
        <v>0</v>
      </c>
      <c r="BH930" s="165">
        <f t="shared" si="33"/>
        <v>0</v>
      </c>
      <c r="BI930" s="165">
        <f t="shared" si="34"/>
        <v>0</v>
      </c>
      <c r="BJ930" s="24" t="s">
        <v>78</v>
      </c>
      <c r="BK930" s="165">
        <f t="shared" si="35"/>
        <v>0</v>
      </c>
      <c r="BL930" s="24" t="s">
        <v>601</v>
      </c>
      <c r="BM930" s="24" t="s">
        <v>1770</v>
      </c>
    </row>
    <row r="931" spans="2:65" s="1" customFormat="1" ht="22.5" customHeight="1">
      <c r="B931" s="154"/>
      <c r="C931" s="155" t="s">
        <v>1771</v>
      </c>
      <c r="D931" s="155" t="s">
        <v>152</v>
      </c>
      <c r="E931" s="156" t="s">
        <v>1772</v>
      </c>
      <c r="F931" s="157" t="s">
        <v>1773</v>
      </c>
      <c r="G931" s="158" t="s">
        <v>292</v>
      </c>
      <c r="H931" s="159">
        <v>600</v>
      </c>
      <c r="I931" s="160"/>
      <c r="J931" s="160"/>
      <c r="K931" s="157" t="s">
        <v>5</v>
      </c>
      <c r="L931" s="38"/>
      <c r="M931" s="161" t="s">
        <v>5</v>
      </c>
      <c r="N931" s="162" t="s">
        <v>41</v>
      </c>
      <c r="O931" s="163">
        <v>0</v>
      </c>
      <c r="P931" s="163">
        <f t="shared" si="27"/>
        <v>0</v>
      </c>
      <c r="Q931" s="163">
        <v>0</v>
      </c>
      <c r="R931" s="163">
        <f t="shared" si="28"/>
        <v>0</v>
      </c>
      <c r="S931" s="163">
        <v>0</v>
      </c>
      <c r="T931" s="164">
        <f t="shared" si="29"/>
        <v>0</v>
      </c>
      <c r="AR931" s="24" t="s">
        <v>601</v>
      </c>
      <c r="AT931" s="24" t="s">
        <v>152</v>
      </c>
      <c r="AU931" s="24" t="s">
        <v>168</v>
      </c>
      <c r="AY931" s="24" t="s">
        <v>150</v>
      </c>
      <c r="BE931" s="165">
        <f t="shared" si="30"/>
        <v>0</v>
      </c>
      <c r="BF931" s="165">
        <f t="shared" si="31"/>
        <v>0</v>
      </c>
      <c r="BG931" s="165">
        <f t="shared" si="32"/>
        <v>0</v>
      </c>
      <c r="BH931" s="165">
        <f t="shared" si="33"/>
        <v>0</v>
      </c>
      <c r="BI931" s="165">
        <f t="shared" si="34"/>
        <v>0</v>
      </c>
      <c r="BJ931" s="24" t="s">
        <v>78</v>
      </c>
      <c r="BK931" s="165">
        <f t="shared" si="35"/>
        <v>0</v>
      </c>
      <c r="BL931" s="24" t="s">
        <v>601</v>
      </c>
      <c r="BM931" s="24" t="s">
        <v>1774</v>
      </c>
    </row>
    <row r="932" spans="2:65" s="1" customFormat="1" ht="22.5" customHeight="1">
      <c r="B932" s="154"/>
      <c r="C932" s="155" t="s">
        <v>1775</v>
      </c>
      <c r="D932" s="155" t="s">
        <v>152</v>
      </c>
      <c r="E932" s="156" t="s">
        <v>1776</v>
      </c>
      <c r="F932" s="157" t="s">
        <v>1777</v>
      </c>
      <c r="G932" s="158" t="s">
        <v>1415</v>
      </c>
      <c r="H932" s="159">
        <v>10</v>
      </c>
      <c r="I932" s="160"/>
      <c r="J932" s="160"/>
      <c r="K932" s="157" t="s">
        <v>5</v>
      </c>
      <c r="L932" s="38"/>
      <c r="M932" s="161" t="s">
        <v>5</v>
      </c>
      <c r="N932" s="162" t="s">
        <v>41</v>
      </c>
      <c r="O932" s="163">
        <v>0</v>
      </c>
      <c r="P932" s="163">
        <f t="shared" si="27"/>
        <v>0</v>
      </c>
      <c r="Q932" s="163">
        <v>0</v>
      </c>
      <c r="R932" s="163">
        <f t="shared" si="28"/>
        <v>0</v>
      </c>
      <c r="S932" s="163">
        <v>0</v>
      </c>
      <c r="T932" s="164">
        <f t="shared" si="29"/>
        <v>0</v>
      </c>
      <c r="AR932" s="24" t="s">
        <v>601</v>
      </c>
      <c r="AT932" s="24" t="s">
        <v>152</v>
      </c>
      <c r="AU932" s="24" t="s">
        <v>168</v>
      </c>
      <c r="AY932" s="24" t="s">
        <v>150</v>
      </c>
      <c r="BE932" s="165">
        <f t="shared" si="30"/>
        <v>0</v>
      </c>
      <c r="BF932" s="165">
        <f t="shared" si="31"/>
        <v>0</v>
      </c>
      <c r="BG932" s="165">
        <f t="shared" si="32"/>
        <v>0</v>
      </c>
      <c r="BH932" s="165">
        <f t="shared" si="33"/>
        <v>0</v>
      </c>
      <c r="BI932" s="165">
        <f t="shared" si="34"/>
        <v>0</v>
      </c>
      <c r="BJ932" s="24" t="s">
        <v>78</v>
      </c>
      <c r="BK932" s="165">
        <f t="shared" si="35"/>
        <v>0</v>
      </c>
      <c r="BL932" s="24" t="s">
        <v>601</v>
      </c>
      <c r="BM932" s="24" t="s">
        <v>1778</v>
      </c>
    </row>
    <row r="933" spans="2:65" s="1" customFormat="1" ht="22.5" customHeight="1">
      <c r="B933" s="154"/>
      <c r="C933" s="155" t="s">
        <v>1779</v>
      </c>
      <c r="D933" s="155" t="s">
        <v>152</v>
      </c>
      <c r="E933" s="156" t="s">
        <v>1780</v>
      </c>
      <c r="F933" s="157" t="s">
        <v>1781</v>
      </c>
      <c r="G933" s="158" t="s">
        <v>1415</v>
      </c>
      <c r="H933" s="159">
        <v>7</v>
      </c>
      <c r="I933" s="160"/>
      <c r="J933" s="160"/>
      <c r="K933" s="157" t="s">
        <v>5</v>
      </c>
      <c r="L933" s="38"/>
      <c r="M933" s="161" t="s">
        <v>5</v>
      </c>
      <c r="N933" s="162" t="s">
        <v>41</v>
      </c>
      <c r="O933" s="163">
        <v>0</v>
      </c>
      <c r="P933" s="163">
        <f t="shared" si="27"/>
        <v>0</v>
      </c>
      <c r="Q933" s="163">
        <v>0</v>
      </c>
      <c r="R933" s="163">
        <f t="shared" si="28"/>
        <v>0</v>
      </c>
      <c r="S933" s="163">
        <v>0</v>
      </c>
      <c r="T933" s="164">
        <f t="shared" si="29"/>
        <v>0</v>
      </c>
      <c r="AR933" s="24" t="s">
        <v>601</v>
      </c>
      <c r="AT933" s="24" t="s">
        <v>152</v>
      </c>
      <c r="AU933" s="24" t="s">
        <v>168</v>
      </c>
      <c r="AY933" s="24" t="s">
        <v>150</v>
      </c>
      <c r="BE933" s="165">
        <f t="shared" si="30"/>
        <v>0</v>
      </c>
      <c r="BF933" s="165">
        <f t="shared" si="31"/>
        <v>0</v>
      </c>
      <c r="BG933" s="165">
        <f t="shared" si="32"/>
        <v>0</v>
      </c>
      <c r="BH933" s="165">
        <f t="shared" si="33"/>
        <v>0</v>
      </c>
      <c r="BI933" s="165">
        <f t="shared" si="34"/>
        <v>0</v>
      </c>
      <c r="BJ933" s="24" t="s">
        <v>78</v>
      </c>
      <c r="BK933" s="165">
        <f t="shared" si="35"/>
        <v>0</v>
      </c>
      <c r="BL933" s="24" t="s">
        <v>601</v>
      </c>
      <c r="BM933" s="24" t="s">
        <v>1782</v>
      </c>
    </row>
    <row r="934" spans="2:65" s="1" customFormat="1" ht="22.5" customHeight="1">
      <c r="B934" s="154"/>
      <c r="C934" s="155" t="s">
        <v>1783</v>
      </c>
      <c r="D934" s="155" t="s">
        <v>152</v>
      </c>
      <c r="E934" s="156" t="s">
        <v>1784</v>
      </c>
      <c r="F934" s="157" t="s">
        <v>1785</v>
      </c>
      <c r="G934" s="158" t="s">
        <v>292</v>
      </c>
      <c r="H934" s="159">
        <v>4</v>
      </c>
      <c r="I934" s="160"/>
      <c r="J934" s="160"/>
      <c r="K934" s="157" t="s">
        <v>5</v>
      </c>
      <c r="L934" s="38"/>
      <c r="M934" s="161" t="s">
        <v>5</v>
      </c>
      <c r="N934" s="162" t="s">
        <v>41</v>
      </c>
      <c r="O934" s="163">
        <v>0</v>
      </c>
      <c r="P934" s="163">
        <f t="shared" si="27"/>
        <v>0</v>
      </c>
      <c r="Q934" s="163">
        <v>0</v>
      </c>
      <c r="R934" s="163">
        <f t="shared" si="28"/>
        <v>0</v>
      </c>
      <c r="S934" s="163">
        <v>0</v>
      </c>
      <c r="T934" s="164">
        <f t="shared" si="29"/>
        <v>0</v>
      </c>
      <c r="AR934" s="24" t="s">
        <v>601</v>
      </c>
      <c r="AT934" s="24" t="s">
        <v>152</v>
      </c>
      <c r="AU934" s="24" t="s">
        <v>168</v>
      </c>
      <c r="AY934" s="24" t="s">
        <v>150</v>
      </c>
      <c r="BE934" s="165">
        <f t="shared" si="30"/>
        <v>0</v>
      </c>
      <c r="BF934" s="165">
        <f t="shared" si="31"/>
        <v>0</v>
      </c>
      <c r="BG934" s="165">
        <f t="shared" si="32"/>
        <v>0</v>
      </c>
      <c r="BH934" s="165">
        <f t="shared" si="33"/>
        <v>0</v>
      </c>
      <c r="BI934" s="165">
        <f t="shared" si="34"/>
        <v>0</v>
      </c>
      <c r="BJ934" s="24" t="s">
        <v>78</v>
      </c>
      <c r="BK934" s="165">
        <f t="shared" si="35"/>
        <v>0</v>
      </c>
      <c r="BL934" s="24" t="s">
        <v>601</v>
      </c>
      <c r="BM934" s="24" t="s">
        <v>1786</v>
      </c>
    </row>
    <row r="935" spans="2:65" s="1" customFormat="1" ht="22.5" customHeight="1">
      <c r="B935" s="154"/>
      <c r="C935" s="155" t="s">
        <v>1787</v>
      </c>
      <c r="D935" s="155" t="s">
        <v>152</v>
      </c>
      <c r="E935" s="156" t="s">
        <v>1788</v>
      </c>
      <c r="F935" s="157" t="s">
        <v>1789</v>
      </c>
      <c r="G935" s="158" t="s">
        <v>1420</v>
      </c>
      <c r="H935" s="159">
        <v>1</v>
      </c>
      <c r="I935" s="160"/>
      <c r="J935" s="160"/>
      <c r="K935" s="157" t="s">
        <v>5</v>
      </c>
      <c r="L935" s="38"/>
      <c r="M935" s="161" t="s">
        <v>5</v>
      </c>
      <c r="N935" s="162" t="s">
        <v>41</v>
      </c>
      <c r="O935" s="163">
        <v>0</v>
      </c>
      <c r="P935" s="163">
        <f t="shared" si="27"/>
        <v>0</v>
      </c>
      <c r="Q935" s="163">
        <v>0</v>
      </c>
      <c r="R935" s="163">
        <f t="shared" si="28"/>
        <v>0</v>
      </c>
      <c r="S935" s="163">
        <v>0</v>
      </c>
      <c r="T935" s="164">
        <f t="shared" si="29"/>
        <v>0</v>
      </c>
      <c r="AR935" s="24" t="s">
        <v>601</v>
      </c>
      <c r="AT935" s="24" t="s">
        <v>152</v>
      </c>
      <c r="AU935" s="24" t="s">
        <v>168</v>
      </c>
      <c r="AY935" s="24" t="s">
        <v>150</v>
      </c>
      <c r="BE935" s="165">
        <f t="shared" si="30"/>
        <v>0</v>
      </c>
      <c r="BF935" s="165">
        <f t="shared" si="31"/>
        <v>0</v>
      </c>
      <c r="BG935" s="165">
        <f t="shared" si="32"/>
        <v>0</v>
      </c>
      <c r="BH935" s="165">
        <f t="shared" si="33"/>
        <v>0</v>
      </c>
      <c r="BI935" s="165">
        <f t="shared" si="34"/>
        <v>0</v>
      </c>
      <c r="BJ935" s="24" t="s">
        <v>78</v>
      </c>
      <c r="BK935" s="165">
        <f t="shared" si="35"/>
        <v>0</v>
      </c>
      <c r="BL935" s="24" t="s">
        <v>601</v>
      </c>
      <c r="BM935" s="24" t="s">
        <v>1790</v>
      </c>
    </row>
    <row r="936" spans="2:65" s="1" customFormat="1" ht="22.5" customHeight="1">
      <c r="B936" s="154"/>
      <c r="C936" s="155" t="s">
        <v>1791</v>
      </c>
      <c r="D936" s="155" t="s">
        <v>152</v>
      </c>
      <c r="E936" s="156" t="s">
        <v>1792</v>
      </c>
      <c r="F936" s="157" t="s">
        <v>1793</v>
      </c>
      <c r="G936" s="158" t="s">
        <v>1420</v>
      </c>
      <c r="H936" s="159">
        <v>1</v>
      </c>
      <c r="I936" s="160"/>
      <c r="J936" s="160"/>
      <c r="K936" s="157" t="s">
        <v>5</v>
      </c>
      <c r="L936" s="38"/>
      <c r="M936" s="161" t="s">
        <v>5</v>
      </c>
      <c r="N936" s="162" t="s">
        <v>41</v>
      </c>
      <c r="O936" s="163">
        <v>0</v>
      </c>
      <c r="P936" s="163">
        <f t="shared" si="27"/>
        <v>0</v>
      </c>
      <c r="Q936" s="163">
        <v>0</v>
      </c>
      <c r="R936" s="163">
        <f t="shared" si="28"/>
        <v>0</v>
      </c>
      <c r="S936" s="163">
        <v>0</v>
      </c>
      <c r="T936" s="164">
        <f t="shared" si="29"/>
        <v>0</v>
      </c>
      <c r="AR936" s="24" t="s">
        <v>601</v>
      </c>
      <c r="AT936" s="24" t="s">
        <v>152</v>
      </c>
      <c r="AU936" s="24" t="s">
        <v>168</v>
      </c>
      <c r="AY936" s="24" t="s">
        <v>150</v>
      </c>
      <c r="BE936" s="165">
        <f t="shared" si="30"/>
        <v>0</v>
      </c>
      <c r="BF936" s="165">
        <f t="shared" si="31"/>
        <v>0</v>
      </c>
      <c r="BG936" s="165">
        <f t="shared" si="32"/>
        <v>0</v>
      </c>
      <c r="BH936" s="165">
        <f t="shared" si="33"/>
        <v>0</v>
      </c>
      <c r="BI936" s="165">
        <f t="shared" si="34"/>
        <v>0</v>
      </c>
      <c r="BJ936" s="24" t="s">
        <v>78</v>
      </c>
      <c r="BK936" s="165">
        <f t="shared" si="35"/>
        <v>0</v>
      </c>
      <c r="BL936" s="24" t="s">
        <v>601</v>
      </c>
      <c r="BM936" s="24" t="s">
        <v>1794</v>
      </c>
    </row>
    <row r="937" spans="2:65" s="1" customFormat="1" ht="22.5" customHeight="1">
      <c r="B937" s="154"/>
      <c r="C937" s="155" t="s">
        <v>1795</v>
      </c>
      <c r="D937" s="155" t="s">
        <v>152</v>
      </c>
      <c r="E937" s="156" t="s">
        <v>1796</v>
      </c>
      <c r="F937" s="157" t="s">
        <v>1797</v>
      </c>
      <c r="G937" s="158" t="s">
        <v>1420</v>
      </c>
      <c r="H937" s="159">
        <v>1</v>
      </c>
      <c r="I937" s="160"/>
      <c r="J937" s="160"/>
      <c r="K937" s="157" t="s">
        <v>5</v>
      </c>
      <c r="L937" s="38"/>
      <c r="M937" s="161" t="s">
        <v>5</v>
      </c>
      <c r="N937" s="162" t="s">
        <v>41</v>
      </c>
      <c r="O937" s="163">
        <v>0</v>
      </c>
      <c r="P937" s="163">
        <f t="shared" si="27"/>
        <v>0</v>
      </c>
      <c r="Q937" s="163">
        <v>0</v>
      </c>
      <c r="R937" s="163">
        <f t="shared" si="28"/>
        <v>0</v>
      </c>
      <c r="S937" s="163">
        <v>0</v>
      </c>
      <c r="T937" s="164">
        <f t="shared" si="29"/>
        <v>0</v>
      </c>
      <c r="AR937" s="24" t="s">
        <v>601</v>
      </c>
      <c r="AT937" s="24" t="s">
        <v>152</v>
      </c>
      <c r="AU937" s="24" t="s">
        <v>168</v>
      </c>
      <c r="AY937" s="24" t="s">
        <v>150</v>
      </c>
      <c r="BE937" s="165">
        <f t="shared" si="30"/>
        <v>0</v>
      </c>
      <c r="BF937" s="165">
        <f t="shared" si="31"/>
        <v>0</v>
      </c>
      <c r="BG937" s="165">
        <f t="shared" si="32"/>
        <v>0</v>
      </c>
      <c r="BH937" s="165">
        <f t="shared" si="33"/>
        <v>0</v>
      </c>
      <c r="BI937" s="165">
        <f t="shared" si="34"/>
        <v>0</v>
      </c>
      <c r="BJ937" s="24" t="s">
        <v>78</v>
      </c>
      <c r="BK937" s="165">
        <f t="shared" si="35"/>
        <v>0</v>
      </c>
      <c r="BL937" s="24" t="s">
        <v>601</v>
      </c>
      <c r="BM937" s="24" t="s">
        <v>1798</v>
      </c>
    </row>
    <row r="938" spans="2:65" s="1" customFormat="1" ht="22.5" customHeight="1">
      <c r="B938" s="154"/>
      <c r="C938" s="155" t="s">
        <v>1799</v>
      </c>
      <c r="D938" s="155" t="s">
        <v>152</v>
      </c>
      <c r="E938" s="156" t="s">
        <v>1800</v>
      </c>
      <c r="F938" s="157" t="s">
        <v>1801</v>
      </c>
      <c r="G938" s="158" t="s">
        <v>1420</v>
      </c>
      <c r="H938" s="159">
        <v>1</v>
      </c>
      <c r="I938" s="160"/>
      <c r="J938" s="160"/>
      <c r="K938" s="157" t="s">
        <v>5</v>
      </c>
      <c r="L938" s="38"/>
      <c r="M938" s="161" t="s">
        <v>5</v>
      </c>
      <c r="N938" s="162" t="s">
        <v>41</v>
      </c>
      <c r="O938" s="163">
        <v>0</v>
      </c>
      <c r="P938" s="163">
        <f t="shared" si="27"/>
        <v>0</v>
      </c>
      <c r="Q938" s="163">
        <v>0</v>
      </c>
      <c r="R938" s="163">
        <f t="shared" si="28"/>
        <v>0</v>
      </c>
      <c r="S938" s="163">
        <v>0</v>
      </c>
      <c r="T938" s="164">
        <f t="shared" si="29"/>
        <v>0</v>
      </c>
      <c r="AR938" s="24" t="s">
        <v>601</v>
      </c>
      <c r="AT938" s="24" t="s">
        <v>152</v>
      </c>
      <c r="AU938" s="24" t="s">
        <v>168</v>
      </c>
      <c r="AY938" s="24" t="s">
        <v>150</v>
      </c>
      <c r="BE938" s="165">
        <f t="shared" si="30"/>
        <v>0</v>
      </c>
      <c r="BF938" s="165">
        <f t="shared" si="31"/>
        <v>0</v>
      </c>
      <c r="BG938" s="165">
        <f t="shared" si="32"/>
        <v>0</v>
      </c>
      <c r="BH938" s="165">
        <f t="shared" si="33"/>
        <v>0</v>
      </c>
      <c r="BI938" s="165">
        <f t="shared" si="34"/>
        <v>0</v>
      </c>
      <c r="BJ938" s="24" t="s">
        <v>78</v>
      </c>
      <c r="BK938" s="165">
        <f t="shared" si="35"/>
        <v>0</v>
      </c>
      <c r="BL938" s="24" t="s">
        <v>601</v>
      </c>
      <c r="BM938" s="24" t="s">
        <v>1802</v>
      </c>
    </row>
    <row r="939" spans="2:63" s="10" customFormat="1" ht="21.75" customHeight="1">
      <c r="B939" s="141"/>
      <c r="D939" s="151" t="s">
        <v>69</v>
      </c>
      <c r="E939" s="152" t="s">
        <v>1803</v>
      </c>
      <c r="F939" s="152" t="s">
        <v>1804</v>
      </c>
      <c r="J939" s="153"/>
      <c r="L939" s="141"/>
      <c r="M939" s="145"/>
      <c r="N939" s="146"/>
      <c r="O939" s="146"/>
      <c r="P939" s="147">
        <f>SUM(P940:P942)</f>
        <v>0</v>
      </c>
      <c r="Q939" s="146"/>
      <c r="R939" s="147">
        <f>SUM(R940:R942)</f>
        <v>0</v>
      </c>
      <c r="S939" s="146"/>
      <c r="T939" s="148">
        <f>SUM(T940:T942)</f>
        <v>0</v>
      </c>
      <c r="AR939" s="142" t="s">
        <v>78</v>
      </c>
      <c r="AT939" s="149" t="s">
        <v>69</v>
      </c>
      <c r="AU939" s="149" t="s">
        <v>80</v>
      </c>
      <c r="AY939" s="142" t="s">
        <v>150</v>
      </c>
      <c r="BK939" s="150">
        <f>SUM(BK940:BK942)</f>
        <v>0</v>
      </c>
    </row>
    <row r="940" spans="2:65" s="1" customFormat="1" ht="22.5" customHeight="1">
      <c r="B940" s="154"/>
      <c r="C940" s="155" t="s">
        <v>1805</v>
      </c>
      <c r="D940" s="155" t="s">
        <v>152</v>
      </c>
      <c r="E940" s="156" t="s">
        <v>1806</v>
      </c>
      <c r="F940" s="157" t="s">
        <v>1807</v>
      </c>
      <c r="G940" s="158" t="s">
        <v>1415</v>
      </c>
      <c r="H940" s="159">
        <v>11</v>
      </c>
      <c r="I940" s="160"/>
      <c r="J940" s="160"/>
      <c r="K940" s="157" t="s">
        <v>5</v>
      </c>
      <c r="L940" s="38"/>
      <c r="M940" s="161" t="s">
        <v>5</v>
      </c>
      <c r="N940" s="162" t="s">
        <v>41</v>
      </c>
      <c r="O940" s="163">
        <v>0</v>
      </c>
      <c r="P940" s="163">
        <f>O940*H940</f>
        <v>0</v>
      </c>
      <c r="Q940" s="163">
        <v>0</v>
      </c>
      <c r="R940" s="163">
        <f>Q940*H940</f>
        <v>0</v>
      </c>
      <c r="S940" s="163">
        <v>0</v>
      </c>
      <c r="T940" s="164">
        <f>S940*H940</f>
        <v>0</v>
      </c>
      <c r="AR940" s="24" t="s">
        <v>601</v>
      </c>
      <c r="AT940" s="24" t="s">
        <v>152</v>
      </c>
      <c r="AU940" s="24" t="s">
        <v>168</v>
      </c>
      <c r="AY940" s="24" t="s">
        <v>150</v>
      </c>
      <c r="BE940" s="165">
        <f>IF(N940="základní",J940,0)</f>
        <v>0</v>
      </c>
      <c r="BF940" s="165">
        <f>IF(N940="snížená",J940,0)</f>
        <v>0</v>
      </c>
      <c r="BG940" s="165">
        <f>IF(N940="zákl. přenesená",J940,0)</f>
        <v>0</v>
      </c>
      <c r="BH940" s="165">
        <f>IF(N940="sníž. přenesená",J940,0)</f>
        <v>0</v>
      </c>
      <c r="BI940" s="165">
        <f>IF(N940="nulová",J940,0)</f>
        <v>0</v>
      </c>
      <c r="BJ940" s="24" t="s">
        <v>78</v>
      </c>
      <c r="BK940" s="165">
        <f>ROUND(I940*H940,2)</f>
        <v>0</v>
      </c>
      <c r="BL940" s="24" t="s">
        <v>601</v>
      </c>
      <c r="BM940" s="24" t="s">
        <v>1808</v>
      </c>
    </row>
    <row r="941" spans="2:65" s="1" customFormat="1" ht="22.5" customHeight="1">
      <c r="B941" s="154"/>
      <c r="C941" s="155" t="s">
        <v>1809</v>
      </c>
      <c r="D941" s="155" t="s">
        <v>152</v>
      </c>
      <c r="E941" s="156" t="s">
        <v>1810</v>
      </c>
      <c r="F941" s="157" t="s">
        <v>1811</v>
      </c>
      <c r="G941" s="158" t="s">
        <v>1415</v>
      </c>
      <c r="H941" s="159">
        <v>70</v>
      </c>
      <c r="I941" s="160"/>
      <c r="J941" s="160"/>
      <c r="K941" s="157" t="s">
        <v>5</v>
      </c>
      <c r="L941" s="38"/>
      <c r="M941" s="161" t="s">
        <v>5</v>
      </c>
      <c r="N941" s="162" t="s">
        <v>41</v>
      </c>
      <c r="O941" s="163">
        <v>0</v>
      </c>
      <c r="P941" s="163">
        <f>O941*H941</f>
        <v>0</v>
      </c>
      <c r="Q941" s="163">
        <v>0</v>
      </c>
      <c r="R941" s="163">
        <f>Q941*H941</f>
        <v>0</v>
      </c>
      <c r="S941" s="163">
        <v>0</v>
      </c>
      <c r="T941" s="164">
        <f>S941*H941</f>
        <v>0</v>
      </c>
      <c r="AR941" s="24" t="s">
        <v>601</v>
      </c>
      <c r="AT941" s="24" t="s">
        <v>152</v>
      </c>
      <c r="AU941" s="24" t="s">
        <v>168</v>
      </c>
      <c r="AY941" s="24" t="s">
        <v>150</v>
      </c>
      <c r="BE941" s="165">
        <f>IF(N941="základní",J941,0)</f>
        <v>0</v>
      </c>
      <c r="BF941" s="165">
        <f>IF(N941="snížená",J941,0)</f>
        <v>0</v>
      </c>
      <c r="BG941" s="165">
        <f>IF(N941="zákl. přenesená",J941,0)</f>
        <v>0</v>
      </c>
      <c r="BH941" s="165">
        <f>IF(N941="sníž. přenesená",J941,0)</f>
        <v>0</v>
      </c>
      <c r="BI941" s="165">
        <f>IF(N941="nulová",J941,0)</f>
        <v>0</v>
      </c>
      <c r="BJ941" s="24" t="s">
        <v>78</v>
      </c>
      <c r="BK941" s="165">
        <f>ROUND(I941*H941,2)</f>
        <v>0</v>
      </c>
      <c r="BL941" s="24" t="s">
        <v>601</v>
      </c>
      <c r="BM941" s="24" t="s">
        <v>1812</v>
      </c>
    </row>
    <row r="942" spans="2:65" s="1" customFormat="1" ht="22.5" customHeight="1">
      <c r="B942" s="154"/>
      <c r="C942" s="155" t="s">
        <v>1813</v>
      </c>
      <c r="D942" s="155" t="s">
        <v>152</v>
      </c>
      <c r="E942" s="156" t="s">
        <v>1814</v>
      </c>
      <c r="F942" s="157" t="s">
        <v>1815</v>
      </c>
      <c r="G942" s="158" t="s">
        <v>1415</v>
      </c>
      <c r="H942" s="159">
        <v>80</v>
      </c>
      <c r="I942" s="160"/>
      <c r="J942" s="160"/>
      <c r="K942" s="157" t="s">
        <v>5</v>
      </c>
      <c r="L942" s="38"/>
      <c r="M942" s="161" t="s">
        <v>5</v>
      </c>
      <c r="N942" s="162" t="s">
        <v>41</v>
      </c>
      <c r="O942" s="163">
        <v>0</v>
      </c>
      <c r="P942" s="163">
        <f>O942*H942</f>
        <v>0</v>
      </c>
      <c r="Q942" s="163">
        <v>0</v>
      </c>
      <c r="R942" s="163">
        <f>Q942*H942</f>
        <v>0</v>
      </c>
      <c r="S942" s="163">
        <v>0</v>
      </c>
      <c r="T942" s="164">
        <f>S942*H942</f>
        <v>0</v>
      </c>
      <c r="AR942" s="24" t="s">
        <v>601</v>
      </c>
      <c r="AT942" s="24" t="s">
        <v>152</v>
      </c>
      <c r="AU942" s="24" t="s">
        <v>168</v>
      </c>
      <c r="AY942" s="24" t="s">
        <v>150</v>
      </c>
      <c r="BE942" s="165">
        <f>IF(N942="základní",J942,0)</f>
        <v>0</v>
      </c>
      <c r="BF942" s="165">
        <f>IF(N942="snížená",J942,0)</f>
        <v>0</v>
      </c>
      <c r="BG942" s="165">
        <f>IF(N942="zákl. přenesená",J942,0)</f>
        <v>0</v>
      </c>
      <c r="BH942" s="165">
        <f>IF(N942="sníž. přenesená",J942,0)</f>
        <v>0</v>
      </c>
      <c r="BI942" s="165">
        <f>IF(N942="nulová",J942,0)</f>
        <v>0</v>
      </c>
      <c r="BJ942" s="24" t="s">
        <v>78</v>
      </c>
      <c r="BK942" s="165">
        <f>ROUND(I942*H942,2)</f>
        <v>0</v>
      </c>
      <c r="BL942" s="24" t="s">
        <v>601</v>
      </c>
      <c r="BM942" s="24" t="s">
        <v>1816</v>
      </c>
    </row>
    <row r="943" spans="2:63" s="10" customFormat="1" ht="21.75" customHeight="1">
      <c r="B943" s="141"/>
      <c r="D943" s="151" t="s">
        <v>69</v>
      </c>
      <c r="E943" s="152" t="s">
        <v>1817</v>
      </c>
      <c r="F943" s="152" t="s">
        <v>1818</v>
      </c>
      <c r="J943" s="153"/>
      <c r="L943" s="141"/>
      <c r="M943" s="145"/>
      <c r="N943" s="146"/>
      <c r="O943" s="146"/>
      <c r="P943" s="147">
        <f>SUM(P944:P950)</f>
        <v>0</v>
      </c>
      <c r="Q943" s="146"/>
      <c r="R943" s="147">
        <f>SUM(R944:R950)</f>
        <v>0</v>
      </c>
      <c r="S943" s="146"/>
      <c r="T943" s="148">
        <f>SUM(T944:T950)</f>
        <v>0</v>
      </c>
      <c r="AR943" s="142" t="s">
        <v>78</v>
      </c>
      <c r="AT943" s="149" t="s">
        <v>69</v>
      </c>
      <c r="AU943" s="149" t="s">
        <v>80</v>
      </c>
      <c r="AY943" s="142" t="s">
        <v>150</v>
      </c>
      <c r="BK943" s="150">
        <f>SUM(BK944:BK950)</f>
        <v>0</v>
      </c>
    </row>
    <row r="944" spans="2:65" s="1" customFormat="1" ht="22.5" customHeight="1">
      <c r="B944" s="154"/>
      <c r="C944" s="155" t="s">
        <v>1819</v>
      </c>
      <c r="D944" s="155" t="s">
        <v>152</v>
      </c>
      <c r="E944" s="156" t="s">
        <v>1820</v>
      </c>
      <c r="F944" s="157" t="s">
        <v>1821</v>
      </c>
      <c r="G944" s="158" t="s">
        <v>292</v>
      </c>
      <c r="H944" s="159">
        <v>350</v>
      </c>
      <c r="I944" s="160"/>
      <c r="J944" s="160"/>
      <c r="K944" s="157" t="s">
        <v>5</v>
      </c>
      <c r="L944" s="38"/>
      <c r="M944" s="161" t="s">
        <v>5</v>
      </c>
      <c r="N944" s="162" t="s">
        <v>41</v>
      </c>
      <c r="O944" s="163">
        <v>0</v>
      </c>
      <c r="P944" s="163">
        <f aca="true" t="shared" si="36" ref="P944:P950">O944*H944</f>
        <v>0</v>
      </c>
      <c r="Q944" s="163">
        <v>0</v>
      </c>
      <c r="R944" s="163">
        <f aca="true" t="shared" si="37" ref="R944:R950">Q944*H944</f>
        <v>0</v>
      </c>
      <c r="S944" s="163">
        <v>0</v>
      </c>
      <c r="T944" s="164">
        <f aca="true" t="shared" si="38" ref="T944:T950">S944*H944</f>
        <v>0</v>
      </c>
      <c r="AR944" s="24" t="s">
        <v>601</v>
      </c>
      <c r="AT944" s="24" t="s">
        <v>152</v>
      </c>
      <c r="AU944" s="24" t="s">
        <v>168</v>
      </c>
      <c r="AY944" s="24" t="s">
        <v>150</v>
      </c>
      <c r="BE944" s="165">
        <f aca="true" t="shared" si="39" ref="BE944:BE950">IF(N944="základní",J944,0)</f>
        <v>0</v>
      </c>
      <c r="BF944" s="165">
        <f aca="true" t="shared" si="40" ref="BF944:BF950">IF(N944="snížená",J944,0)</f>
        <v>0</v>
      </c>
      <c r="BG944" s="165">
        <f aca="true" t="shared" si="41" ref="BG944:BG950">IF(N944="zákl. přenesená",J944,0)</f>
        <v>0</v>
      </c>
      <c r="BH944" s="165">
        <f aca="true" t="shared" si="42" ref="BH944:BH950">IF(N944="sníž. přenesená",J944,0)</f>
        <v>0</v>
      </c>
      <c r="BI944" s="165">
        <f aca="true" t="shared" si="43" ref="BI944:BI950">IF(N944="nulová",J944,0)</f>
        <v>0</v>
      </c>
      <c r="BJ944" s="24" t="s">
        <v>78</v>
      </c>
      <c r="BK944" s="165">
        <f aca="true" t="shared" si="44" ref="BK944:BK950">ROUND(I944*H944,2)</f>
        <v>0</v>
      </c>
      <c r="BL944" s="24" t="s">
        <v>601</v>
      </c>
      <c r="BM944" s="24" t="s">
        <v>1822</v>
      </c>
    </row>
    <row r="945" spans="2:65" s="1" customFormat="1" ht="22.5" customHeight="1">
      <c r="B945" s="154"/>
      <c r="C945" s="155" t="s">
        <v>1823</v>
      </c>
      <c r="D945" s="155" t="s">
        <v>152</v>
      </c>
      <c r="E945" s="156" t="s">
        <v>1824</v>
      </c>
      <c r="F945" s="157" t="s">
        <v>1825</v>
      </c>
      <c r="G945" s="158" t="s">
        <v>1415</v>
      </c>
      <c r="H945" s="159">
        <v>25</v>
      </c>
      <c r="I945" s="160"/>
      <c r="J945" s="160"/>
      <c r="K945" s="157" t="s">
        <v>5</v>
      </c>
      <c r="L945" s="38"/>
      <c r="M945" s="161" t="s">
        <v>5</v>
      </c>
      <c r="N945" s="162" t="s">
        <v>41</v>
      </c>
      <c r="O945" s="163">
        <v>0</v>
      </c>
      <c r="P945" s="163">
        <f t="shared" si="36"/>
        <v>0</v>
      </c>
      <c r="Q945" s="163">
        <v>0</v>
      </c>
      <c r="R945" s="163">
        <f t="shared" si="37"/>
        <v>0</v>
      </c>
      <c r="S945" s="163">
        <v>0</v>
      </c>
      <c r="T945" s="164">
        <f t="shared" si="38"/>
        <v>0</v>
      </c>
      <c r="AR945" s="24" t="s">
        <v>601</v>
      </c>
      <c r="AT945" s="24" t="s">
        <v>152</v>
      </c>
      <c r="AU945" s="24" t="s">
        <v>168</v>
      </c>
      <c r="AY945" s="24" t="s">
        <v>150</v>
      </c>
      <c r="BE945" s="165">
        <f t="shared" si="39"/>
        <v>0</v>
      </c>
      <c r="BF945" s="165">
        <f t="shared" si="40"/>
        <v>0</v>
      </c>
      <c r="BG945" s="165">
        <f t="shared" si="41"/>
        <v>0</v>
      </c>
      <c r="BH945" s="165">
        <f t="shared" si="42"/>
        <v>0</v>
      </c>
      <c r="BI945" s="165">
        <f t="shared" si="43"/>
        <v>0</v>
      </c>
      <c r="BJ945" s="24" t="s">
        <v>78</v>
      </c>
      <c r="BK945" s="165">
        <f t="shared" si="44"/>
        <v>0</v>
      </c>
      <c r="BL945" s="24" t="s">
        <v>601</v>
      </c>
      <c r="BM945" s="24" t="s">
        <v>1826</v>
      </c>
    </row>
    <row r="946" spans="2:65" s="1" customFormat="1" ht="22.5" customHeight="1">
      <c r="B946" s="154"/>
      <c r="C946" s="155" t="s">
        <v>1827</v>
      </c>
      <c r="D946" s="155" t="s">
        <v>152</v>
      </c>
      <c r="E946" s="156" t="s">
        <v>1828</v>
      </c>
      <c r="F946" s="157" t="s">
        <v>1829</v>
      </c>
      <c r="G946" s="158" t="s">
        <v>1415</v>
      </c>
      <c r="H946" s="159">
        <v>665</v>
      </c>
      <c r="I946" s="160"/>
      <c r="J946" s="160"/>
      <c r="K946" s="157" t="s">
        <v>5</v>
      </c>
      <c r="L946" s="38"/>
      <c r="M946" s="161" t="s">
        <v>5</v>
      </c>
      <c r="N946" s="162" t="s">
        <v>41</v>
      </c>
      <c r="O946" s="163">
        <v>0</v>
      </c>
      <c r="P946" s="163">
        <f t="shared" si="36"/>
        <v>0</v>
      </c>
      <c r="Q946" s="163">
        <v>0</v>
      </c>
      <c r="R946" s="163">
        <f t="shared" si="37"/>
        <v>0</v>
      </c>
      <c r="S946" s="163">
        <v>0</v>
      </c>
      <c r="T946" s="164">
        <f t="shared" si="38"/>
        <v>0</v>
      </c>
      <c r="AR946" s="24" t="s">
        <v>601</v>
      </c>
      <c r="AT946" s="24" t="s">
        <v>152</v>
      </c>
      <c r="AU946" s="24" t="s">
        <v>168</v>
      </c>
      <c r="AY946" s="24" t="s">
        <v>150</v>
      </c>
      <c r="BE946" s="165">
        <f t="shared" si="39"/>
        <v>0</v>
      </c>
      <c r="BF946" s="165">
        <f t="shared" si="40"/>
        <v>0</v>
      </c>
      <c r="BG946" s="165">
        <f t="shared" si="41"/>
        <v>0</v>
      </c>
      <c r="BH946" s="165">
        <f t="shared" si="42"/>
        <v>0</v>
      </c>
      <c r="BI946" s="165">
        <f t="shared" si="43"/>
        <v>0</v>
      </c>
      <c r="BJ946" s="24" t="s">
        <v>78</v>
      </c>
      <c r="BK946" s="165">
        <f t="shared" si="44"/>
        <v>0</v>
      </c>
      <c r="BL946" s="24" t="s">
        <v>601</v>
      </c>
      <c r="BM946" s="24" t="s">
        <v>1830</v>
      </c>
    </row>
    <row r="947" spans="2:65" s="1" customFormat="1" ht="22.5" customHeight="1">
      <c r="B947" s="154"/>
      <c r="C947" s="155" t="s">
        <v>1831</v>
      </c>
      <c r="D947" s="155" t="s">
        <v>152</v>
      </c>
      <c r="E947" s="156" t="s">
        <v>1832</v>
      </c>
      <c r="F947" s="157" t="s">
        <v>1833</v>
      </c>
      <c r="G947" s="158" t="s">
        <v>1415</v>
      </c>
      <c r="H947" s="159">
        <v>9</v>
      </c>
      <c r="I947" s="160"/>
      <c r="J947" s="160"/>
      <c r="K947" s="157" t="s">
        <v>5</v>
      </c>
      <c r="L947" s="38"/>
      <c r="M947" s="161" t="s">
        <v>5</v>
      </c>
      <c r="N947" s="162" t="s">
        <v>41</v>
      </c>
      <c r="O947" s="163">
        <v>0</v>
      </c>
      <c r="P947" s="163">
        <f t="shared" si="36"/>
        <v>0</v>
      </c>
      <c r="Q947" s="163">
        <v>0</v>
      </c>
      <c r="R947" s="163">
        <f t="shared" si="37"/>
        <v>0</v>
      </c>
      <c r="S947" s="163">
        <v>0</v>
      </c>
      <c r="T947" s="164">
        <f t="shared" si="38"/>
        <v>0</v>
      </c>
      <c r="AR947" s="24" t="s">
        <v>601</v>
      </c>
      <c r="AT947" s="24" t="s">
        <v>152</v>
      </c>
      <c r="AU947" s="24" t="s">
        <v>168</v>
      </c>
      <c r="AY947" s="24" t="s">
        <v>150</v>
      </c>
      <c r="BE947" s="165">
        <f t="shared" si="39"/>
        <v>0</v>
      </c>
      <c r="BF947" s="165">
        <f t="shared" si="40"/>
        <v>0</v>
      </c>
      <c r="BG947" s="165">
        <f t="shared" si="41"/>
        <v>0</v>
      </c>
      <c r="BH947" s="165">
        <f t="shared" si="42"/>
        <v>0</v>
      </c>
      <c r="BI947" s="165">
        <f t="shared" si="43"/>
        <v>0</v>
      </c>
      <c r="BJ947" s="24" t="s">
        <v>78</v>
      </c>
      <c r="BK947" s="165">
        <f t="shared" si="44"/>
        <v>0</v>
      </c>
      <c r="BL947" s="24" t="s">
        <v>601</v>
      </c>
      <c r="BM947" s="24" t="s">
        <v>1834</v>
      </c>
    </row>
    <row r="948" spans="2:65" s="1" customFormat="1" ht="22.5" customHeight="1">
      <c r="B948" s="154"/>
      <c r="C948" s="155" t="s">
        <v>1835</v>
      </c>
      <c r="D948" s="155" t="s">
        <v>152</v>
      </c>
      <c r="E948" s="156" t="s">
        <v>1836</v>
      </c>
      <c r="F948" s="157" t="s">
        <v>1837</v>
      </c>
      <c r="G948" s="158" t="s">
        <v>1415</v>
      </c>
      <c r="H948" s="159">
        <v>8</v>
      </c>
      <c r="I948" s="160"/>
      <c r="J948" s="160"/>
      <c r="K948" s="157" t="s">
        <v>5</v>
      </c>
      <c r="L948" s="38"/>
      <c r="M948" s="161" t="s">
        <v>5</v>
      </c>
      <c r="N948" s="162" t="s">
        <v>41</v>
      </c>
      <c r="O948" s="163">
        <v>0</v>
      </c>
      <c r="P948" s="163">
        <f t="shared" si="36"/>
        <v>0</v>
      </c>
      <c r="Q948" s="163">
        <v>0</v>
      </c>
      <c r="R948" s="163">
        <f t="shared" si="37"/>
        <v>0</v>
      </c>
      <c r="S948" s="163">
        <v>0</v>
      </c>
      <c r="T948" s="164">
        <f t="shared" si="38"/>
        <v>0</v>
      </c>
      <c r="AR948" s="24" t="s">
        <v>601</v>
      </c>
      <c r="AT948" s="24" t="s">
        <v>152</v>
      </c>
      <c r="AU948" s="24" t="s">
        <v>168</v>
      </c>
      <c r="AY948" s="24" t="s">
        <v>150</v>
      </c>
      <c r="BE948" s="165">
        <f t="shared" si="39"/>
        <v>0</v>
      </c>
      <c r="BF948" s="165">
        <f t="shared" si="40"/>
        <v>0</v>
      </c>
      <c r="BG948" s="165">
        <f t="shared" si="41"/>
        <v>0</v>
      </c>
      <c r="BH948" s="165">
        <f t="shared" si="42"/>
        <v>0</v>
      </c>
      <c r="BI948" s="165">
        <f t="shared" si="43"/>
        <v>0</v>
      </c>
      <c r="BJ948" s="24" t="s">
        <v>78</v>
      </c>
      <c r="BK948" s="165">
        <f t="shared" si="44"/>
        <v>0</v>
      </c>
      <c r="BL948" s="24" t="s">
        <v>601</v>
      </c>
      <c r="BM948" s="24" t="s">
        <v>1838</v>
      </c>
    </row>
    <row r="949" spans="2:65" s="1" customFormat="1" ht="22.5" customHeight="1">
      <c r="B949" s="154"/>
      <c r="C949" s="155" t="s">
        <v>1839</v>
      </c>
      <c r="D949" s="155" t="s">
        <v>152</v>
      </c>
      <c r="E949" s="156" t="s">
        <v>1840</v>
      </c>
      <c r="F949" s="157" t="s">
        <v>1841</v>
      </c>
      <c r="G949" s="158" t="s">
        <v>1415</v>
      </c>
      <c r="H949" s="159">
        <v>3</v>
      </c>
      <c r="I949" s="160"/>
      <c r="J949" s="160"/>
      <c r="K949" s="157" t="s">
        <v>5</v>
      </c>
      <c r="L949" s="38"/>
      <c r="M949" s="161" t="s">
        <v>5</v>
      </c>
      <c r="N949" s="162" t="s">
        <v>41</v>
      </c>
      <c r="O949" s="163">
        <v>0</v>
      </c>
      <c r="P949" s="163">
        <f t="shared" si="36"/>
        <v>0</v>
      </c>
      <c r="Q949" s="163">
        <v>0</v>
      </c>
      <c r="R949" s="163">
        <f t="shared" si="37"/>
        <v>0</v>
      </c>
      <c r="S949" s="163">
        <v>0</v>
      </c>
      <c r="T949" s="164">
        <f t="shared" si="38"/>
        <v>0</v>
      </c>
      <c r="AR949" s="24" t="s">
        <v>601</v>
      </c>
      <c r="AT949" s="24" t="s">
        <v>152</v>
      </c>
      <c r="AU949" s="24" t="s">
        <v>168</v>
      </c>
      <c r="AY949" s="24" t="s">
        <v>150</v>
      </c>
      <c r="BE949" s="165">
        <f t="shared" si="39"/>
        <v>0</v>
      </c>
      <c r="BF949" s="165">
        <f t="shared" si="40"/>
        <v>0</v>
      </c>
      <c r="BG949" s="165">
        <f t="shared" si="41"/>
        <v>0</v>
      </c>
      <c r="BH949" s="165">
        <f t="shared" si="42"/>
        <v>0</v>
      </c>
      <c r="BI949" s="165">
        <f t="shared" si="43"/>
        <v>0</v>
      </c>
      <c r="BJ949" s="24" t="s">
        <v>78</v>
      </c>
      <c r="BK949" s="165">
        <f t="shared" si="44"/>
        <v>0</v>
      </c>
      <c r="BL949" s="24" t="s">
        <v>601</v>
      </c>
      <c r="BM949" s="24" t="s">
        <v>1842</v>
      </c>
    </row>
    <row r="950" spans="2:65" s="1" customFormat="1" ht="22.5" customHeight="1">
      <c r="B950" s="154"/>
      <c r="C950" s="155" t="s">
        <v>1843</v>
      </c>
      <c r="D950" s="155" t="s">
        <v>152</v>
      </c>
      <c r="E950" s="156" t="s">
        <v>1844</v>
      </c>
      <c r="F950" s="157" t="s">
        <v>1845</v>
      </c>
      <c r="G950" s="158" t="s">
        <v>1846</v>
      </c>
      <c r="H950" s="159">
        <v>16</v>
      </c>
      <c r="I950" s="160"/>
      <c r="J950" s="160"/>
      <c r="K950" s="157" t="s">
        <v>5</v>
      </c>
      <c r="L950" s="38"/>
      <c r="M950" s="161" t="s">
        <v>5</v>
      </c>
      <c r="N950" s="162" t="s">
        <v>41</v>
      </c>
      <c r="O950" s="163">
        <v>0</v>
      </c>
      <c r="P950" s="163">
        <f t="shared" si="36"/>
        <v>0</v>
      </c>
      <c r="Q950" s="163">
        <v>0</v>
      </c>
      <c r="R950" s="163">
        <f t="shared" si="37"/>
        <v>0</v>
      </c>
      <c r="S950" s="163">
        <v>0</v>
      </c>
      <c r="T950" s="164">
        <f t="shared" si="38"/>
        <v>0</v>
      </c>
      <c r="AR950" s="24" t="s">
        <v>601</v>
      </c>
      <c r="AT950" s="24" t="s">
        <v>152</v>
      </c>
      <c r="AU950" s="24" t="s">
        <v>168</v>
      </c>
      <c r="AY950" s="24" t="s">
        <v>150</v>
      </c>
      <c r="BE950" s="165">
        <f t="shared" si="39"/>
        <v>0</v>
      </c>
      <c r="BF950" s="165">
        <f t="shared" si="40"/>
        <v>0</v>
      </c>
      <c r="BG950" s="165">
        <f t="shared" si="41"/>
        <v>0</v>
      </c>
      <c r="BH950" s="165">
        <f t="shared" si="42"/>
        <v>0</v>
      </c>
      <c r="BI950" s="165">
        <f t="shared" si="43"/>
        <v>0</v>
      </c>
      <c r="BJ950" s="24" t="s">
        <v>78</v>
      </c>
      <c r="BK950" s="165">
        <f t="shared" si="44"/>
        <v>0</v>
      </c>
      <c r="BL950" s="24" t="s">
        <v>601</v>
      </c>
      <c r="BM950" s="24" t="s">
        <v>1847</v>
      </c>
    </row>
    <row r="951" spans="2:63" s="10" customFormat="1" ht="29.25" customHeight="1">
      <c r="B951" s="141"/>
      <c r="D951" s="151" t="s">
        <v>69</v>
      </c>
      <c r="E951" s="152" t="s">
        <v>1848</v>
      </c>
      <c r="F951" s="152" t="s">
        <v>1849</v>
      </c>
      <c r="J951" s="153"/>
      <c r="L951" s="141"/>
      <c r="M951" s="145"/>
      <c r="N951" s="146"/>
      <c r="O951" s="146"/>
      <c r="P951" s="147">
        <f>SUM(P952:P961)</f>
        <v>0</v>
      </c>
      <c r="Q951" s="146"/>
      <c r="R951" s="147">
        <f>SUM(R952:R961)</f>
        <v>0</v>
      </c>
      <c r="S951" s="146"/>
      <c r="T951" s="148">
        <f>SUM(T952:T961)</f>
        <v>0</v>
      </c>
      <c r="AR951" s="142" t="s">
        <v>168</v>
      </c>
      <c r="AT951" s="149" t="s">
        <v>69</v>
      </c>
      <c r="AU951" s="149" t="s">
        <v>78</v>
      </c>
      <c r="AY951" s="142" t="s">
        <v>150</v>
      </c>
      <c r="BK951" s="150">
        <f>SUM(BK952:BK961)</f>
        <v>0</v>
      </c>
    </row>
    <row r="952" spans="2:65" s="1" customFormat="1" ht="31.5" customHeight="1">
      <c r="B952" s="154"/>
      <c r="C952" s="155" t="s">
        <v>1850</v>
      </c>
      <c r="D952" s="155" t="s">
        <v>152</v>
      </c>
      <c r="E952" s="156" t="s">
        <v>1851</v>
      </c>
      <c r="F952" s="157" t="s">
        <v>1852</v>
      </c>
      <c r="G952" s="158" t="s">
        <v>1853</v>
      </c>
      <c r="H952" s="159">
        <v>161</v>
      </c>
      <c r="I952" s="160"/>
      <c r="J952" s="160"/>
      <c r="K952" s="157" t="s">
        <v>5</v>
      </c>
      <c r="L952" s="38"/>
      <c r="M952" s="161" t="s">
        <v>5</v>
      </c>
      <c r="N952" s="162" t="s">
        <v>41</v>
      </c>
      <c r="O952" s="163">
        <v>0</v>
      </c>
      <c r="P952" s="163">
        <f>O952*H952</f>
        <v>0</v>
      </c>
      <c r="Q952" s="163">
        <v>0</v>
      </c>
      <c r="R952" s="163">
        <f>Q952*H952</f>
        <v>0</v>
      </c>
      <c r="S952" s="163">
        <v>0</v>
      </c>
      <c r="T952" s="164">
        <f>S952*H952</f>
        <v>0</v>
      </c>
      <c r="AR952" s="24" t="s">
        <v>601</v>
      </c>
      <c r="AT952" s="24" t="s">
        <v>152</v>
      </c>
      <c r="AU952" s="24" t="s">
        <v>80</v>
      </c>
      <c r="AY952" s="24" t="s">
        <v>150</v>
      </c>
      <c r="BE952" s="165">
        <f>IF(N952="základní",J952,0)</f>
        <v>0</v>
      </c>
      <c r="BF952" s="165">
        <f>IF(N952="snížená",J952,0)</f>
        <v>0</v>
      </c>
      <c r="BG952" s="165">
        <f>IF(N952="zákl. přenesená",J952,0)</f>
        <v>0</v>
      </c>
      <c r="BH952" s="165">
        <f>IF(N952="sníž. přenesená",J952,0)</f>
        <v>0</v>
      </c>
      <c r="BI952" s="165">
        <f>IF(N952="nulová",J952,0)</f>
        <v>0</v>
      </c>
      <c r="BJ952" s="24" t="s">
        <v>78</v>
      </c>
      <c r="BK952" s="165">
        <f>ROUND(I952*H952,2)</f>
        <v>0</v>
      </c>
      <c r="BL952" s="24" t="s">
        <v>601</v>
      </c>
      <c r="BM952" s="24" t="s">
        <v>1854</v>
      </c>
    </row>
    <row r="953" spans="2:51" s="11" customFormat="1" ht="13.5">
      <c r="B953" s="166"/>
      <c r="D953" s="175" t="s">
        <v>159</v>
      </c>
      <c r="E953" s="183" t="s">
        <v>5</v>
      </c>
      <c r="F953" s="184" t="s">
        <v>1855</v>
      </c>
      <c r="H953" s="185">
        <v>161</v>
      </c>
      <c r="L953" s="166"/>
      <c r="M953" s="171"/>
      <c r="N953" s="172"/>
      <c r="O953" s="172"/>
      <c r="P953" s="172"/>
      <c r="Q953" s="172"/>
      <c r="R953" s="172"/>
      <c r="S953" s="172"/>
      <c r="T953" s="173"/>
      <c r="AT953" s="168" t="s">
        <v>159</v>
      </c>
      <c r="AU953" s="168" t="s">
        <v>80</v>
      </c>
      <c r="AV953" s="11" t="s">
        <v>80</v>
      </c>
      <c r="AW953" s="11" t="s">
        <v>33</v>
      </c>
      <c r="AX953" s="11" t="s">
        <v>78</v>
      </c>
      <c r="AY953" s="168" t="s">
        <v>150</v>
      </c>
    </row>
    <row r="954" spans="2:65" s="1" customFormat="1" ht="31.5" customHeight="1">
      <c r="B954" s="154"/>
      <c r="C954" s="155" t="s">
        <v>1856</v>
      </c>
      <c r="D954" s="155" t="s">
        <v>152</v>
      </c>
      <c r="E954" s="156" t="s">
        <v>1857</v>
      </c>
      <c r="F954" s="157" t="s">
        <v>1858</v>
      </c>
      <c r="G954" s="158" t="s">
        <v>1853</v>
      </c>
      <c r="H954" s="159">
        <v>12</v>
      </c>
      <c r="I954" s="160"/>
      <c r="J954" s="160"/>
      <c r="K954" s="157" t="s">
        <v>5</v>
      </c>
      <c r="L954" s="38"/>
      <c r="M954" s="161" t="s">
        <v>5</v>
      </c>
      <c r="N954" s="162" t="s">
        <v>41</v>
      </c>
      <c r="O954" s="163">
        <v>0</v>
      </c>
      <c r="P954" s="163">
        <f>O954*H954</f>
        <v>0</v>
      </c>
      <c r="Q954" s="163">
        <v>0</v>
      </c>
      <c r="R954" s="163">
        <f>Q954*H954</f>
        <v>0</v>
      </c>
      <c r="S954" s="163">
        <v>0</v>
      </c>
      <c r="T954" s="164">
        <f>S954*H954</f>
        <v>0</v>
      </c>
      <c r="AR954" s="24" t="s">
        <v>601</v>
      </c>
      <c r="AT954" s="24" t="s">
        <v>152</v>
      </c>
      <c r="AU954" s="24" t="s">
        <v>80</v>
      </c>
      <c r="AY954" s="24" t="s">
        <v>150</v>
      </c>
      <c r="BE954" s="165">
        <f>IF(N954="základní",J954,0)</f>
        <v>0</v>
      </c>
      <c r="BF954" s="165">
        <f>IF(N954="snížená",J954,0)</f>
        <v>0</v>
      </c>
      <c r="BG954" s="165">
        <f>IF(N954="zákl. přenesená",J954,0)</f>
        <v>0</v>
      </c>
      <c r="BH954" s="165">
        <f>IF(N954="sníž. přenesená",J954,0)</f>
        <v>0</v>
      </c>
      <c r="BI954" s="165">
        <f>IF(N954="nulová",J954,0)</f>
        <v>0</v>
      </c>
      <c r="BJ954" s="24" t="s">
        <v>78</v>
      </c>
      <c r="BK954" s="165">
        <f>ROUND(I954*H954,2)</f>
        <v>0</v>
      </c>
      <c r="BL954" s="24" t="s">
        <v>601</v>
      </c>
      <c r="BM954" s="24" t="s">
        <v>1859</v>
      </c>
    </row>
    <row r="955" spans="2:51" s="11" customFormat="1" ht="27">
      <c r="B955" s="166"/>
      <c r="D955" s="175" t="s">
        <v>159</v>
      </c>
      <c r="E955" s="183" t="s">
        <v>5</v>
      </c>
      <c r="F955" s="184" t="s">
        <v>1860</v>
      </c>
      <c r="H955" s="185">
        <v>12</v>
      </c>
      <c r="L955" s="166"/>
      <c r="M955" s="171"/>
      <c r="N955" s="172"/>
      <c r="O955" s="172"/>
      <c r="P955" s="172"/>
      <c r="Q955" s="172"/>
      <c r="R955" s="172"/>
      <c r="S955" s="172"/>
      <c r="T955" s="173"/>
      <c r="AT955" s="168" t="s">
        <v>159</v>
      </c>
      <c r="AU955" s="168" t="s">
        <v>80</v>
      </c>
      <c r="AV955" s="11" t="s">
        <v>80</v>
      </c>
      <c r="AW955" s="11" t="s">
        <v>33</v>
      </c>
      <c r="AX955" s="11" t="s">
        <v>78</v>
      </c>
      <c r="AY955" s="168" t="s">
        <v>150</v>
      </c>
    </row>
    <row r="956" spans="2:65" s="1" customFormat="1" ht="31.5" customHeight="1">
      <c r="B956" s="154"/>
      <c r="C956" s="155" t="s">
        <v>1861</v>
      </c>
      <c r="D956" s="155" t="s">
        <v>152</v>
      </c>
      <c r="E956" s="156" t="s">
        <v>1862</v>
      </c>
      <c r="F956" s="157" t="s">
        <v>1863</v>
      </c>
      <c r="G956" s="158" t="s">
        <v>1853</v>
      </c>
      <c r="H956" s="159">
        <v>161</v>
      </c>
      <c r="I956" s="160"/>
      <c r="J956" s="160"/>
      <c r="K956" s="157" t="s">
        <v>5</v>
      </c>
      <c r="L956" s="38"/>
      <c r="M956" s="161" t="s">
        <v>5</v>
      </c>
      <c r="N956" s="162" t="s">
        <v>41</v>
      </c>
      <c r="O956" s="163">
        <v>0</v>
      </c>
      <c r="P956" s="163">
        <f>O956*H956</f>
        <v>0</v>
      </c>
      <c r="Q956" s="163">
        <v>0</v>
      </c>
      <c r="R956" s="163">
        <f>Q956*H956</f>
        <v>0</v>
      </c>
      <c r="S956" s="163">
        <v>0</v>
      </c>
      <c r="T956" s="164">
        <f>S956*H956</f>
        <v>0</v>
      </c>
      <c r="AR956" s="24" t="s">
        <v>601</v>
      </c>
      <c r="AT956" s="24" t="s">
        <v>152</v>
      </c>
      <c r="AU956" s="24" t="s">
        <v>80</v>
      </c>
      <c r="AY956" s="24" t="s">
        <v>150</v>
      </c>
      <c r="BE956" s="165">
        <f>IF(N956="základní",J956,0)</f>
        <v>0</v>
      </c>
      <c r="BF956" s="165">
        <f>IF(N956="snížená",J956,0)</f>
        <v>0</v>
      </c>
      <c r="BG956" s="165">
        <f>IF(N956="zákl. přenesená",J956,0)</f>
        <v>0</v>
      </c>
      <c r="BH956" s="165">
        <f>IF(N956="sníž. přenesená",J956,0)</f>
        <v>0</v>
      </c>
      <c r="BI956" s="165">
        <f>IF(N956="nulová",J956,0)</f>
        <v>0</v>
      </c>
      <c r="BJ956" s="24" t="s">
        <v>78</v>
      </c>
      <c r="BK956" s="165">
        <f>ROUND(I956*H956,2)</f>
        <v>0</v>
      </c>
      <c r="BL956" s="24" t="s">
        <v>601</v>
      </c>
      <c r="BM956" s="24" t="s">
        <v>1864</v>
      </c>
    </row>
    <row r="957" spans="2:51" s="11" customFormat="1" ht="13.5">
      <c r="B957" s="166"/>
      <c r="D957" s="175" t="s">
        <v>159</v>
      </c>
      <c r="E957" s="183" t="s">
        <v>5</v>
      </c>
      <c r="F957" s="184" t="s">
        <v>1865</v>
      </c>
      <c r="H957" s="185">
        <v>161</v>
      </c>
      <c r="L957" s="166"/>
      <c r="M957" s="171"/>
      <c r="N957" s="172"/>
      <c r="O957" s="172"/>
      <c r="P957" s="172"/>
      <c r="Q957" s="172"/>
      <c r="R957" s="172"/>
      <c r="S957" s="172"/>
      <c r="T957" s="173"/>
      <c r="AT957" s="168" t="s">
        <v>159</v>
      </c>
      <c r="AU957" s="168" t="s">
        <v>80</v>
      </c>
      <c r="AV957" s="11" t="s">
        <v>80</v>
      </c>
      <c r="AW957" s="11" t="s">
        <v>33</v>
      </c>
      <c r="AX957" s="11" t="s">
        <v>78</v>
      </c>
      <c r="AY957" s="168" t="s">
        <v>150</v>
      </c>
    </row>
    <row r="958" spans="2:65" s="1" customFormat="1" ht="31.5" customHeight="1">
      <c r="B958" s="154"/>
      <c r="C958" s="155" t="s">
        <v>1866</v>
      </c>
      <c r="D958" s="155" t="s">
        <v>152</v>
      </c>
      <c r="E958" s="156" t="s">
        <v>1867</v>
      </c>
      <c r="F958" s="157" t="s">
        <v>1868</v>
      </c>
      <c r="G958" s="158" t="s">
        <v>1853</v>
      </c>
      <c r="H958" s="159">
        <v>12</v>
      </c>
      <c r="I958" s="160"/>
      <c r="J958" s="160"/>
      <c r="K958" s="157" t="s">
        <v>5</v>
      </c>
      <c r="L958" s="38"/>
      <c r="M958" s="161" t="s">
        <v>5</v>
      </c>
      <c r="N958" s="162" t="s">
        <v>41</v>
      </c>
      <c r="O958" s="163">
        <v>0</v>
      </c>
      <c r="P958" s="163">
        <f>O958*H958</f>
        <v>0</v>
      </c>
      <c r="Q958" s="163">
        <v>0</v>
      </c>
      <c r="R958" s="163">
        <f>Q958*H958</f>
        <v>0</v>
      </c>
      <c r="S958" s="163">
        <v>0</v>
      </c>
      <c r="T958" s="164">
        <f>S958*H958</f>
        <v>0</v>
      </c>
      <c r="AR958" s="24" t="s">
        <v>601</v>
      </c>
      <c r="AT958" s="24" t="s">
        <v>152</v>
      </c>
      <c r="AU958" s="24" t="s">
        <v>80</v>
      </c>
      <c r="AY958" s="24" t="s">
        <v>150</v>
      </c>
      <c r="BE958" s="165">
        <f>IF(N958="základní",J958,0)</f>
        <v>0</v>
      </c>
      <c r="BF958" s="165">
        <f>IF(N958="snížená",J958,0)</f>
        <v>0</v>
      </c>
      <c r="BG958" s="165">
        <f>IF(N958="zákl. přenesená",J958,0)</f>
        <v>0</v>
      </c>
      <c r="BH958" s="165">
        <f>IF(N958="sníž. přenesená",J958,0)</f>
        <v>0</v>
      </c>
      <c r="BI958" s="165">
        <f>IF(N958="nulová",J958,0)</f>
        <v>0</v>
      </c>
      <c r="BJ958" s="24" t="s">
        <v>78</v>
      </c>
      <c r="BK958" s="165">
        <f>ROUND(I958*H958,2)</f>
        <v>0</v>
      </c>
      <c r="BL958" s="24" t="s">
        <v>601</v>
      </c>
      <c r="BM958" s="24" t="s">
        <v>1869</v>
      </c>
    </row>
    <row r="959" spans="2:51" s="11" customFormat="1" ht="13.5">
      <c r="B959" s="166"/>
      <c r="D959" s="175" t="s">
        <v>159</v>
      </c>
      <c r="E959" s="183" t="s">
        <v>5</v>
      </c>
      <c r="F959" s="184" t="s">
        <v>1870</v>
      </c>
      <c r="H959" s="185">
        <v>12</v>
      </c>
      <c r="L959" s="166"/>
      <c r="M959" s="171"/>
      <c r="N959" s="172"/>
      <c r="O959" s="172"/>
      <c r="P959" s="172"/>
      <c r="Q959" s="172"/>
      <c r="R959" s="172"/>
      <c r="S959" s="172"/>
      <c r="T959" s="173"/>
      <c r="AT959" s="168" t="s">
        <v>159</v>
      </c>
      <c r="AU959" s="168" t="s">
        <v>80</v>
      </c>
      <c r="AV959" s="11" t="s">
        <v>80</v>
      </c>
      <c r="AW959" s="11" t="s">
        <v>33</v>
      </c>
      <c r="AX959" s="11" t="s">
        <v>78</v>
      </c>
      <c r="AY959" s="168" t="s">
        <v>150</v>
      </c>
    </row>
    <row r="960" spans="2:65" s="1" customFormat="1" ht="22.5" customHeight="1">
      <c r="B960" s="154"/>
      <c r="C960" s="155" t="s">
        <v>1871</v>
      </c>
      <c r="D960" s="155" t="s">
        <v>152</v>
      </c>
      <c r="E960" s="156" t="s">
        <v>1872</v>
      </c>
      <c r="F960" s="157" t="s">
        <v>1873</v>
      </c>
      <c r="G960" s="158" t="s">
        <v>1853</v>
      </c>
      <c r="H960" s="159">
        <v>1</v>
      </c>
      <c r="I960" s="160"/>
      <c r="J960" s="160"/>
      <c r="K960" s="157" t="s">
        <v>5</v>
      </c>
      <c r="L960" s="38"/>
      <c r="M960" s="161" t="s">
        <v>5</v>
      </c>
      <c r="N960" s="162" t="s">
        <v>41</v>
      </c>
      <c r="O960" s="163">
        <v>0</v>
      </c>
      <c r="P960" s="163">
        <f>O960*H960</f>
        <v>0</v>
      </c>
      <c r="Q960" s="163">
        <v>0</v>
      </c>
      <c r="R960" s="163">
        <f>Q960*H960</f>
        <v>0</v>
      </c>
      <c r="S960" s="163">
        <v>0</v>
      </c>
      <c r="T960" s="164">
        <f>S960*H960</f>
        <v>0</v>
      </c>
      <c r="AR960" s="24" t="s">
        <v>601</v>
      </c>
      <c r="AT960" s="24" t="s">
        <v>152</v>
      </c>
      <c r="AU960" s="24" t="s">
        <v>80</v>
      </c>
      <c r="AY960" s="24" t="s">
        <v>150</v>
      </c>
      <c r="BE960" s="165">
        <f>IF(N960="základní",J960,0)</f>
        <v>0</v>
      </c>
      <c r="BF960" s="165">
        <f>IF(N960="snížená",J960,0)</f>
        <v>0</v>
      </c>
      <c r="BG960" s="165">
        <f>IF(N960="zákl. přenesená",J960,0)</f>
        <v>0</v>
      </c>
      <c r="BH960" s="165">
        <f>IF(N960="sníž. přenesená",J960,0)</f>
        <v>0</v>
      </c>
      <c r="BI960" s="165">
        <f>IF(N960="nulová",J960,0)</f>
        <v>0</v>
      </c>
      <c r="BJ960" s="24" t="s">
        <v>78</v>
      </c>
      <c r="BK960" s="165">
        <f>ROUND(I960*H960,2)</f>
        <v>0</v>
      </c>
      <c r="BL960" s="24" t="s">
        <v>601</v>
      </c>
      <c r="BM960" s="24" t="s">
        <v>1874</v>
      </c>
    </row>
    <row r="961" spans="2:51" s="11" customFormat="1" ht="13.5">
      <c r="B961" s="166"/>
      <c r="D961" s="167" t="s">
        <v>159</v>
      </c>
      <c r="E961" s="168" t="s">
        <v>5</v>
      </c>
      <c r="F961" s="169" t="s">
        <v>1875</v>
      </c>
      <c r="H961" s="170">
        <v>1</v>
      </c>
      <c r="L961" s="166"/>
      <c r="M961" s="214"/>
      <c r="N961" s="215"/>
      <c r="O961" s="215"/>
      <c r="P961" s="215"/>
      <c r="Q961" s="215"/>
      <c r="R961" s="215"/>
      <c r="S961" s="215"/>
      <c r="T961" s="216"/>
      <c r="AT961" s="168" t="s">
        <v>159</v>
      </c>
      <c r="AU961" s="168" t="s">
        <v>80</v>
      </c>
      <c r="AV961" s="11" t="s">
        <v>80</v>
      </c>
      <c r="AW961" s="11" t="s">
        <v>33</v>
      </c>
      <c r="AX961" s="11" t="s">
        <v>78</v>
      </c>
      <c r="AY961" s="168" t="s">
        <v>150</v>
      </c>
    </row>
    <row r="962" spans="2:12" s="1" customFormat="1" ht="6.75" customHeight="1">
      <c r="B962" s="53"/>
      <c r="C962" s="54"/>
      <c r="D962" s="54"/>
      <c r="E962" s="54"/>
      <c r="F962" s="54"/>
      <c r="G962" s="54"/>
      <c r="H962" s="54"/>
      <c r="I962" s="54"/>
      <c r="J962" s="54"/>
      <c r="K962" s="54"/>
      <c r="L962" s="38"/>
    </row>
  </sheetData>
  <sheetProtection/>
  <autoFilter ref="C111:K961"/>
  <mergeCells count="9">
    <mergeCell ref="E102:H102"/>
    <mergeCell ref="E104:H10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Z18" sqref="Z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6"/>
      <c r="B1" s="17"/>
      <c r="C1" s="17"/>
      <c r="D1" s="18" t="s">
        <v>1</v>
      </c>
      <c r="E1" s="17"/>
      <c r="F1" s="97" t="s">
        <v>85</v>
      </c>
      <c r="G1" s="333" t="s">
        <v>86</v>
      </c>
      <c r="H1" s="333"/>
      <c r="I1" s="17"/>
      <c r="J1" s="97" t="s">
        <v>87</v>
      </c>
      <c r="K1" s="18" t="s">
        <v>88</v>
      </c>
      <c r="L1" s="97" t="s">
        <v>89</v>
      </c>
      <c r="M1" s="97"/>
      <c r="N1" s="97"/>
      <c r="O1" s="97"/>
      <c r="P1" s="97"/>
      <c r="Q1" s="97"/>
      <c r="R1" s="97"/>
      <c r="S1" s="97"/>
      <c r="T1" s="97"/>
      <c r="U1" s="98"/>
      <c r="V1" s="98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75" customHeight="1">
      <c r="L2" s="324" t="s">
        <v>8</v>
      </c>
      <c r="M2" s="325"/>
      <c r="N2" s="325"/>
      <c r="O2" s="325"/>
      <c r="P2" s="325"/>
      <c r="Q2" s="325"/>
      <c r="R2" s="325"/>
      <c r="S2" s="325"/>
      <c r="T2" s="325"/>
      <c r="U2" s="325"/>
      <c r="V2" s="325"/>
      <c r="AT2" s="24" t="s">
        <v>84</v>
      </c>
    </row>
    <row r="3" spans="2:46" ht="6.75" customHeight="1">
      <c r="B3" s="25"/>
      <c r="C3" s="26"/>
      <c r="D3" s="26"/>
      <c r="E3" s="26"/>
      <c r="F3" s="26"/>
      <c r="G3" s="26"/>
      <c r="H3" s="26"/>
      <c r="I3" s="26"/>
      <c r="J3" s="26"/>
      <c r="K3" s="27"/>
      <c r="AT3" s="24" t="s">
        <v>80</v>
      </c>
    </row>
    <row r="4" spans="2:46" ht="36.75" customHeight="1">
      <c r="B4" s="28"/>
      <c r="C4" s="29"/>
      <c r="D4" s="30" t="s">
        <v>90</v>
      </c>
      <c r="E4" s="29"/>
      <c r="F4" s="29"/>
      <c r="G4" s="29"/>
      <c r="H4" s="29"/>
      <c r="I4" s="29"/>
      <c r="J4" s="29"/>
      <c r="K4" s="31"/>
      <c r="M4" s="32" t="s">
        <v>13</v>
      </c>
      <c r="AT4" s="24" t="s">
        <v>6</v>
      </c>
    </row>
    <row r="5" spans="2:11" ht="6.75" customHeight="1">
      <c r="B5" s="28"/>
      <c r="C5" s="29"/>
      <c r="D5" s="29"/>
      <c r="E5" s="29"/>
      <c r="F5" s="29"/>
      <c r="G5" s="29"/>
      <c r="H5" s="29"/>
      <c r="I5" s="29"/>
      <c r="J5" s="29"/>
      <c r="K5" s="31"/>
    </row>
    <row r="6" spans="2:11" ht="15">
      <c r="B6" s="28"/>
      <c r="C6" s="29"/>
      <c r="D6" s="36" t="s">
        <v>17</v>
      </c>
      <c r="E6" s="29"/>
      <c r="F6" s="29"/>
      <c r="G6" s="29"/>
      <c r="H6" s="29"/>
      <c r="I6" s="29"/>
      <c r="J6" s="29"/>
      <c r="K6" s="31"/>
    </row>
    <row r="7" spans="2:11" ht="22.5" customHeight="1">
      <c r="B7" s="28"/>
      <c r="C7" s="29"/>
      <c r="D7" s="29"/>
      <c r="E7" s="334">
        <f>'Rekapitulace stavby'!K6</f>
        <v>0</v>
      </c>
      <c r="F7" s="335"/>
      <c r="G7" s="335"/>
      <c r="H7" s="335"/>
      <c r="I7" s="29"/>
      <c r="J7" s="29"/>
      <c r="K7" s="31"/>
    </row>
    <row r="8" spans="2:11" s="1" customFormat="1" ht="15">
      <c r="B8" s="38"/>
      <c r="C8" s="39"/>
      <c r="D8" s="36" t="s">
        <v>91</v>
      </c>
      <c r="E8" s="39"/>
      <c r="F8" s="39"/>
      <c r="G8" s="39"/>
      <c r="H8" s="39"/>
      <c r="I8" s="39"/>
      <c r="J8" s="39"/>
      <c r="K8" s="42"/>
    </row>
    <row r="9" spans="2:11" s="1" customFormat="1" ht="36.75" customHeight="1">
      <c r="B9" s="38"/>
      <c r="C9" s="39"/>
      <c r="D9" s="39"/>
      <c r="E9" s="336" t="s">
        <v>1876</v>
      </c>
      <c r="F9" s="337"/>
      <c r="G9" s="337"/>
      <c r="H9" s="337"/>
      <c r="I9" s="39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39"/>
      <c r="J10" s="39"/>
      <c r="K10" s="42"/>
    </row>
    <row r="11" spans="2:11" s="1" customFormat="1" ht="14.25" customHeight="1">
      <c r="B11" s="38"/>
      <c r="C11" s="39"/>
      <c r="D11" s="36" t="s">
        <v>18</v>
      </c>
      <c r="E11" s="39"/>
      <c r="F11" s="34" t="s">
        <v>5</v>
      </c>
      <c r="G11" s="39"/>
      <c r="H11" s="39"/>
      <c r="I11" s="36" t="s">
        <v>19</v>
      </c>
      <c r="J11" s="34" t="s">
        <v>5</v>
      </c>
      <c r="K11" s="42"/>
    </row>
    <row r="12" spans="2:11" s="1" customFormat="1" ht="14.25" customHeight="1">
      <c r="B12" s="38"/>
      <c r="C12" s="39"/>
      <c r="D12" s="36" t="s">
        <v>20</v>
      </c>
      <c r="E12" s="39"/>
      <c r="F12" s="34" t="s">
        <v>21</v>
      </c>
      <c r="G12" s="39"/>
      <c r="H12" s="39"/>
      <c r="I12" s="36" t="s">
        <v>22</v>
      </c>
      <c r="J12" s="99"/>
      <c r="K12" s="42"/>
    </row>
    <row r="13" spans="2:11" s="1" customFormat="1" ht="10.5" customHeight="1">
      <c r="B13" s="38"/>
      <c r="C13" s="39"/>
      <c r="D13" s="39"/>
      <c r="E13" s="39"/>
      <c r="F13" s="39"/>
      <c r="G13" s="39"/>
      <c r="H13" s="39"/>
      <c r="I13" s="39"/>
      <c r="J13" s="39"/>
      <c r="K13" s="42"/>
    </row>
    <row r="14" spans="2:11" s="1" customFormat="1" ht="14.25" customHeight="1">
      <c r="B14" s="38"/>
      <c r="C14" s="39"/>
      <c r="D14" s="36" t="s">
        <v>23</v>
      </c>
      <c r="E14" s="39"/>
      <c r="F14" s="39"/>
      <c r="G14" s="39"/>
      <c r="H14" s="39"/>
      <c r="I14" s="36" t="s">
        <v>24</v>
      </c>
      <c r="J14" s="34" t="s">
        <v>25</v>
      </c>
      <c r="K14" s="42"/>
    </row>
    <row r="15" spans="2:11" s="1" customFormat="1" ht="18" customHeight="1">
      <c r="B15" s="38"/>
      <c r="C15" s="39"/>
      <c r="D15" s="39"/>
      <c r="E15" s="34" t="s">
        <v>27</v>
      </c>
      <c r="F15" s="39"/>
      <c r="G15" s="39"/>
      <c r="H15" s="39"/>
      <c r="I15" s="36" t="s">
        <v>28</v>
      </c>
      <c r="J15" s="34" t="s">
        <v>29</v>
      </c>
      <c r="K15" s="42"/>
    </row>
    <row r="16" spans="2:11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42"/>
    </row>
    <row r="17" spans="2:11" s="1" customFormat="1" ht="14.25" customHeight="1">
      <c r="B17" s="38"/>
      <c r="C17" s="39"/>
      <c r="D17" s="36" t="s">
        <v>30</v>
      </c>
      <c r="E17" s="39"/>
      <c r="F17" s="39"/>
      <c r="G17" s="39"/>
      <c r="H17" s="39"/>
      <c r="I17" s="36" t="s">
        <v>24</v>
      </c>
      <c r="J17" s="34">
        <f>IF('Rekapitulace stavby'!AN13="Vyplň údaj","",IF('Rekapitulace stavby'!AN13="","",'Rekapitulace stavby'!AN13))</f>
      </c>
      <c r="K17" s="42"/>
    </row>
    <row r="18" spans="2:11" s="1" customFormat="1" ht="18" customHeight="1">
      <c r="B18" s="38"/>
      <c r="C18" s="39"/>
      <c r="D18" s="39"/>
      <c r="E18" s="34" t="str">
        <f>IF('Rekapitulace stavby'!E14="Vyplň údaj","",IF('Rekapitulace stavby'!E14="","",'Rekapitulace stavby'!E14))</f>
        <v> </v>
      </c>
      <c r="F18" s="39"/>
      <c r="G18" s="39"/>
      <c r="H18" s="39"/>
      <c r="I18" s="36" t="s">
        <v>28</v>
      </c>
      <c r="J18" s="34">
        <f>IF('Rekapitulace stavby'!AN14="Vyplň údaj","",IF('Rekapitulace stavby'!AN14="","",'Rekapitulace stavby'!AN14))</f>
      </c>
      <c r="K18" s="42"/>
    </row>
    <row r="19" spans="2:11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42"/>
    </row>
    <row r="20" spans="2:11" s="1" customFormat="1" ht="14.25" customHeight="1">
      <c r="B20" s="38"/>
      <c r="C20" s="39"/>
      <c r="D20" s="36" t="s">
        <v>32</v>
      </c>
      <c r="E20" s="39"/>
      <c r="F20" s="39"/>
      <c r="G20" s="39"/>
      <c r="H20" s="39"/>
      <c r="I20" s="36" t="s">
        <v>24</v>
      </c>
      <c r="J20" s="34"/>
      <c r="K20" s="42"/>
    </row>
    <row r="21" spans="2:11" s="1" customFormat="1" ht="18" customHeight="1">
      <c r="B21" s="38"/>
      <c r="C21" s="39"/>
      <c r="D21" s="39"/>
      <c r="E21" s="34"/>
      <c r="F21" s="39"/>
      <c r="G21" s="39"/>
      <c r="H21" s="39"/>
      <c r="I21" s="36" t="s">
        <v>28</v>
      </c>
      <c r="J21" s="34"/>
      <c r="K21" s="42"/>
    </row>
    <row r="22" spans="2:11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42"/>
    </row>
    <row r="23" spans="2:11" s="1" customFormat="1" ht="14.25" customHeight="1">
      <c r="B23" s="38"/>
      <c r="C23" s="39"/>
      <c r="D23" s="36" t="s">
        <v>34</v>
      </c>
      <c r="E23" s="39"/>
      <c r="F23" s="39"/>
      <c r="G23" s="39"/>
      <c r="H23" s="39"/>
      <c r="I23" s="39"/>
      <c r="J23" s="39"/>
      <c r="K23" s="42"/>
    </row>
    <row r="24" spans="2:11" s="6" customFormat="1" ht="22.5" customHeight="1">
      <c r="B24" s="100"/>
      <c r="C24" s="101"/>
      <c r="D24" s="101"/>
      <c r="E24" s="300" t="s">
        <v>5</v>
      </c>
      <c r="F24" s="300"/>
      <c r="G24" s="300"/>
      <c r="H24" s="300"/>
      <c r="I24" s="101"/>
      <c r="J24" s="101"/>
      <c r="K24" s="102"/>
    </row>
    <row r="25" spans="2:11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42"/>
    </row>
    <row r="26" spans="2:11" s="1" customFormat="1" ht="6.75" customHeight="1">
      <c r="B26" s="38"/>
      <c r="C26" s="39"/>
      <c r="D26" s="65"/>
      <c r="E26" s="65"/>
      <c r="F26" s="65"/>
      <c r="G26" s="65"/>
      <c r="H26" s="65"/>
      <c r="I26" s="65"/>
      <c r="J26" s="65"/>
      <c r="K26" s="103"/>
    </row>
    <row r="27" spans="2:11" s="1" customFormat="1" ht="24.75" customHeight="1">
      <c r="B27" s="38"/>
      <c r="C27" s="39"/>
      <c r="D27" s="104" t="s">
        <v>36</v>
      </c>
      <c r="E27" s="39"/>
      <c r="F27" s="39"/>
      <c r="G27" s="39"/>
      <c r="H27" s="39"/>
      <c r="I27" s="39"/>
      <c r="J27" s="105"/>
      <c r="K27" s="42"/>
    </row>
    <row r="28" spans="2:11" s="1" customFormat="1" ht="6.75" customHeight="1">
      <c r="B28" s="38"/>
      <c r="C28" s="39"/>
      <c r="D28" s="65"/>
      <c r="E28" s="65"/>
      <c r="F28" s="65"/>
      <c r="G28" s="65"/>
      <c r="H28" s="65"/>
      <c r="I28" s="65"/>
      <c r="J28" s="65"/>
      <c r="K28" s="103"/>
    </row>
    <row r="29" spans="2:11" s="1" customFormat="1" ht="14.25" customHeight="1">
      <c r="B29" s="38"/>
      <c r="C29" s="39"/>
      <c r="D29" s="39"/>
      <c r="E29" s="39"/>
      <c r="F29" s="43" t="s">
        <v>38</v>
      </c>
      <c r="G29" s="39"/>
      <c r="H29" s="39"/>
      <c r="I29" s="43" t="s">
        <v>37</v>
      </c>
      <c r="J29" s="43" t="s">
        <v>39</v>
      </c>
      <c r="K29" s="42"/>
    </row>
    <row r="30" spans="2:11" s="1" customFormat="1" ht="14.25" customHeight="1">
      <c r="B30" s="38"/>
      <c r="C30" s="39"/>
      <c r="D30" s="46" t="s">
        <v>40</v>
      </c>
      <c r="E30" s="46" t="s">
        <v>41</v>
      </c>
      <c r="F30" s="106">
        <f>ROUND(SUM(BE77:BE83),2)</f>
        <v>0</v>
      </c>
      <c r="G30" s="39"/>
      <c r="H30" s="39"/>
      <c r="I30" s="107">
        <v>0.21</v>
      </c>
      <c r="J30" s="106">
        <f>ROUND(ROUND((SUM(BE77:BE83)),2)*I30,2)</f>
        <v>0</v>
      </c>
      <c r="K30" s="42"/>
    </row>
    <row r="31" spans="2:11" s="1" customFormat="1" ht="14.25" customHeight="1">
      <c r="B31" s="38"/>
      <c r="C31" s="39"/>
      <c r="D31" s="39"/>
      <c r="E31" s="46" t="s">
        <v>42</v>
      </c>
      <c r="F31" s="106">
        <f>ROUND(SUM(BF77:BF83),2)</f>
        <v>0</v>
      </c>
      <c r="G31" s="39"/>
      <c r="H31" s="39"/>
      <c r="I31" s="107">
        <v>0.15</v>
      </c>
      <c r="J31" s="106">
        <f>ROUND(ROUND((SUM(BF77:BF83)),2)*I31,2)</f>
        <v>0</v>
      </c>
      <c r="K31" s="42"/>
    </row>
    <row r="32" spans="2:11" s="1" customFormat="1" ht="14.25" customHeight="1" hidden="1">
      <c r="B32" s="38"/>
      <c r="C32" s="39"/>
      <c r="D32" s="39"/>
      <c r="E32" s="46" t="s">
        <v>43</v>
      </c>
      <c r="F32" s="106">
        <f>ROUND(SUM(BG77:BG83),2)</f>
        <v>0</v>
      </c>
      <c r="G32" s="39"/>
      <c r="H32" s="39"/>
      <c r="I32" s="107">
        <v>0.21</v>
      </c>
      <c r="J32" s="106">
        <v>0</v>
      </c>
      <c r="K32" s="42"/>
    </row>
    <row r="33" spans="2:11" s="1" customFormat="1" ht="14.25" customHeight="1" hidden="1">
      <c r="B33" s="38"/>
      <c r="C33" s="39"/>
      <c r="D33" s="39"/>
      <c r="E33" s="46" t="s">
        <v>44</v>
      </c>
      <c r="F33" s="106">
        <f>ROUND(SUM(BH77:BH83),2)</f>
        <v>0</v>
      </c>
      <c r="G33" s="39"/>
      <c r="H33" s="39"/>
      <c r="I33" s="107">
        <v>0.15</v>
      </c>
      <c r="J33" s="106">
        <v>0</v>
      </c>
      <c r="K33" s="42"/>
    </row>
    <row r="34" spans="2:11" s="1" customFormat="1" ht="14.25" customHeight="1" hidden="1">
      <c r="B34" s="38"/>
      <c r="C34" s="39"/>
      <c r="D34" s="39"/>
      <c r="E34" s="46" t="s">
        <v>45</v>
      </c>
      <c r="F34" s="106">
        <f>ROUND(SUM(BI77:BI83),2)</f>
        <v>0</v>
      </c>
      <c r="G34" s="39"/>
      <c r="H34" s="39"/>
      <c r="I34" s="107">
        <v>0</v>
      </c>
      <c r="J34" s="106">
        <v>0</v>
      </c>
      <c r="K34" s="42"/>
    </row>
    <row r="35" spans="2:11" s="1" customFormat="1" ht="6.75" customHeight="1">
      <c r="B35" s="38"/>
      <c r="C35" s="39"/>
      <c r="D35" s="39"/>
      <c r="E35" s="39"/>
      <c r="F35" s="39"/>
      <c r="G35" s="39"/>
      <c r="H35" s="39"/>
      <c r="I35" s="39"/>
      <c r="J35" s="39"/>
      <c r="K35" s="42"/>
    </row>
    <row r="36" spans="2:11" s="1" customFormat="1" ht="24.75" customHeight="1">
      <c r="B36" s="38"/>
      <c r="C36" s="108"/>
      <c r="D36" s="109" t="s">
        <v>46</v>
      </c>
      <c r="E36" s="68"/>
      <c r="F36" s="68"/>
      <c r="G36" s="110" t="s">
        <v>47</v>
      </c>
      <c r="H36" s="111" t="s">
        <v>48</v>
      </c>
      <c r="I36" s="68"/>
      <c r="J36" s="112"/>
      <c r="K36" s="113"/>
    </row>
    <row r="37" spans="2:11" s="1" customFormat="1" ht="14.25" customHeight="1">
      <c r="B37" s="53"/>
      <c r="C37" s="54"/>
      <c r="D37" s="54"/>
      <c r="E37" s="54"/>
      <c r="F37" s="54"/>
      <c r="G37" s="54"/>
      <c r="H37" s="54"/>
      <c r="I37" s="54"/>
      <c r="J37" s="54"/>
      <c r="K37" s="55"/>
    </row>
    <row r="41" spans="2:11" s="1" customFormat="1" ht="6.75" customHeight="1">
      <c r="B41" s="56"/>
      <c r="C41" s="57"/>
      <c r="D41" s="57"/>
      <c r="E41" s="57"/>
      <c r="F41" s="57"/>
      <c r="G41" s="57"/>
      <c r="H41" s="57"/>
      <c r="I41" s="57"/>
      <c r="J41" s="57"/>
      <c r="K41" s="114"/>
    </row>
    <row r="42" spans="2:11" s="1" customFormat="1" ht="36.75" customHeight="1">
      <c r="B42" s="38"/>
      <c r="C42" s="30" t="s">
        <v>93</v>
      </c>
      <c r="D42" s="39"/>
      <c r="E42" s="39"/>
      <c r="F42" s="39"/>
      <c r="G42" s="39"/>
      <c r="H42" s="39"/>
      <c r="I42" s="39"/>
      <c r="J42" s="39"/>
      <c r="K42" s="42"/>
    </row>
    <row r="43" spans="2:11" s="1" customFormat="1" ht="6.75" customHeight="1">
      <c r="B43" s="38"/>
      <c r="C43" s="39"/>
      <c r="D43" s="39"/>
      <c r="E43" s="39"/>
      <c r="F43" s="39"/>
      <c r="G43" s="39"/>
      <c r="H43" s="39"/>
      <c r="I43" s="39"/>
      <c r="J43" s="39"/>
      <c r="K43" s="42"/>
    </row>
    <row r="44" spans="2:11" s="1" customFormat="1" ht="14.25" customHeight="1">
      <c r="B44" s="38"/>
      <c r="C44" s="36" t="s">
        <v>17</v>
      </c>
      <c r="D44" s="39"/>
      <c r="E44" s="39"/>
      <c r="F44" s="39"/>
      <c r="G44" s="39"/>
      <c r="H44" s="39"/>
      <c r="I44" s="39"/>
      <c r="J44" s="39"/>
      <c r="K44" s="42"/>
    </row>
    <row r="45" spans="2:11" s="1" customFormat="1" ht="22.5" customHeight="1">
      <c r="B45" s="38"/>
      <c r="C45" s="39"/>
      <c r="D45" s="39"/>
      <c r="E45" s="334">
        <f>E7</f>
        <v>0</v>
      </c>
      <c r="F45" s="335"/>
      <c r="G45" s="335"/>
      <c r="H45" s="335"/>
      <c r="I45" s="39"/>
      <c r="J45" s="39"/>
      <c r="K45" s="42"/>
    </row>
    <row r="46" spans="2:11" s="1" customFormat="1" ht="14.25" customHeight="1">
      <c r="B46" s="38"/>
      <c r="C46" s="36" t="s">
        <v>91</v>
      </c>
      <c r="D46" s="39"/>
      <c r="E46" s="39"/>
      <c r="F46" s="39"/>
      <c r="G46" s="39"/>
      <c r="H46" s="39"/>
      <c r="I46" s="39"/>
      <c r="J46" s="39"/>
      <c r="K46" s="42"/>
    </row>
    <row r="47" spans="2:11" s="1" customFormat="1" ht="23.25" customHeight="1">
      <c r="B47" s="38"/>
      <c r="C47" s="39"/>
      <c r="D47" s="39"/>
      <c r="E47" s="336" t="str">
        <f>E9</f>
        <v>02 - Vedlejší a ostatní náklady - NEUZNATELNÉ  NÁKLADY</v>
      </c>
      <c r="F47" s="337"/>
      <c r="G47" s="337"/>
      <c r="H47" s="337"/>
      <c r="I47" s="39"/>
      <c r="J47" s="39"/>
      <c r="K47" s="42"/>
    </row>
    <row r="48" spans="2:11" s="1" customFormat="1" ht="6.75" customHeight="1">
      <c r="B48" s="38"/>
      <c r="C48" s="39"/>
      <c r="D48" s="39"/>
      <c r="E48" s="39"/>
      <c r="F48" s="39"/>
      <c r="G48" s="39"/>
      <c r="H48" s="39"/>
      <c r="I48" s="39"/>
      <c r="J48" s="39"/>
      <c r="K48" s="42"/>
    </row>
    <row r="49" spans="2:11" s="1" customFormat="1" ht="18" customHeight="1">
      <c r="B49" s="38"/>
      <c r="C49" s="36" t="s">
        <v>20</v>
      </c>
      <c r="D49" s="39"/>
      <c r="E49" s="39"/>
      <c r="F49" s="34" t="str">
        <f>F12</f>
        <v>Nové Město nad Metují</v>
      </c>
      <c r="G49" s="39"/>
      <c r="H49" s="39"/>
      <c r="I49" s="36" t="s">
        <v>22</v>
      </c>
      <c r="J49" s="99"/>
      <c r="K49" s="42"/>
    </row>
    <row r="50" spans="2:11" s="1" customFormat="1" ht="6.75" customHeight="1">
      <c r="B50" s="38"/>
      <c r="C50" s="39"/>
      <c r="D50" s="39"/>
      <c r="E50" s="39"/>
      <c r="F50" s="39"/>
      <c r="G50" s="39"/>
      <c r="H50" s="39"/>
      <c r="I50" s="39"/>
      <c r="J50" s="39"/>
      <c r="K50" s="42"/>
    </row>
    <row r="51" spans="2:11" s="1" customFormat="1" ht="15">
      <c r="B51" s="38"/>
      <c r="C51" s="36" t="s">
        <v>23</v>
      </c>
      <c r="D51" s="39"/>
      <c r="E51" s="39"/>
      <c r="F51" s="34" t="str">
        <f>E15</f>
        <v>R E P O N spol. s r.o., Ve Stromkách 371, Vestec </v>
      </c>
      <c r="G51" s="39"/>
      <c r="H51" s="39"/>
      <c r="I51" s="36" t="s">
        <v>32</v>
      </c>
      <c r="J51" s="34"/>
      <c r="K51" s="42"/>
    </row>
    <row r="52" spans="2:11" s="1" customFormat="1" ht="14.25" customHeight="1">
      <c r="B52" s="38"/>
      <c r="C52" s="36" t="s">
        <v>30</v>
      </c>
      <c r="D52" s="39"/>
      <c r="E52" s="39"/>
      <c r="F52" s="34" t="str">
        <f>IF(E18="","",E18)</f>
        <v> </v>
      </c>
      <c r="G52" s="39"/>
      <c r="H52" s="39"/>
      <c r="I52" s="39"/>
      <c r="J52" s="39"/>
      <c r="K52" s="42"/>
    </row>
    <row r="53" spans="2:11" s="1" customFormat="1" ht="9.75" customHeight="1">
      <c r="B53" s="38"/>
      <c r="C53" s="39"/>
      <c r="D53" s="39"/>
      <c r="E53" s="39"/>
      <c r="F53" s="39"/>
      <c r="G53" s="39"/>
      <c r="H53" s="39"/>
      <c r="I53" s="39"/>
      <c r="J53" s="39"/>
      <c r="K53" s="42"/>
    </row>
    <row r="54" spans="2:11" s="1" customFormat="1" ht="29.25" customHeight="1">
      <c r="B54" s="38"/>
      <c r="C54" s="115" t="s">
        <v>94</v>
      </c>
      <c r="D54" s="108"/>
      <c r="E54" s="108"/>
      <c r="F54" s="108"/>
      <c r="G54" s="108"/>
      <c r="H54" s="108"/>
      <c r="I54" s="108"/>
      <c r="J54" s="116" t="s">
        <v>95</v>
      </c>
      <c r="K54" s="117"/>
    </row>
    <row r="55" spans="2:11" s="1" customFormat="1" ht="9.75" customHeight="1">
      <c r="B55" s="38"/>
      <c r="C55" s="39"/>
      <c r="D55" s="39"/>
      <c r="E55" s="39"/>
      <c r="F55" s="39"/>
      <c r="G55" s="39"/>
      <c r="H55" s="39"/>
      <c r="I55" s="39"/>
      <c r="J55" s="39"/>
      <c r="K55" s="42"/>
    </row>
    <row r="56" spans="2:47" s="1" customFormat="1" ht="29.25" customHeight="1">
      <c r="B56" s="38"/>
      <c r="C56" s="118" t="s">
        <v>96</v>
      </c>
      <c r="D56" s="39"/>
      <c r="E56" s="39"/>
      <c r="F56" s="39"/>
      <c r="G56" s="39"/>
      <c r="H56" s="39"/>
      <c r="I56" s="39"/>
      <c r="J56" s="105"/>
      <c r="K56" s="42"/>
      <c r="AU56" s="24" t="s">
        <v>97</v>
      </c>
    </row>
    <row r="57" spans="2:11" s="7" customFormat="1" ht="24.75" customHeight="1">
      <c r="B57" s="119"/>
      <c r="C57" s="120"/>
      <c r="D57" s="121" t="s">
        <v>1877</v>
      </c>
      <c r="E57" s="122"/>
      <c r="F57" s="122"/>
      <c r="G57" s="122"/>
      <c r="H57" s="122"/>
      <c r="I57" s="122"/>
      <c r="J57" s="123"/>
      <c r="K57" s="124"/>
    </row>
    <row r="58" spans="2:11" s="1" customFormat="1" ht="21.75" customHeight="1">
      <c r="B58" s="38"/>
      <c r="C58" s="39"/>
      <c r="D58" s="39"/>
      <c r="E58" s="39"/>
      <c r="F58" s="39"/>
      <c r="G58" s="39"/>
      <c r="H58" s="39"/>
      <c r="I58" s="39"/>
      <c r="J58" s="39"/>
      <c r="K58" s="42"/>
    </row>
    <row r="59" spans="2:11" s="1" customFormat="1" ht="6.75" customHeight="1">
      <c r="B59" s="53"/>
      <c r="C59" s="54"/>
      <c r="D59" s="54"/>
      <c r="E59" s="54"/>
      <c r="F59" s="54"/>
      <c r="G59" s="54"/>
      <c r="H59" s="54"/>
      <c r="I59" s="54"/>
      <c r="J59" s="54"/>
      <c r="K59" s="55"/>
    </row>
    <row r="63" spans="2:12" s="1" customFormat="1" ht="6.75" customHeight="1"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38"/>
    </row>
    <row r="64" spans="2:12" s="1" customFormat="1" ht="36.75" customHeight="1">
      <c r="B64" s="38"/>
      <c r="C64" s="58" t="s">
        <v>134</v>
      </c>
      <c r="L64" s="38"/>
    </row>
    <row r="65" spans="2:12" s="1" customFormat="1" ht="6.75" customHeight="1">
      <c r="B65" s="38"/>
      <c r="L65" s="38"/>
    </row>
    <row r="66" spans="2:12" s="1" customFormat="1" ht="14.25" customHeight="1">
      <c r="B66" s="38"/>
      <c r="C66" s="60" t="s">
        <v>17</v>
      </c>
      <c r="L66" s="38"/>
    </row>
    <row r="67" spans="2:12" s="1" customFormat="1" ht="22.5" customHeight="1">
      <c r="B67" s="38"/>
      <c r="E67" s="330">
        <f>E7</f>
        <v>0</v>
      </c>
      <c r="F67" s="331"/>
      <c r="G67" s="331"/>
      <c r="H67" s="331"/>
      <c r="L67" s="38"/>
    </row>
    <row r="68" spans="2:12" s="1" customFormat="1" ht="14.25" customHeight="1">
      <c r="B68" s="38"/>
      <c r="C68" s="60" t="s">
        <v>91</v>
      </c>
      <c r="L68" s="38"/>
    </row>
    <row r="69" spans="2:12" s="1" customFormat="1" ht="23.25" customHeight="1">
      <c r="B69" s="38"/>
      <c r="E69" s="326" t="str">
        <f>E9</f>
        <v>02 - Vedlejší a ostatní náklady - NEUZNATELNÉ  NÁKLADY</v>
      </c>
      <c r="F69" s="332"/>
      <c r="G69" s="332"/>
      <c r="H69" s="332"/>
      <c r="L69" s="38"/>
    </row>
    <row r="70" spans="2:12" s="1" customFormat="1" ht="6.75" customHeight="1">
      <c r="B70" s="38"/>
      <c r="L70" s="38"/>
    </row>
    <row r="71" spans="2:12" s="1" customFormat="1" ht="18" customHeight="1">
      <c r="B71" s="38"/>
      <c r="C71" s="60" t="s">
        <v>20</v>
      </c>
      <c r="F71" s="131" t="str">
        <f>F12</f>
        <v>Nové Město nad Metují</v>
      </c>
      <c r="I71" s="60" t="s">
        <v>22</v>
      </c>
      <c r="J71" s="64">
        <f>IF(J12="","",J12)</f>
      </c>
      <c r="L71" s="38"/>
    </row>
    <row r="72" spans="2:12" s="1" customFormat="1" ht="6.75" customHeight="1">
      <c r="B72" s="38"/>
      <c r="L72" s="38"/>
    </row>
    <row r="73" spans="2:12" s="1" customFormat="1" ht="15">
      <c r="B73" s="38"/>
      <c r="C73" s="60" t="s">
        <v>23</v>
      </c>
      <c r="F73" s="131" t="str">
        <f>E15</f>
        <v>R E P O N spol. s r.o., Ve Stromkách 371, Vestec </v>
      </c>
      <c r="I73" s="60" t="s">
        <v>32</v>
      </c>
      <c r="J73" s="131">
        <f>E21</f>
        <v>0</v>
      </c>
      <c r="L73" s="38"/>
    </row>
    <row r="74" spans="2:12" s="1" customFormat="1" ht="14.25" customHeight="1">
      <c r="B74" s="38"/>
      <c r="C74" s="60" t="s">
        <v>30</v>
      </c>
      <c r="F74" s="131" t="str">
        <f>IF(E18="","",E18)</f>
        <v> </v>
      </c>
      <c r="L74" s="38"/>
    </row>
    <row r="75" spans="2:12" s="1" customFormat="1" ht="9.75" customHeight="1">
      <c r="B75" s="38"/>
      <c r="L75" s="38"/>
    </row>
    <row r="76" spans="2:20" s="9" customFormat="1" ht="29.25" customHeight="1">
      <c r="B76" s="132"/>
      <c r="C76" s="133" t="s">
        <v>135</v>
      </c>
      <c r="D76" s="134" t="s">
        <v>55</v>
      </c>
      <c r="E76" s="134" t="s">
        <v>51</v>
      </c>
      <c r="F76" s="134" t="s">
        <v>136</v>
      </c>
      <c r="G76" s="134" t="s">
        <v>137</v>
      </c>
      <c r="H76" s="134" t="s">
        <v>138</v>
      </c>
      <c r="I76" s="135" t="s">
        <v>139</v>
      </c>
      <c r="J76" s="134" t="s">
        <v>95</v>
      </c>
      <c r="K76" s="136" t="s">
        <v>140</v>
      </c>
      <c r="L76" s="132"/>
      <c r="M76" s="70" t="s">
        <v>141</v>
      </c>
      <c r="N76" s="71" t="s">
        <v>40</v>
      </c>
      <c r="O76" s="71" t="s">
        <v>142</v>
      </c>
      <c r="P76" s="71" t="s">
        <v>143</v>
      </c>
      <c r="Q76" s="71" t="s">
        <v>144</v>
      </c>
      <c r="R76" s="71" t="s">
        <v>145</v>
      </c>
      <c r="S76" s="71" t="s">
        <v>146</v>
      </c>
      <c r="T76" s="72" t="s">
        <v>147</v>
      </c>
    </row>
    <row r="77" spans="2:63" s="1" customFormat="1" ht="29.25" customHeight="1">
      <c r="B77" s="38"/>
      <c r="C77" s="74" t="s">
        <v>96</v>
      </c>
      <c r="J77" s="137"/>
      <c r="L77" s="38"/>
      <c r="M77" s="73"/>
      <c r="N77" s="65"/>
      <c r="O77" s="65"/>
      <c r="P77" s="138">
        <f>P78</f>
        <v>0</v>
      </c>
      <c r="Q77" s="65"/>
      <c r="R77" s="138">
        <f>R78</f>
        <v>0</v>
      </c>
      <c r="S77" s="65"/>
      <c r="T77" s="139">
        <f>T78</f>
        <v>0</v>
      </c>
      <c r="AT77" s="24" t="s">
        <v>69</v>
      </c>
      <c r="AU77" s="24" t="s">
        <v>97</v>
      </c>
      <c r="BK77" s="140">
        <f>BK78</f>
        <v>0</v>
      </c>
    </row>
    <row r="78" spans="2:63" s="10" customFormat="1" ht="36.75" customHeight="1">
      <c r="B78" s="141"/>
      <c r="D78" s="151" t="s">
        <v>69</v>
      </c>
      <c r="E78" s="217" t="s">
        <v>1878</v>
      </c>
      <c r="F78" s="217" t="s">
        <v>1879</v>
      </c>
      <c r="J78" s="218"/>
      <c r="L78" s="141"/>
      <c r="M78" s="145"/>
      <c r="N78" s="146"/>
      <c r="O78" s="146"/>
      <c r="P78" s="147">
        <f>SUM(P79:P83)</f>
        <v>0</v>
      </c>
      <c r="Q78" s="146"/>
      <c r="R78" s="147">
        <f>SUM(R79:R83)</f>
        <v>0</v>
      </c>
      <c r="S78" s="146"/>
      <c r="T78" s="148">
        <f>SUM(T79:T83)</f>
        <v>0</v>
      </c>
      <c r="AR78" s="142" t="s">
        <v>180</v>
      </c>
      <c r="AT78" s="149" t="s">
        <v>69</v>
      </c>
      <c r="AU78" s="149" t="s">
        <v>70</v>
      </c>
      <c r="AY78" s="142" t="s">
        <v>150</v>
      </c>
      <c r="BK78" s="150">
        <f>SUM(BK79:BK83)</f>
        <v>0</v>
      </c>
    </row>
    <row r="79" spans="2:65" s="1" customFormat="1" ht="57" customHeight="1">
      <c r="B79" s="154"/>
      <c r="C79" s="155" t="s">
        <v>78</v>
      </c>
      <c r="D79" s="155" t="s">
        <v>152</v>
      </c>
      <c r="E79" s="156" t="s">
        <v>1880</v>
      </c>
      <c r="F79" s="157" t="s">
        <v>1881</v>
      </c>
      <c r="G79" s="158" t="s">
        <v>1853</v>
      </c>
      <c r="H79" s="159">
        <v>1</v>
      </c>
      <c r="I79" s="160"/>
      <c r="J79" s="160"/>
      <c r="K79" s="157" t="s">
        <v>5</v>
      </c>
      <c r="L79" s="38"/>
      <c r="M79" s="161" t="s">
        <v>5</v>
      </c>
      <c r="N79" s="162" t="s">
        <v>41</v>
      </c>
      <c r="O79" s="163">
        <v>0</v>
      </c>
      <c r="P79" s="163">
        <f>O79*H79</f>
        <v>0</v>
      </c>
      <c r="Q79" s="163">
        <v>0</v>
      </c>
      <c r="R79" s="163">
        <f>Q79*H79</f>
        <v>0</v>
      </c>
      <c r="S79" s="163">
        <v>0</v>
      </c>
      <c r="T79" s="164">
        <f>S79*H79</f>
        <v>0</v>
      </c>
      <c r="AR79" s="24" t="s">
        <v>1882</v>
      </c>
      <c r="AT79" s="24" t="s">
        <v>152</v>
      </c>
      <c r="AU79" s="24" t="s">
        <v>78</v>
      </c>
      <c r="AY79" s="24" t="s">
        <v>150</v>
      </c>
      <c r="BE79" s="165">
        <f>IF(N79="základní",J79,0)</f>
        <v>0</v>
      </c>
      <c r="BF79" s="165">
        <f>IF(N79="snížená",J79,0)</f>
        <v>0</v>
      </c>
      <c r="BG79" s="165">
        <f>IF(N79="zákl. přenesená",J79,0)</f>
        <v>0</v>
      </c>
      <c r="BH79" s="165">
        <f>IF(N79="sníž. přenesená",J79,0)</f>
        <v>0</v>
      </c>
      <c r="BI79" s="165">
        <f>IF(N79="nulová",J79,0)</f>
        <v>0</v>
      </c>
      <c r="BJ79" s="24" t="s">
        <v>78</v>
      </c>
      <c r="BK79" s="165">
        <f>ROUND(I79*H79,2)</f>
        <v>0</v>
      </c>
      <c r="BL79" s="24" t="s">
        <v>1882</v>
      </c>
      <c r="BM79" s="24" t="s">
        <v>1883</v>
      </c>
    </row>
    <row r="80" spans="2:65" s="1" customFormat="1" ht="57" customHeight="1">
      <c r="B80" s="154"/>
      <c r="C80" s="155" t="s">
        <v>80</v>
      </c>
      <c r="D80" s="155" t="s">
        <v>152</v>
      </c>
      <c r="E80" s="156" t="s">
        <v>1884</v>
      </c>
      <c r="F80" s="157" t="s">
        <v>1885</v>
      </c>
      <c r="G80" s="158" t="s">
        <v>1853</v>
      </c>
      <c r="H80" s="159">
        <v>1</v>
      </c>
      <c r="I80" s="160"/>
      <c r="J80" s="160"/>
      <c r="K80" s="157" t="s">
        <v>5</v>
      </c>
      <c r="L80" s="38"/>
      <c r="M80" s="161" t="s">
        <v>5</v>
      </c>
      <c r="N80" s="162" t="s">
        <v>41</v>
      </c>
      <c r="O80" s="163">
        <v>0</v>
      </c>
      <c r="P80" s="163">
        <f>O80*H80</f>
        <v>0</v>
      </c>
      <c r="Q80" s="163">
        <v>0</v>
      </c>
      <c r="R80" s="163">
        <f>Q80*H80</f>
        <v>0</v>
      </c>
      <c r="S80" s="163">
        <v>0</v>
      </c>
      <c r="T80" s="164">
        <f>S80*H80</f>
        <v>0</v>
      </c>
      <c r="AR80" s="24" t="s">
        <v>1882</v>
      </c>
      <c r="AT80" s="24" t="s">
        <v>152</v>
      </c>
      <c r="AU80" s="24" t="s">
        <v>78</v>
      </c>
      <c r="AY80" s="24" t="s">
        <v>150</v>
      </c>
      <c r="BE80" s="165">
        <f>IF(N80="základní",J80,0)</f>
        <v>0</v>
      </c>
      <c r="BF80" s="165">
        <f>IF(N80="snížená",J80,0)</f>
        <v>0</v>
      </c>
      <c r="BG80" s="165">
        <f>IF(N80="zákl. přenesená",J80,0)</f>
        <v>0</v>
      </c>
      <c r="BH80" s="165">
        <f>IF(N80="sníž. přenesená",J80,0)</f>
        <v>0</v>
      </c>
      <c r="BI80" s="165">
        <f>IF(N80="nulová",J80,0)</f>
        <v>0</v>
      </c>
      <c r="BJ80" s="24" t="s">
        <v>78</v>
      </c>
      <c r="BK80" s="165">
        <f>ROUND(I80*H80,2)</f>
        <v>0</v>
      </c>
      <c r="BL80" s="24" t="s">
        <v>1882</v>
      </c>
      <c r="BM80" s="24" t="s">
        <v>1886</v>
      </c>
    </row>
    <row r="81" spans="2:65" s="1" customFormat="1" ht="159" customHeight="1">
      <c r="B81" s="154"/>
      <c r="C81" s="155" t="s">
        <v>157</v>
      </c>
      <c r="D81" s="155" t="s">
        <v>152</v>
      </c>
      <c r="E81" s="156" t="s">
        <v>1887</v>
      </c>
      <c r="F81" s="157" t="s">
        <v>1888</v>
      </c>
      <c r="G81" s="158" t="s">
        <v>1889</v>
      </c>
      <c r="H81" s="159">
        <v>1</v>
      </c>
      <c r="I81" s="160"/>
      <c r="J81" s="160"/>
      <c r="K81" s="157" t="s">
        <v>5</v>
      </c>
      <c r="L81" s="38"/>
      <c r="M81" s="161" t="s">
        <v>5</v>
      </c>
      <c r="N81" s="162" t="s">
        <v>41</v>
      </c>
      <c r="O81" s="163">
        <v>0</v>
      </c>
      <c r="P81" s="163">
        <f>O81*H81</f>
        <v>0</v>
      </c>
      <c r="Q81" s="163">
        <v>0</v>
      </c>
      <c r="R81" s="163">
        <f>Q81*H81</f>
        <v>0</v>
      </c>
      <c r="S81" s="163">
        <v>0</v>
      </c>
      <c r="T81" s="164">
        <f>S81*H81</f>
        <v>0</v>
      </c>
      <c r="AR81" s="24" t="s">
        <v>1882</v>
      </c>
      <c r="AT81" s="24" t="s">
        <v>152</v>
      </c>
      <c r="AU81" s="24" t="s">
        <v>78</v>
      </c>
      <c r="AY81" s="24" t="s">
        <v>150</v>
      </c>
      <c r="BE81" s="165">
        <f>IF(N81="základní",J81,0)</f>
        <v>0</v>
      </c>
      <c r="BF81" s="165">
        <f>IF(N81="snížená",J81,0)</f>
        <v>0</v>
      </c>
      <c r="BG81" s="165">
        <f>IF(N81="zákl. přenesená",J81,0)</f>
        <v>0</v>
      </c>
      <c r="BH81" s="165">
        <f>IF(N81="sníž. přenesená",J81,0)</f>
        <v>0</v>
      </c>
      <c r="BI81" s="165">
        <f>IF(N81="nulová",J81,0)</f>
        <v>0</v>
      </c>
      <c r="BJ81" s="24" t="s">
        <v>78</v>
      </c>
      <c r="BK81" s="165">
        <f>ROUND(I81*H81,2)</f>
        <v>0</v>
      </c>
      <c r="BL81" s="24" t="s">
        <v>1882</v>
      </c>
      <c r="BM81" s="24" t="s">
        <v>1890</v>
      </c>
    </row>
    <row r="82" spans="2:65" s="1" customFormat="1" ht="95.25" customHeight="1">
      <c r="B82" s="154"/>
      <c r="C82" s="155" t="s">
        <v>180</v>
      </c>
      <c r="D82" s="155" t="s">
        <v>152</v>
      </c>
      <c r="E82" s="156" t="s">
        <v>1891</v>
      </c>
      <c r="F82" s="157" t="s">
        <v>1892</v>
      </c>
      <c r="G82" s="158" t="s">
        <v>1889</v>
      </c>
      <c r="H82" s="159">
        <v>1</v>
      </c>
      <c r="I82" s="160"/>
      <c r="J82" s="160"/>
      <c r="K82" s="157" t="s">
        <v>5</v>
      </c>
      <c r="L82" s="38"/>
      <c r="M82" s="161" t="s">
        <v>5</v>
      </c>
      <c r="N82" s="162" t="s">
        <v>41</v>
      </c>
      <c r="O82" s="163">
        <v>0</v>
      </c>
      <c r="P82" s="163">
        <f>O82*H82</f>
        <v>0</v>
      </c>
      <c r="Q82" s="163">
        <v>0</v>
      </c>
      <c r="R82" s="163">
        <f>Q82*H82</f>
        <v>0</v>
      </c>
      <c r="S82" s="163">
        <v>0</v>
      </c>
      <c r="T82" s="164">
        <f>S82*H82</f>
        <v>0</v>
      </c>
      <c r="AR82" s="24" t="s">
        <v>1882</v>
      </c>
      <c r="AT82" s="24" t="s">
        <v>152</v>
      </c>
      <c r="AU82" s="24" t="s">
        <v>78</v>
      </c>
      <c r="AY82" s="24" t="s">
        <v>150</v>
      </c>
      <c r="BE82" s="165">
        <f>IF(N82="základní",J82,0)</f>
        <v>0</v>
      </c>
      <c r="BF82" s="165">
        <f>IF(N82="snížená",J82,0)</f>
        <v>0</v>
      </c>
      <c r="BG82" s="165">
        <f>IF(N82="zákl. přenesená",J82,0)</f>
        <v>0</v>
      </c>
      <c r="BH82" s="165">
        <f>IF(N82="sníž. přenesená",J82,0)</f>
        <v>0</v>
      </c>
      <c r="BI82" s="165">
        <f>IF(N82="nulová",J82,0)</f>
        <v>0</v>
      </c>
      <c r="BJ82" s="24" t="s">
        <v>78</v>
      </c>
      <c r="BK82" s="165">
        <f>ROUND(I82*H82,2)</f>
        <v>0</v>
      </c>
      <c r="BL82" s="24" t="s">
        <v>1882</v>
      </c>
      <c r="BM82" s="24" t="s">
        <v>1893</v>
      </c>
    </row>
    <row r="83" spans="2:65" s="1" customFormat="1" ht="22.5" customHeight="1">
      <c r="B83" s="154"/>
      <c r="C83" s="155" t="s">
        <v>185</v>
      </c>
      <c r="D83" s="155" t="s">
        <v>152</v>
      </c>
      <c r="E83" s="156" t="s">
        <v>1894</v>
      </c>
      <c r="F83" s="157" t="s">
        <v>1895</v>
      </c>
      <c r="G83" s="158" t="s">
        <v>1853</v>
      </c>
      <c r="H83" s="159">
        <v>1</v>
      </c>
      <c r="I83" s="160"/>
      <c r="J83" s="160"/>
      <c r="K83" s="157" t="s">
        <v>5</v>
      </c>
      <c r="L83" s="38"/>
      <c r="M83" s="161" t="s">
        <v>5</v>
      </c>
      <c r="N83" s="162" t="s">
        <v>41</v>
      </c>
      <c r="O83" s="163">
        <v>0</v>
      </c>
      <c r="P83" s="163">
        <f>O83*H83</f>
        <v>0</v>
      </c>
      <c r="Q83" s="163">
        <v>0</v>
      </c>
      <c r="R83" s="163">
        <f>Q83*H83</f>
        <v>0</v>
      </c>
      <c r="S83" s="163">
        <v>0</v>
      </c>
      <c r="T83" s="164">
        <f>S83*H83</f>
        <v>0</v>
      </c>
      <c r="AR83" s="24" t="s">
        <v>1882</v>
      </c>
      <c r="AT83" s="24" t="s">
        <v>152</v>
      </c>
      <c r="AU83" s="24" t="s">
        <v>78</v>
      </c>
      <c r="AY83" s="24" t="s">
        <v>150</v>
      </c>
      <c r="BE83" s="165">
        <f>IF(N83="základní",J83,0)</f>
        <v>0</v>
      </c>
      <c r="BF83" s="165">
        <f>IF(N83="snížená",J83,0)</f>
        <v>0</v>
      </c>
      <c r="BG83" s="165">
        <f>IF(N83="zákl. přenesená",J83,0)</f>
        <v>0</v>
      </c>
      <c r="BH83" s="165">
        <f>IF(N83="sníž. přenesená",J83,0)</f>
        <v>0</v>
      </c>
      <c r="BI83" s="165">
        <f>IF(N83="nulová",J83,0)</f>
        <v>0</v>
      </c>
      <c r="BJ83" s="24" t="s">
        <v>78</v>
      </c>
      <c r="BK83" s="165">
        <f>ROUND(I83*H83,2)</f>
        <v>0</v>
      </c>
      <c r="BL83" s="24" t="s">
        <v>1882</v>
      </c>
      <c r="BM83" s="24" t="s">
        <v>1896</v>
      </c>
    </row>
    <row r="84" spans="2:12" s="1" customFormat="1" ht="6.75" customHeight="1"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38"/>
    </row>
  </sheetData>
  <sheetProtection/>
  <autoFilter ref="C76:K83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70">
      <selection activeCell="A1" sqref="A1"/>
    </sheetView>
  </sheetViews>
  <sheetFormatPr defaultColWidth="9.33203125" defaultRowHeight="13.5"/>
  <cols>
    <col min="1" max="1" width="8.33203125" style="219" customWidth="1"/>
    <col min="2" max="2" width="1.66796875" style="219" customWidth="1"/>
    <col min="3" max="4" width="5" style="219" customWidth="1"/>
    <col min="5" max="5" width="11.66015625" style="219" customWidth="1"/>
    <col min="6" max="6" width="9.16015625" style="219" customWidth="1"/>
    <col min="7" max="7" width="5" style="219" customWidth="1"/>
    <col min="8" max="8" width="77.83203125" style="219" customWidth="1"/>
    <col min="9" max="10" width="20" style="219" customWidth="1"/>
    <col min="11" max="11" width="1.66796875" style="219" customWidth="1"/>
  </cols>
  <sheetData>
    <row r="1" ht="37.5" customHeight="1"/>
    <row r="2" spans="2:11" ht="7.5" customHeight="1"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2:11" s="15" customFormat="1" ht="45" customHeight="1">
      <c r="B3" s="223"/>
      <c r="C3" s="342" t="s">
        <v>1897</v>
      </c>
      <c r="D3" s="342"/>
      <c r="E3" s="342"/>
      <c r="F3" s="342"/>
      <c r="G3" s="342"/>
      <c r="H3" s="342"/>
      <c r="I3" s="342"/>
      <c r="J3" s="342"/>
      <c r="K3" s="224"/>
    </row>
    <row r="4" spans="2:11" ht="25.5" customHeight="1">
      <c r="B4" s="225"/>
      <c r="C4" s="345" t="s">
        <v>1898</v>
      </c>
      <c r="D4" s="345"/>
      <c r="E4" s="345"/>
      <c r="F4" s="345"/>
      <c r="G4" s="345"/>
      <c r="H4" s="345"/>
      <c r="I4" s="345"/>
      <c r="J4" s="345"/>
      <c r="K4" s="226"/>
    </row>
    <row r="5" spans="2:11" ht="5.25" customHeight="1">
      <c r="B5" s="225"/>
      <c r="C5" s="227"/>
      <c r="D5" s="227"/>
      <c r="E5" s="227"/>
      <c r="F5" s="227"/>
      <c r="G5" s="227"/>
      <c r="H5" s="227"/>
      <c r="I5" s="227"/>
      <c r="J5" s="227"/>
      <c r="K5" s="226"/>
    </row>
    <row r="6" spans="2:11" ht="15" customHeight="1">
      <c r="B6" s="225"/>
      <c r="C6" s="340" t="s">
        <v>1899</v>
      </c>
      <c r="D6" s="340"/>
      <c r="E6" s="340"/>
      <c r="F6" s="340"/>
      <c r="G6" s="340"/>
      <c r="H6" s="340"/>
      <c r="I6" s="340"/>
      <c r="J6" s="340"/>
      <c r="K6" s="226"/>
    </row>
    <row r="7" spans="2:11" ht="15" customHeight="1">
      <c r="B7" s="229"/>
      <c r="C7" s="340" t="s">
        <v>1900</v>
      </c>
      <c r="D7" s="340"/>
      <c r="E7" s="340"/>
      <c r="F7" s="340"/>
      <c r="G7" s="340"/>
      <c r="H7" s="340"/>
      <c r="I7" s="340"/>
      <c r="J7" s="340"/>
      <c r="K7" s="226"/>
    </row>
    <row r="8" spans="2:11" ht="12.75" customHeight="1">
      <c r="B8" s="229"/>
      <c r="C8" s="228"/>
      <c r="D8" s="228"/>
      <c r="E8" s="228"/>
      <c r="F8" s="228"/>
      <c r="G8" s="228"/>
      <c r="H8" s="228"/>
      <c r="I8" s="228"/>
      <c r="J8" s="228"/>
      <c r="K8" s="226"/>
    </row>
    <row r="9" spans="2:11" ht="15" customHeight="1">
      <c r="B9" s="229"/>
      <c r="C9" s="340" t="s">
        <v>1901</v>
      </c>
      <c r="D9" s="340"/>
      <c r="E9" s="340"/>
      <c r="F9" s="340"/>
      <c r="G9" s="340"/>
      <c r="H9" s="340"/>
      <c r="I9" s="340"/>
      <c r="J9" s="340"/>
      <c r="K9" s="226"/>
    </row>
    <row r="10" spans="2:11" ht="15" customHeight="1">
      <c r="B10" s="229"/>
      <c r="C10" s="228"/>
      <c r="D10" s="340" t="s">
        <v>1902</v>
      </c>
      <c r="E10" s="340"/>
      <c r="F10" s="340"/>
      <c r="G10" s="340"/>
      <c r="H10" s="340"/>
      <c r="I10" s="340"/>
      <c r="J10" s="340"/>
      <c r="K10" s="226"/>
    </row>
    <row r="11" spans="2:11" ht="15" customHeight="1">
      <c r="B11" s="229"/>
      <c r="C11" s="230"/>
      <c r="D11" s="340" t="s">
        <v>1903</v>
      </c>
      <c r="E11" s="340"/>
      <c r="F11" s="340"/>
      <c r="G11" s="340"/>
      <c r="H11" s="340"/>
      <c r="I11" s="340"/>
      <c r="J11" s="340"/>
      <c r="K11" s="226"/>
    </row>
    <row r="12" spans="2:11" ht="12.7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26"/>
    </row>
    <row r="13" spans="2:11" ht="15" customHeight="1">
      <c r="B13" s="229"/>
      <c r="C13" s="230"/>
      <c r="D13" s="340" t="s">
        <v>1904</v>
      </c>
      <c r="E13" s="340"/>
      <c r="F13" s="340"/>
      <c r="G13" s="340"/>
      <c r="H13" s="340"/>
      <c r="I13" s="340"/>
      <c r="J13" s="340"/>
      <c r="K13" s="226"/>
    </row>
    <row r="14" spans="2:11" ht="15" customHeight="1">
      <c r="B14" s="229"/>
      <c r="C14" s="230"/>
      <c r="D14" s="340" t="s">
        <v>1905</v>
      </c>
      <c r="E14" s="340"/>
      <c r="F14" s="340"/>
      <c r="G14" s="340"/>
      <c r="H14" s="340"/>
      <c r="I14" s="340"/>
      <c r="J14" s="340"/>
      <c r="K14" s="226"/>
    </row>
    <row r="15" spans="2:11" ht="15" customHeight="1">
      <c r="B15" s="229"/>
      <c r="C15" s="230"/>
      <c r="D15" s="340" t="s">
        <v>1906</v>
      </c>
      <c r="E15" s="340"/>
      <c r="F15" s="340"/>
      <c r="G15" s="340"/>
      <c r="H15" s="340"/>
      <c r="I15" s="340"/>
      <c r="J15" s="340"/>
      <c r="K15" s="226"/>
    </row>
    <row r="16" spans="2:11" ht="15" customHeight="1">
      <c r="B16" s="229"/>
      <c r="C16" s="230"/>
      <c r="D16" s="230"/>
      <c r="E16" s="231" t="s">
        <v>77</v>
      </c>
      <c r="F16" s="340" t="s">
        <v>1907</v>
      </c>
      <c r="G16" s="340"/>
      <c r="H16" s="340"/>
      <c r="I16" s="340"/>
      <c r="J16" s="340"/>
      <c r="K16" s="226"/>
    </row>
    <row r="17" spans="2:11" ht="15" customHeight="1">
      <c r="B17" s="229"/>
      <c r="C17" s="230"/>
      <c r="D17" s="230"/>
      <c r="E17" s="231" t="s">
        <v>1908</v>
      </c>
      <c r="F17" s="340" t="s">
        <v>1909</v>
      </c>
      <c r="G17" s="340"/>
      <c r="H17" s="340"/>
      <c r="I17" s="340"/>
      <c r="J17" s="340"/>
      <c r="K17" s="226"/>
    </row>
    <row r="18" spans="2:11" ht="15" customHeight="1">
      <c r="B18" s="229"/>
      <c r="C18" s="230"/>
      <c r="D18" s="230"/>
      <c r="E18" s="231" t="s">
        <v>1910</v>
      </c>
      <c r="F18" s="340" t="s">
        <v>1911</v>
      </c>
      <c r="G18" s="340"/>
      <c r="H18" s="340"/>
      <c r="I18" s="340"/>
      <c r="J18" s="340"/>
      <c r="K18" s="226"/>
    </row>
    <row r="19" spans="2:11" ht="15" customHeight="1">
      <c r="B19" s="229"/>
      <c r="C19" s="230"/>
      <c r="D19" s="230"/>
      <c r="E19" s="231" t="s">
        <v>83</v>
      </c>
      <c r="F19" s="340" t="s">
        <v>1912</v>
      </c>
      <c r="G19" s="340"/>
      <c r="H19" s="340"/>
      <c r="I19" s="340"/>
      <c r="J19" s="340"/>
      <c r="K19" s="226"/>
    </row>
    <row r="20" spans="2:11" ht="15" customHeight="1">
      <c r="B20" s="229"/>
      <c r="C20" s="230"/>
      <c r="D20" s="230"/>
      <c r="E20" s="231" t="s">
        <v>1913</v>
      </c>
      <c r="F20" s="340" t="s">
        <v>1914</v>
      </c>
      <c r="G20" s="340"/>
      <c r="H20" s="340"/>
      <c r="I20" s="340"/>
      <c r="J20" s="340"/>
      <c r="K20" s="226"/>
    </row>
    <row r="21" spans="2:11" ht="15" customHeight="1">
      <c r="B21" s="229"/>
      <c r="C21" s="230"/>
      <c r="D21" s="230"/>
      <c r="E21" s="231" t="s">
        <v>1915</v>
      </c>
      <c r="F21" s="340" t="s">
        <v>1916</v>
      </c>
      <c r="G21" s="340"/>
      <c r="H21" s="340"/>
      <c r="I21" s="340"/>
      <c r="J21" s="340"/>
      <c r="K21" s="226"/>
    </row>
    <row r="22" spans="2:11" ht="12.75" customHeight="1">
      <c r="B22" s="229"/>
      <c r="C22" s="230"/>
      <c r="D22" s="230"/>
      <c r="E22" s="230"/>
      <c r="F22" s="230"/>
      <c r="G22" s="230"/>
      <c r="H22" s="230"/>
      <c r="I22" s="230"/>
      <c r="J22" s="230"/>
      <c r="K22" s="226"/>
    </row>
    <row r="23" spans="2:11" ht="15" customHeight="1">
      <c r="B23" s="229"/>
      <c r="C23" s="340" t="s">
        <v>1917</v>
      </c>
      <c r="D23" s="340"/>
      <c r="E23" s="340"/>
      <c r="F23" s="340"/>
      <c r="G23" s="340"/>
      <c r="H23" s="340"/>
      <c r="I23" s="340"/>
      <c r="J23" s="340"/>
      <c r="K23" s="226"/>
    </row>
    <row r="24" spans="2:11" ht="15" customHeight="1">
      <c r="B24" s="229"/>
      <c r="C24" s="340" t="s">
        <v>1918</v>
      </c>
      <c r="D24" s="340"/>
      <c r="E24" s="340"/>
      <c r="F24" s="340"/>
      <c r="G24" s="340"/>
      <c r="H24" s="340"/>
      <c r="I24" s="340"/>
      <c r="J24" s="340"/>
      <c r="K24" s="226"/>
    </row>
    <row r="25" spans="2:11" ht="15" customHeight="1">
      <c r="B25" s="229"/>
      <c r="C25" s="228"/>
      <c r="D25" s="340" t="s">
        <v>1919</v>
      </c>
      <c r="E25" s="340"/>
      <c r="F25" s="340"/>
      <c r="G25" s="340"/>
      <c r="H25" s="340"/>
      <c r="I25" s="340"/>
      <c r="J25" s="340"/>
      <c r="K25" s="226"/>
    </row>
    <row r="26" spans="2:11" ht="15" customHeight="1">
      <c r="B26" s="229"/>
      <c r="C26" s="230"/>
      <c r="D26" s="340" t="s">
        <v>1920</v>
      </c>
      <c r="E26" s="340"/>
      <c r="F26" s="340"/>
      <c r="G26" s="340"/>
      <c r="H26" s="340"/>
      <c r="I26" s="340"/>
      <c r="J26" s="340"/>
      <c r="K26" s="226"/>
    </row>
    <row r="27" spans="2:11" ht="12.75" customHeight="1">
      <c r="B27" s="229"/>
      <c r="C27" s="230"/>
      <c r="D27" s="230"/>
      <c r="E27" s="230"/>
      <c r="F27" s="230"/>
      <c r="G27" s="230"/>
      <c r="H27" s="230"/>
      <c r="I27" s="230"/>
      <c r="J27" s="230"/>
      <c r="K27" s="226"/>
    </row>
    <row r="28" spans="2:11" ht="15" customHeight="1">
      <c r="B28" s="229"/>
      <c r="C28" s="230"/>
      <c r="D28" s="340" t="s">
        <v>1921</v>
      </c>
      <c r="E28" s="340"/>
      <c r="F28" s="340"/>
      <c r="G28" s="340"/>
      <c r="H28" s="340"/>
      <c r="I28" s="340"/>
      <c r="J28" s="340"/>
      <c r="K28" s="226"/>
    </row>
    <row r="29" spans="2:11" ht="15" customHeight="1">
      <c r="B29" s="229"/>
      <c r="C29" s="230"/>
      <c r="D29" s="340" t="s">
        <v>1922</v>
      </c>
      <c r="E29" s="340"/>
      <c r="F29" s="340"/>
      <c r="G29" s="340"/>
      <c r="H29" s="340"/>
      <c r="I29" s="340"/>
      <c r="J29" s="340"/>
      <c r="K29" s="226"/>
    </row>
    <row r="30" spans="2:11" ht="12.75" customHeight="1">
      <c r="B30" s="229"/>
      <c r="C30" s="230"/>
      <c r="D30" s="230"/>
      <c r="E30" s="230"/>
      <c r="F30" s="230"/>
      <c r="G30" s="230"/>
      <c r="H30" s="230"/>
      <c r="I30" s="230"/>
      <c r="J30" s="230"/>
      <c r="K30" s="226"/>
    </row>
    <row r="31" spans="2:11" ht="15" customHeight="1">
      <c r="B31" s="229"/>
      <c r="C31" s="230"/>
      <c r="D31" s="340" t="s">
        <v>1923</v>
      </c>
      <c r="E31" s="340"/>
      <c r="F31" s="340"/>
      <c r="G31" s="340"/>
      <c r="H31" s="340"/>
      <c r="I31" s="340"/>
      <c r="J31" s="340"/>
      <c r="K31" s="226"/>
    </row>
    <row r="32" spans="2:11" ht="15" customHeight="1">
      <c r="B32" s="229"/>
      <c r="C32" s="230"/>
      <c r="D32" s="340" t="s">
        <v>1924</v>
      </c>
      <c r="E32" s="340"/>
      <c r="F32" s="340"/>
      <c r="G32" s="340"/>
      <c r="H32" s="340"/>
      <c r="I32" s="340"/>
      <c r="J32" s="340"/>
      <c r="K32" s="226"/>
    </row>
    <row r="33" spans="2:11" ht="15" customHeight="1">
      <c r="B33" s="229"/>
      <c r="C33" s="230"/>
      <c r="D33" s="340" t="s">
        <v>1925</v>
      </c>
      <c r="E33" s="340"/>
      <c r="F33" s="340"/>
      <c r="G33" s="340"/>
      <c r="H33" s="340"/>
      <c r="I33" s="340"/>
      <c r="J33" s="340"/>
      <c r="K33" s="226"/>
    </row>
    <row r="34" spans="2:11" ht="15" customHeight="1">
      <c r="B34" s="229"/>
      <c r="C34" s="230"/>
      <c r="D34" s="228"/>
      <c r="E34" s="232" t="s">
        <v>135</v>
      </c>
      <c r="F34" s="228"/>
      <c r="G34" s="340" t="s">
        <v>1926</v>
      </c>
      <c r="H34" s="340"/>
      <c r="I34" s="340"/>
      <c r="J34" s="340"/>
      <c r="K34" s="226"/>
    </row>
    <row r="35" spans="2:11" ht="30.75" customHeight="1">
      <c r="B35" s="229"/>
      <c r="C35" s="230"/>
      <c r="D35" s="228"/>
      <c r="E35" s="232" t="s">
        <v>1927</v>
      </c>
      <c r="F35" s="228"/>
      <c r="G35" s="340" t="s">
        <v>1928</v>
      </c>
      <c r="H35" s="340"/>
      <c r="I35" s="340"/>
      <c r="J35" s="340"/>
      <c r="K35" s="226"/>
    </row>
    <row r="36" spans="2:11" ht="15" customHeight="1">
      <c r="B36" s="229"/>
      <c r="C36" s="230"/>
      <c r="D36" s="228"/>
      <c r="E36" s="232" t="s">
        <v>51</v>
      </c>
      <c r="F36" s="228"/>
      <c r="G36" s="340" t="s">
        <v>1929</v>
      </c>
      <c r="H36" s="340"/>
      <c r="I36" s="340"/>
      <c r="J36" s="340"/>
      <c r="K36" s="226"/>
    </row>
    <row r="37" spans="2:11" ht="15" customHeight="1">
      <c r="B37" s="229"/>
      <c r="C37" s="230"/>
      <c r="D37" s="228"/>
      <c r="E37" s="232" t="s">
        <v>136</v>
      </c>
      <c r="F37" s="228"/>
      <c r="G37" s="340" t="s">
        <v>1930</v>
      </c>
      <c r="H37" s="340"/>
      <c r="I37" s="340"/>
      <c r="J37" s="340"/>
      <c r="K37" s="226"/>
    </row>
    <row r="38" spans="2:11" ht="15" customHeight="1">
      <c r="B38" s="229"/>
      <c r="C38" s="230"/>
      <c r="D38" s="228"/>
      <c r="E38" s="232" t="s">
        <v>137</v>
      </c>
      <c r="F38" s="228"/>
      <c r="G38" s="340" t="s">
        <v>1931</v>
      </c>
      <c r="H38" s="340"/>
      <c r="I38" s="340"/>
      <c r="J38" s="340"/>
      <c r="K38" s="226"/>
    </row>
    <row r="39" spans="2:11" ht="15" customHeight="1">
      <c r="B39" s="229"/>
      <c r="C39" s="230"/>
      <c r="D39" s="228"/>
      <c r="E39" s="232" t="s">
        <v>138</v>
      </c>
      <c r="F39" s="228"/>
      <c r="G39" s="340" t="s">
        <v>1932</v>
      </c>
      <c r="H39" s="340"/>
      <c r="I39" s="340"/>
      <c r="J39" s="340"/>
      <c r="K39" s="226"/>
    </row>
    <row r="40" spans="2:11" ht="15" customHeight="1">
      <c r="B40" s="229"/>
      <c r="C40" s="230"/>
      <c r="D40" s="228"/>
      <c r="E40" s="232" t="s">
        <v>1933</v>
      </c>
      <c r="F40" s="228"/>
      <c r="G40" s="340" t="s">
        <v>1934</v>
      </c>
      <c r="H40" s="340"/>
      <c r="I40" s="340"/>
      <c r="J40" s="340"/>
      <c r="K40" s="226"/>
    </row>
    <row r="41" spans="2:11" ht="15" customHeight="1">
      <c r="B41" s="229"/>
      <c r="C41" s="230"/>
      <c r="D41" s="228"/>
      <c r="E41" s="232"/>
      <c r="F41" s="228"/>
      <c r="G41" s="340" t="s">
        <v>1935</v>
      </c>
      <c r="H41" s="340"/>
      <c r="I41" s="340"/>
      <c r="J41" s="340"/>
      <c r="K41" s="226"/>
    </row>
    <row r="42" spans="2:11" ht="15" customHeight="1">
      <c r="B42" s="229"/>
      <c r="C42" s="230"/>
      <c r="D42" s="228"/>
      <c r="E42" s="232" t="s">
        <v>1936</v>
      </c>
      <c r="F42" s="228"/>
      <c r="G42" s="340" t="s">
        <v>1937</v>
      </c>
      <c r="H42" s="340"/>
      <c r="I42" s="340"/>
      <c r="J42" s="340"/>
      <c r="K42" s="226"/>
    </row>
    <row r="43" spans="2:11" ht="15" customHeight="1">
      <c r="B43" s="229"/>
      <c r="C43" s="230"/>
      <c r="D43" s="228"/>
      <c r="E43" s="232" t="s">
        <v>140</v>
      </c>
      <c r="F43" s="228"/>
      <c r="G43" s="340" t="s">
        <v>1938</v>
      </c>
      <c r="H43" s="340"/>
      <c r="I43" s="340"/>
      <c r="J43" s="340"/>
      <c r="K43" s="226"/>
    </row>
    <row r="44" spans="2:11" ht="12.75" customHeight="1">
      <c r="B44" s="229"/>
      <c r="C44" s="230"/>
      <c r="D44" s="228"/>
      <c r="E44" s="228"/>
      <c r="F44" s="228"/>
      <c r="G44" s="228"/>
      <c r="H44" s="228"/>
      <c r="I44" s="228"/>
      <c r="J44" s="228"/>
      <c r="K44" s="226"/>
    </row>
    <row r="45" spans="2:11" ht="15" customHeight="1">
      <c r="B45" s="229"/>
      <c r="C45" s="230"/>
      <c r="D45" s="340" t="s">
        <v>1939</v>
      </c>
      <c r="E45" s="340"/>
      <c r="F45" s="340"/>
      <c r="G45" s="340"/>
      <c r="H45" s="340"/>
      <c r="I45" s="340"/>
      <c r="J45" s="340"/>
      <c r="K45" s="226"/>
    </row>
    <row r="46" spans="2:11" ht="15" customHeight="1">
      <c r="B46" s="229"/>
      <c r="C46" s="230"/>
      <c r="D46" s="230"/>
      <c r="E46" s="340" t="s">
        <v>1940</v>
      </c>
      <c r="F46" s="340"/>
      <c r="G46" s="340"/>
      <c r="H46" s="340"/>
      <c r="I46" s="340"/>
      <c r="J46" s="340"/>
      <c r="K46" s="226"/>
    </row>
    <row r="47" spans="2:11" ht="15" customHeight="1">
      <c r="B47" s="229"/>
      <c r="C47" s="230"/>
      <c r="D47" s="230"/>
      <c r="E47" s="340" t="s">
        <v>1941</v>
      </c>
      <c r="F47" s="340"/>
      <c r="G47" s="340"/>
      <c r="H47" s="340"/>
      <c r="I47" s="340"/>
      <c r="J47" s="340"/>
      <c r="K47" s="226"/>
    </row>
    <row r="48" spans="2:11" ht="15" customHeight="1">
      <c r="B48" s="229"/>
      <c r="C48" s="230"/>
      <c r="D48" s="230"/>
      <c r="E48" s="340" t="s">
        <v>1942</v>
      </c>
      <c r="F48" s="340"/>
      <c r="G48" s="340"/>
      <c r="H48" s="340"/>
      <c r="I48" s="340"/>
      <c r="J48" s="340"/>
      <c r="K48" s="226"/>
    </row>
    <row r="49" spans="2:11" ht="15" customHeight="1">
      <c r="B49" s="229"/>
      <c r="C49" s="230"/>
      <c r="D49" s="340" t="s">
        <v>1943</v>
      </c>
      <c r="E49" s="340"/>
      <c r="F49" s="340"/>
      <c r="G49" s="340"/>
      <c r="H49" s="340"/>
      <c r="I49" s="340"/>
      <c r="J49" s="340"/>
      <c r="K49" s="226"/>
    </row>
    <row r="50" spans="2:11" ht="25.5" customHeight="1">
      <c r="B50" s="225"/>
      <c r="C50" s="345" t="s">
        <v>1944</v>
      </c>
      <c r="D50" s="345"/>
      <c r="E50" s="345"/>
      <c r="F50" s="345"/>
      <c r="G50" s="345"/>
      <c r="H50" s="345"/>
      <c r="I50" s="345"/>
      <c r="J50" s="345"/>
      <c r="K50" s="226"/>
    </row>
    <row r="51" spans="2:11" ht="5.25" customHeight="1">
      <c r="B51" s="225"/>
      <c r="C51" s="227"/>
      <c r="D51" s="227"/>
      <c r="E51" s="227"/>
      <c r="F51" s="227"/>
      <c r="G51" s="227"/>
      <c r="H51" s="227"/>
      <c r="I51" s="227"/>
      <c r="J51" s="227"/>
      <c r="K51" s="226"/>
    </row>
    <row r="52" spans="2:11" ht="15" customHeight="1">
      <c r="B52" s="225"/>
      <c r="C52" s="340" t="s">
        <v>1945</v>
      </c>
      <c r="D52" s="340"/>
      <c r="E52" s="340"/>
      <c r="F52" s="340"/>
      <c r="G52" s="340"/>
      <c r="H52" s="340"/>
      <c r="I52" s="340"/>
      <c r="J52" s="340"/>
      <c r="K52" s="226"/>
    </row>
    <row r="53" spans="2:11" ht="15" customHeight="1">
      <c r="B53" s="225"/>
      <c r="C53" s="340" t="s">
        <v>1946</v>
      </c>
      <c r="D53" s="340"/>
      <c r="E53" s="340"/>
      <c r="F53" s="340"/>
      <c r="G53" s="340"/>
      <c r="H53" s="340"/>
      <c r="I53" s="340"/>
      <c r="J53" s="340"/>
      <c r="K53" s="226"/>
    </row>
    <row r="54" spans="2:11" ht="12.75" customHeight="1">
      <c r="B54" s="225"/>
      <c r="C54" s="228"/>
      <c r="D54" s="228"/>
      <c r="E54" s="228"/>
      <c r="F54" s="228"/>
      <c r="G54" s="228"/>
      <c r="H54" s="228"/>
      <c r="I54" s="228"/>
      <c r="J54" s="228"/>
      <c r="K54" s="226"/>
    </row>
    <row r="55" spans="2:11" ht="15" customHeight="1">
      <c r="B55" s="225"/>
      <c r="C55" s="340" t="s">
        <v>1947</v>
      </c>
      <c r="D55" s="340"/>
      <c r="E55" s="340"/>
      <c r="F55" s="340"/>
      <c r="G55" s="340"/>
      <c r="H55" s="340"/>
      <c r="I55" s="340"/>
      <c r="J55" s="340"/>
      <c r="K55" s="226"/>
    </row>
    <row r="56" spans="2:11" ht="15" customHeight="1">
      <c r="B56" s="225"/>
      <c r="C56" s="230"/>
      <c r="D56" s="340" t="s">
        <v>1948</v>
      </c>
      <c r="E56" s="340"/>
      <c r="F56" s="340"/>
      <c r="G56" s="340"/>
      <c r="H56" s="340"/>
      <c r="I56" s="340"/>
      <c r="J56" s="340"/>
      <c r="K56" s="226"/>
    </row>
    <row r="57" spans="2:11" ht="15" customHeight="1">
      <c r="B57" s="225"/>
      <c r="C57" s="230"/>
      <c r="D57" s="340" t="s">
        <v>1949</v>
      </c>
      <c r="E57" s="340"/>
      <c r="F57" s="340"/>
      <c r="G57" s="340"/>
      <c r="H57" s="340"/>
      <c r="I57" s="340"/>
      <c r="J57" s="340"/>
      <c r="K57" s="226"/>
    </row>
    <row r="58" spans="2:11" ht="15" customHeight="1">
      <c r="B58" s="225"/>
      <c r="C58" s="230"/>
      <c r="D58" s="340" t="s">
        <v>1950</v>
      </c>
      <c r="E58" s="340"/>
      <c r="F58" s="340"/>
      <c r="G58" s="340"/>
      <c r="H58" s="340"/>
      <c r="I58" s="340"/>
      <c r="J58" s="340"/>
      <c r="K58" s="226"/>
    </row>
    <row r="59" spans="2:11" ht="15" customHeight="1">
      <c r="B59" s="225"/>
      <c r="C59" s="230"/>
      <c r="D59" s="340" t="s">
        <v>1951</v>
      </c>
      <c r="E59" s="340"/>
      <c r="F59" s="340"/>
      <c r="G59" s="340"/>
      <c r="H59" s="340"/>
      <c r="I59" s="340"/>
      <c r="J59" s="340"/>
      <c r="K59" s="226"/>
    </row>
    <row r="60" spans="2:11" ht="15" customHeight="1">
      <c r="B60" s="225"/>
      <c r="C60" s="230"/>
      <c r="D60" s="341" t="s">
        <v>1952</v>
      </c>
      <c r="E60" s="341"/>
      <c r="F60" s="341"/>
      <c r="G60" s="341"/>
      <c r="H60" s="341"/>
      <c r="I60" s="341"/>
      <c r="J60" s="341"/>
      <c r="K60" s="226"/>
    </row>
    <row r="61" spans="2:11" ht="15" customHeight="1">
      <c r="B61" s="225"/>
      <c r="C61" s="230"/>
      <c r="D61" s="340" t="s">
        <v>1953</v>
      </c>
      <c r="E61" s="340"/>
      <c r="F61" s="340"/>
      <c r="G61" s="340"/>
      <c r="H61" s="340"/>
      <c r="I61" s="340"/>
      <c r="J61" s="340"/>
      <c r="K61" s="226"/>
    </row>
    <row r="62" spans="2:11" ht="12.75" customHeight="1">
      <c r="B62" s="225"/>
      <c r="C62" s="230"/>
      <c r="D62" s="230"/>
      <c r="E62" s="233"/>
      <c r="F62" s="230"/>
      <c r="G62" s="230"/>
      <c r="H62" s="230"/>
      <c r="I62" s="230"/>
      <c r="J62" s="230"/>
      <c r="K62" s="226"/>
    </row>
    <row r="63" spans="2:11" ht="15" customHeight="1">
      <c r="B63" s="225"/>
      <c r="C63" s="230"/>
      <c r="D63" s="340" t="s">
        <v>1954</v>
      </c>
      <c r="E63" s="340"/>
      <c r="F63" s="340"/>
      <c r="G63" s="340"/>
      <c r="H63" s="340"/>
      <c r="I63" s="340"/>
      <c r="J63" s="340"/>
      <c r="K63" s="226"/>
    </row>
    <row r="64" spans="2:11" ht="15" customHeight="1">
      <c r="B64" s="225"/>
      <c r="C64" s="230"/>
      <c r="D64" s="341" t="s">
        <v>1955</v>
      </c>
      <c r="E64" s="341"/>
      <c r="F64" s="341"/>
      <c r="G64" s="341"/>
      <c r="H64" s="341"/>
      <c r="I64" s="341"/>
      <c r="J64" s="341"/>
      <c r="K64" s="226"/>
    </row>
    <row r="65" spans="2:11" ht="15" customHeight="1">
      <c r="B65" s="225"/>
      <c r="C65" s="230"/>
      <c r="D65" s="340" t="s">
        <v>1956</v>
      </c>
      <c r="E65" s="340"/>
      <c r="F65" s="340"/>
      <c r="G65" s="340"/>
      <c r="H65" s="340"/>
      <c r="I65" s="340"/>
      <c r="J65" s="340"/>
      <c r="K65" s="226"/>
    </row>
    <row r="66" spans="2:11" ht="15" customHeight="1">
      <c r="B66" s="225"/>
      <c r="C66" s="230"/>
      <c r="D66" s="340" t="s">
        <v>1957</v>
      </c>
      <c r="E66" s="340"/>
      <c r="F66" s="340"/>
      <c r="G66" s="340"/>
      <c r="H66" s="340"/>
      <c r="I66" s="340"/>
      <c r="J66" s="340"/>
      <c r="K66" s="226"/>
    </row>
    <row r="67" spans="2:11" ht="15" customHeight="1">
      <c r="B67" s="225"/>
      <c r="C67" s="230"/>
      <c r="D67" s="340" t="s">
        <v>1958</v>
      </c>
      <c r="E67" s="340"/>
      <c r="F67" s="340"/>
      <c r="G67" s="340"/>
      <c r="H67" s="340"/>
      <c r="I67" s="340"/>
      <c r="J67" s="340"/>
      <c r="K67" s="226"/>
    </row>
    <row r="68" spans="2:11" ht="15" customHeight="1">
      <c r="B68" s="225"/>
      <c r="C68" s="230"/>
      <c r="D68" s="340" t="s">
        <v>1959</v>
      </c>
      <c r="E68" s="340"/>
      <c r="F68" s="340"/>
      <c r="G68" s="340"/>
      <c r="H68" s="340"/>
      <c r="I68" s="340"/>
      <c r="J68" s="340"/>
      <c r="K68" s="226"/>
    </row>
    <row r="69" spans="2:11" ht="12.75" customHeight="1">
      <c r="B69" s="234"/>
      <c r="C69" s="235"/>
      <c r="D69" s="235"/>
      <c r="E69" s="235"/>
      <c r="F69" s="235"/>
      <c r="G69" s="235"/>
      <c r="H69" s="235"/>
      <c r="I69" s="235"/>
      <c r="J69" s="235"/>
      <c r="K69" s="236"/>
    </row>
    <row r="70" spans="2:11" ht="18.75" customHeight="1">
      <c r="B70" s="237"/>
      <c r="C70" s="237"/>
      <c r="D70" s="237"/>
      <c r="E70" s="237"/>
      <c r="F70" s="237"/>
      <c r="G70" s="237"/>
      <c r="H70" s="237"/>
      <c r="I70" s="237"/>
      <c r="J70" s="237"/>
      <c r="K70" s="238"/>
    </row>
    <row r="71" spans="2:11" ht="18.75" customHeight="1">
      <c r="B71" s="238"/>
      <c r="C71" s="238"/>
      <c r="D71" s="238"/>
      <c r="E71" s="238"/>
      <c r="F71" s="238"/>
      <c r="G71" s="238"/>
      <c r="H71" s="238"/>
      <c r="I71" s="238"/>
      <c r="J71" s="238"/>
      <c r="K71" s="238"/>
    </row>
    <row r="72" spans="2:11" ht="7.5" customHeight="1">
      <c r="B72" s="239"/>
      <c r="C72" s="240"/>
      <c r="D72" s="240"/>
      <c r="E72" s="240"/>
      <c r="F72" s="240"/>
      <c r="G72" s="240"/>
      <c r="H72" s="240"/>
      <c r="I72" s="240"/>
      <c r="J72" s="240"/>
      <c r="K72" s="241"/>
    </row>
    <row r="73" spans="2:11" ht="45" customHeight="1">
      <c r="B73" s="242"/>
      <c r="C73" s="343" t="s">
        <v>89</v>
      </c>
      <c r="D73" s="343"/>
      <c r="E73" s="343"/>
      <c r="F73" s="343"/>
      <c r="G73" s="343"/>
      <c r="H73" s="343"/>
      <c r="I73" s="343"/>
      <c r="J73" s="343"/>
      <c r="K73" s="243"/>
    </row>
    <row r="74" spans="2:11" ht="17.25" customHeight="1">
      <c r="B74" s="242"/>
      <c r="C74" s="244" t="s">
        <v>1960</v>
      </c>
      <c r="D74" s="244"/>
      <c r="E74" s="244"/>
      <c r="F74" s="244" t="s">
        <v>1961</v>
      </c>
      <c r="G74" s="245"/>
      <c r="H74" s="244" t="s">
        <v>136</v>
      </c>
      <c r="I74" s="244" t="s">
        <v>55</v>
      </c>
      <c r="J74" s="244" t="s">
        <v>1962</v>
      </c>
      <c r="K74" s="243"/>
    </row>
    <row r="75" spans="2:11" ht="17.25" customHeight="1">
      <c r="B75" s="242"/>
      <c r="C75" s="246" t="s">
        <v>1963</v>
      </c>
      <c r="D75" s="246"/>
      <c r="E75" s="246"/>
      <c r="F75" s="247" t="s">
        <v>1964</v>
      </c>
      <c r="G75" s="248"/>
      <c r="H75" s="246"/>
      <c r="I75" s="246"/>
      <c r="J75" s="246" t="s">
        <v>1965</v>
      </c>
      <c r="K75" s="243"/>
    </row>
    <row r="76" spans="2:11" ht="5.25" customHeight="1">
      <c r="B76" s="242"/>
      <c r="C76" s="249"/>
      <c r="D76" s="249"/>
      <c r="E76" s="249"/>
      <c r="F76" s="249"/>
      <c r="G76" s="250"/>
      <c r="H76" s="249"/>
      <c r="I76" s="249"/>
      <c r="J76" s="249"/>
      <c r="K76" s="243"/>
    </row>
    <row r="77" spans="2:11" ht="15" customHeight="1">
      <c r="B77" s="242"/>
      <c r="C77" s="232" t="s">
        <v>51</v>
      </c>
      <c r="D77" s="249"/>
      <c r="E77" s="249"/>
      <c r="F77" s="251" t="s">
        <v>1966</v>
      </c>
      <c r="G77" s="250"/>
      <c r="H77" s="232" t="s">
        <v>1967</v>
      </c>
      <c r="I77" s="232" t="s">
        <v>1968</v>
      </c>
      <c r="J77" s="232">
        <v>20</v>
      </c>
      <c r="K77" s="243"/>
    </row>
    <row r="78" spans="2:11" ht="15" customHeight="1">
      <c r="B78" s="242"/>
      <c r="C78" s="232" t="s">
        <v>1969</v>
      </c>
      <c r="D78" s="232"/>
      <c r="E78" s="232"/>
      <c r="F78" s="251" t="s">
        <v>1966</v>
      </c>
      <c r="G78" s="250"/>
      <c r="H78" s="232" t="s">
        <v>1970</v>
      </c>
      <c r="I78" s="232" t="s">
        <v>1968</v>
      </c>
      <c r="J78" s="232">
        <v>120</v>
      </c>
      <c r="K78" s="243"/>
    </row>
    <row r="79" spans="2:11" ht="15" customHeight="1">
      <c r="B79" s="252"/>
      <c r="C79" s="232" t="s">
        <v>1971</v>
      </c>
      <c r="D79" s="232"/>
      <c r="E79" s="232"/>
      <c r="F79" s="251" t="s">
        <v>1972</v>
      </c>
      <c r="G79" s="250"/>
      <c r="H79" s="232" t="s">
        <v>1973</v>
      </c>
      <c r="I79" s="232" t="s">
        <v>1968</v>
      </c>
      <c r="J79" s="232">
        <v>50</v>
      </c>
      <c r="K79" s="243"/>
    </row>
    <row r="80" spans="2:11" ht="15" customHeight="1">
      <c r="B80" s="252"/>
      <c r="C80" s="232" t="s">
        <v>1974</v>
      </c>
      <c r="D80" s="232"/>
      <c r="E80" s="232"/>
      <c r="F80" s="251" t="s">
        <v>1966</v>
      </c>
      <c r="G80" s="250"/>
      <c r="H80" s="232" t="s">
        <v>1975</v>
      </c>
      <c r="I80" s="232" t="s">
        <v>1976</v>
      </c>
      <c r="J80" s="232"/>
      <c r="K80" s="243"/>
    </row>
    <row r="81" spans="2:11" ht="15" customHeight="1">
      <c r="B81" s="252"/>
      <c r="C81" s="253" t="s">
        <v>1977</v>
      </c>
      <c r="D81" s="253"/>
      <c r="E81" s="253"/>
      <c r="F81" s="254" t="s">
        <v>1972</v>
      </c>
      <c r="G81" s="253"/>
      <c r="H81" s="253" t="s">
        <v>1978</v>
      </c>
      <c r="I81" s="253" t="s">
        <v>1968</v>
      </c>
      <c r="J81" s="253">
        <v>15</v>
      </c>
      <c r="K81" s="243"/>
    </row>
    <row r="82" spans="2:11" ht="15" customHeight="1">
      <c r="B82" s="252"/>
      <c r="C82" s="253" t="s">
        <v>1979</v>
      </c>
      <c r="D82" s="253"/>
      <c r="E82" s="253"/>
      <c r="F82" s="254" t="s">
        <v>1972</v>
      </c>
      <c r="G82" s="253"/>
      <c r="H82" s="253" t="s">
        <v>1980</v>
      </c>
      <c r="I82" s="253" t="s">
        <v>1968</v>
      </c>
      <c r="J82" s="253">
        <v>15</v>
      </c>
      <c r="K82" s="243"/>
    </row>
    <row r="83" spans="2:11" ht="15" customHeight="1">
      <c r="B83" s="252"/>
      <c r="C83" s="253" t="s">
        <v>1981</v>
      </c>
      <c r="D83" s="253"/>
      <c r="E83" s="253"/>
      <c r="F83" s="254" t="s">
        <v>1972</v>
      </c>
      <c r="G83" s="253"/>
      <c r="H83" s="253" t="s">
        <v>1982</v>
      </c>
      <c r="I83" s="253" t="s">
        <v>1968</v>
      </c>
      <c r="J83" s="253">
        <v>20</v>
      </c>
      <c r="K83" s="243"/>
    </row>
    <row r="84" spans="2:11" ht="15" customHeight="1">
      <c r="B84" s="252"/>
      <c r="C84" s="253" t="s">
        <v>1983</v>
      </c>
      <c r="D84" s="253"/>
      <c r="E84" s="253"/>
      <c r="F84" s="254" t="s">
        <v>1972</v>
      </c>
      <c r="G84" s="253"/>
      <c r="H84" s="253" t="s">
        <v>1984</v>
      </c>
      <c r="I84" s="253" t="s">
        <v>1968</v>
      </c>
      <c r="J84" s="253">
        <v>20</v>
      </c>
      <c r="K84" s="243"/>
    </row>
    <row r="85" spans="2:11" ht="15" customHeight="1">
      <c r="B85" s="252"/>
      <c r="C85" s="232" t="s">
        <v>1985</v>
      </c>
      <c r="D85" s="232"/>
      <c r="E85" s="232"/>
      <c r="F85" s="251" t="s">
        <v>1972</v>
      </c>
      <c r="G85" s="250"/>
      <c r="H85" s="232" t="s">
        <v>1986</v>
      </c>
      <c r="I85" s="232" t="s">
        <v>1968</v>
      </c>
      <c r="J85" s="232">
        <v>50</v>
      </c>
      <c r="K85" s="243"/>
    </row>
    <row r="86" spans="2:11" ht="15" customHeight="1">
      <c r="B86" s="252"/>
      <c r="C86" s="232" t="s">
        <v>1987</v>
      </c>
      <c r="D86" s="232"/>
      <c r="E86" s="232"/>
      <c r="F86" s="251" t="s">
        <v>1972</v>
      </c>
      <c r="G86" s="250"/>
      <c r="H86" s="232" t="s">
        <v>1988</v>
      </c>
      <c r="I86" s="232" t="s">
        <v>1968</v>
      </c>
      <c r="J86" s="232">
        <v>20</v>
      </c>
      <c r="K86" s="243"/>
    </row>
    <row r="87" spans="2:11" ht="15" customHeight="1">
      <c r="B87" s="252"/>
      <c r="C87" s="232" t="s">
        <v>1989</v>
      </c>
      <c r="D87" s="232"/>
      <c r="E87" s="232"/>
      <c r="F87" s="251" t="s">
        <v>1972</v>
      </c>
      <c r="G87" s="250"/>
      <c r="H87" s="232" t="s">
        <v>1990</v>
      </c>
      <c r="I87" s="232" t="s">
        <v>1968</v>
      </c>
      <c r="J87" s="232">
        <v>20</v>
      </c>
      <c r="K87" s="243"/>
    </row>
    <row r="88" spans="2:11" ht="15" customHeight="1">
      <c r="B88" s="252"/>
      <c r="C88" s="232" t="s">
        <v>1991</v>
      </c>
      <c r="D88" s="232"/>
      <c r="E88" s="232"/>
      <c r="F88" s="251" t="s">
        <v>1972</v>
      </c>
      <c r="G88" s="250"/>
      <c r="H88" s="232" t="s">
        <v>1992</v>
      </c>
      <c r="I88" s="232" t="s">
        <v>1968</v>
      </c>
      <c r="J88" s="232">
        <v>50</v>
      </c>
      <c r="K88" s="243"/>
    </row>
    <row r="89" spans="2:11" ht="15" customHeight="1">
      <c r="B89" s="252"/>
      <c r="C89" s="232" t="s">
        <v>1993</v>
      </c>
      <c r="D89" s="232"/>
      <c r="E89" s="232"/>
      <c r="F89" s="251" t="s">
        <v>1972</v>
      </c>
      <c r="G89" s="250"/>
      <c r="H89" s="232" t="s">
        <v>1993</v>
      </c>
      <c r="I89" s="232" t="s">
        <v>1968</v>
      </c>
      <c r="J89" s="232">
        <v>50</v>
      </c>
      <c r="K89" s="243"/>
    </row>
    <row r="90" spans="2:11" ht="15" customHeight="1">
      <c r="B90" s="252"/>
      <c r="C90" s="232" t="s">
        <v>141</v>
      </c>
      <c r="D90" s="232"/>
      <c r="E90" s="232"/>
      <c r="F90" s="251" t="s">
        <v>1972</v>
      </c>
      <c r="G90" s="250"/>
      <c r="H90" s="232" t="s">
        <v>1994</v>
      </c>
      <c r="I90" s="232" t="s">
        <v>1968</v>
      </c>
      <c r="J90" s="232">
        <v>255</v>
      </c>
      <c r="K90" s="243"/>
    </row>
    <row r="91" spans="2:11" ht="15" customHeight="1">
      <c r="B91" s="252"/>
      <c r="C91" s="232" t="s">
        <v>1995</v>
      </c>
      <c r="D91" s="232"/>
      <c r="E91" s="232"/>
      <c r="F91" s="251" t="s">
        <v>1966</v>
      </c>
      <c r="G91" s="250"/>
      <c r="H91" s="232" t="s">
        <v>1996</v>
      </c>
      <c r="I91" s="232" t="s">
        <v>1997</v>
      </c>
      <c r="J91" s="232"/>
      <c r="K91" s="243"/>
    </row>
    <row r="92" spans="2:11" ht="15" customHeight="1">
      <c r="B92" s="252"/>
      <c r="C92" s="232" t="s">
        <v>1998</v>
      </c>
      <c r="D92" s="232"/>
      <c r="E92" s="232"/>
      <c r="F92" s="251" t="s">
        <v>1966</v>
      </c>
      <c r="G92" s="250"/>
      <c r="H92" s="232" t="s">
        <v>1999</v>
      </c>
      <c r="I92" s="232" t="s">
        <v>2000</v>
      </c>
      <c r="J92" s="232"/>
      <c r="K92" s="243"/>
    </row>
    <row r="93" spans="2:11" ht="15" customHeight="1">
      <c r="B93" s="252"/>
      <c r="C93" s="232" t="s">
        <v>2001</v>
      </c>
      <c r="D93" s="232"/>
      <c r="E93" s="232"/>
      <c r="F93" s="251" t="s">
        <v>1966</v>
      </c>
      <c r="G93" s="250"/>
      <c r="H93" s="232" t="s">
        <v>2001</v>
      </c>
      <c r="I93" s="232" t="s">
        <v>2000</v>
      </c>
      <c r="J93" s="232"/>
      <c r="K93" s="243"/>
    </row>
    <row r="94" spans="2:11" ht="15" customHeight="1">
      <c r="B94" s="252"/>
      <c r="C94" s="232" t="s">
        <v>36</v>
      </c>
      <c r="D94" s="232"/>
      <c r="E94" s="232"/>
      <c r="F94" s="251" t="s">
        <v>1966</v>
      </c>
      <c r="G94" s="250"/>
      <c r="H94" s="232" t="s">
        <v>2002</v>
      </c>
      <c r="I94" s="232" t="s">
        <v>2000</v>
      </c>
      <c r="J94" s="232"/>
      <c r="K94" s="243"/>
    </row>
    <row r="95" spans="2:11" ht="15" customHeight="1">
      <c r="B95" s="252"/>
      <c r="C95" s="232" t="s">
        <v>46</v>
      </c>
      <c r="D95" s="232"/>
      <c r="E95" s="232"/>
      <c r="F95" s="251" t="s">
        <v>1966</v>
      </c>
      <c r="G95" s="250"/>
      <c r="H95" s="232" t="s">
        <v>2003</v>
      </c>
      <c r="I95" s="232" t="s">
        <v>2000</v>
      </c>
      <c r="J95" s="232"/>
      <c r="K95" s="243"/>
    </row>
    <row r="96" spans="2:11" ht="15" customHeight="1">
      <c r="B96" s="255"/>
      <c r="C96" s="256"/>
      <c r="D96" s="256"/>
      <c r="E96" s="256"/>
      <c r="F96" s="256"/>
      <c r="G96" s="256"/>
      <c r="H96" s="256"/>
      <c r="I96" s="256"/>
      <c r="J96" s="256"/>
      <c r="K96" s="257"/>
    </row>
    <row r="97" spans="2:11" ht="18.75" customHeight="1">
      <c r="B97" s="258"/>
      <c r="C97" s="259"/>
      <c r="D97" s="259"/>
      <c r="E97" s="259"/>
      <c r="F97" s="259"/>
      <c r="G97" s="259"/>
      <c r="H97" s="259"/>
      <c r="I97" s="259"/>
      <c r="J97" s="259"/>
      <c r="K97" s="258"/>
    </row>
    <row r="98" spans="2:11" ht="18.75" customHeight="1">
      <c r="B98" s="238"/>
      <c r="C98" s="238"/>
      <c r="D98" s="238"/>
      <c r="E98" s="238"/>
      <c r="F98" s="238"/>
      <c r="G98" s="238"/>
      <c r="H98" s="238"/>
      <c r="I98" s="238"/>
      <c r="J98" s="238"/>
      <c r="K98" s="238"/>
    </row>
    <row r="99" spans="2:11" ht="7.5" customHeight="1">
      <c r="B99" s="239"/>
      <c r="C99" s="240"/>
      <c r="D99" s="240"/>
      <c r="E99" s="240"/>
      <c r="F99" s="240"/>
      <c r="G99" s="240"/>
      <c r="H99" s="240"/>
      <c r="I99" s="240"/>
      <c r="J99" s="240"/>
      <c r="K99" s="241"/>
    </row>
    <row r="100" spans="2:11" ht="45" customHeight="1">
      <c r="B100" s="242"/>
      <c r="C100" s="343" t="s">
        <v>2004</v>
      </c>
      <c r="D100" s="343"/>
      <c r="E100" s="343"/>
      <c r="F100" s="343"/>
      <c r="G100" s="343"/>
      <c r="H100" s="343"/>
      <c r="I100" s="343"/>
      <c r="J100" s="343"/>
      <c r="K100" s="243"/>
    </row>
    <row r="101" spans="2:11" ht="17.25" customHeight="1">
      <c r="B101" s="242"/>
      <c r="C101" s="244" t="s">
        <v>1960</v>
      </c>
      <c r="D101" s="244"/>
      <c r="E101" s="244"/>
      <c r="F101" s="244" t="s">
        <v>1961</v>
      </c>
      <c r="G101" s="245"/>
      <c r="H101" s="244" t="s">
        <v>136</v>
      </c>
      <c r="I101" s="244" t="s">
        <v>55</v>
      </c>
      <c r="J101" s="244" t="s">
        <v>1962</v>
      </c>
      <c r="K101" s="243"/>
    </row>
    <row r="102" spans="2:11" ht="17.25" customHeight="1">
      <c r="B102" s="242"/>
      <c r="C102" s="246" t="s">
        <v>1963</v>
      </c>
      <c r="D102" s="246"/>
      <c r="E102" s="246"/>
      <c r="F102" s="247" t="s">
        <v>1964</v>
      </c>
      <c r="G102" s="248"/>
      <c r="H102" s="246"/>
      <c r="I102" s="246"/>
      <c r="J102" s="246" t="s">
        <v>1965</v>
      </c>
      <c r="K102" s="243"/>
    </row>
    <row r="103" spans="2:11" ht="5.25" customHeight="1">
      <c r="B103" s="242"/>
      <c r="C103" s="244"/>
      <c r="D103" s="244"/>
      <c r="E103" s="244"/>
      <c r="F103" s="244"/>
      <c r="G103" s="260"/>
      <c r="H103" s="244"/>
      <c r="I103" s="244"/>
      <c r="J103" s="244"/>
      <c r="K103" s="243"/>
    </row>
    <row r="104" spans="2:11" ht="15" customHeight="1">
      <c r="B104" s="242"/>
      <c r="C104" s="232" t="s">
        <v>51</v>
      </c>
      <c r="D104" s="249"/>
      <c r="E104" s="249"/>
      <c r="F104" s="251" t="s">
        <v>1966</v>
      </c>
      <c r="G104" s="260"/>
      <c r="H104" s="232" t="s">
        <v>2005</v>
      </c>
      <c r="I104" s="232" t="s">
        <v>1968</v>
      </c>
      <c r="J104" s="232">
        <v>20</v>
      </c>
      <c r="K104" s="243"/>
    </row>
    <row r="105" spans="2:11" ht="15" customHeight="1">
      <c r="B105" s="242"/>
      <c r="C105" s="232" t="s">
        <v>1969</v>
      </c>
      <c r="D105" s="232"/>
      <c r="E105" s="232"/>
      <c r="F105" s="251" t="s">
        <v>1966</v>
      </c>
      <c r="G105" s="232"/>
      <c r="H105" s="232" t="s">
        <v>2005</v>
      </c>
      <c r="I105" s="232" t="s">
        <v>1968</v>
      </c>
      <c r="J105" s="232">
        <v>120</v>
      </c>
      <c r="K105" s="243"/>
    </row>
    <row r="106" spans="2:11" ht="15" customHeight="1">
      <c r="B106" s="252"/>
      <c r="C106" s="232" t="s">
        <v>1971</v>
      </c>
      <c r="D106" s="232"/>
      <c r="E106" s="232"/>
      <c r="F106" s="251" t="s">
        <v>1972</v>
      </c>
      <c r="G106" s="232"/>
      <c r="H106" s="232" t="s">
        <v>2005</v>
      </c>
      <c r="I106" s="232" t="s">
        <v>1968</v>
      </c>
      <c r="J106" s="232">
        <v>50</v>
      </c>
      <c r="K106" s="243"/>
    </row>
    <row r="107" spans="2:11" ht="15" customHeight="1">
      <c r="B107" s="252"/>
      <c r="C107" s="232" t="s">
        <v>1974</v>
      </c>
      <c r="D107" s="232"/>
      <c r="E107" s="232"/>
      <c r="F107" s="251" t="s">
        <v>1966</v>
      </c>
      <c r="G107" s="232"/>
      <c r="H107" s="232" t="s">
        <v>2005</v>
      </c>
      <c r="I107" s="232" t="s">
        <v>1976</v>
      </c>
      <c r="J107" s="232"/>
      <c r="K107" s="243"/>
    </row>
    <row r="108" spans="2:11" ht="15" customHeight="1">
      <c r="B108" s="252"/>
      <c r="C108" s="232" t="s">
        <v>1985</v>
      </c>
      <c r="D108" s="232"/>
      <c r="E108" s="232"/>
      <c r="F108" s="251" t="s">
        <v>1972</v>
      </c>
      <c r="G108" s="232"/>
      <c r="H108" s="232" t="s">
        <v>2005</v>
      </c>
      <c r="I108" s="232" t="s">
        <v>1968</v>
      </c>
      <c r="J108" s="232">
        <v>50</v>
      </c>
      <c r="K108" s="243"/>
    </row>
    <row r="109" spans="2:11" ht="15" customHeight="1">
      <c r="B109" s="252"/>
      <c r="C109" s="232" t="s">
        <v>1993</v>
      </c>
      <c r="D109" s="232"/>
      <c r="E109" s="232"/>
      <c r="F109" s="251" t="s">
        <v>1972</v>
      </c>
      <c r="G109" s="232"/>
      <c r="H109" s="232" t="s">
        <v>2005</v>
      </c>
      <c r="I109" s="232" t="s">
        <v>1968</v>
      </c>
      <c r="J109" s="232">
        <v>50</v>
      </c>
      <c r="K109" s="243"/>
    </row>
    <row r="110" spans="2:11" ht="15" customHeight="1">
      <c r="B110" s="252"/>
      <c r="C110" s="232" t="s">
        <v>1991</v>
      </c>
      <c r="D110" s="232"/>
      <c r="E110" s="232"/>
      <c r="F110" s="251" t="s">
        <v>1972</v>
      </c>
      <c r="G110" s="232"/>
      <c r="H110" s="232" t="s">
        <v>2005</v>
      </c>
      <c r="I110" s="232" t="s">
        <v>1968</v>
      </c>
      <c r="J110" s="232">
        <v>50</v>
      </c>
      <c r="K110" s="243"/>
    </row>
    <row r="111" spans="2:11" ht="15" customHeight="1">
      <c r="B111" s="252"/>
      <c r="C111" s="232" t="s">
        <v>51</v>
      </c>
      <c r="D111" s="232"/>
      <c r="E111" s="232"/>
      <c r="F111" s="251" t="s">
        <v>1966</v>
      </c>
      <c r="G111" s="232"/>
      <c r="H111" s="232" t="s">
        <v>2006</v>
      </c>
      <c r="I111" s="232" t="s">
        <v>1968</v>
      </c>
      <c r="J111" s="232">
        <v>20</v>
      </c>
      <c r="K111" s="243"/>
    </row>
    <row r="112" spans="2:11" ht="15" customHeight="1">
      <c r="B112" s="252"/>
      <c r="C112" s="232" t="s">
        <v>2007</v>
      </c>
      <c r="D112" s="232"/>
      <c r="E112" s="232"/>
      <c r="F112" s="251" t="s">
        <v>1966</v>
      </c>
      <c r="G112" s="232"/>
      <c r="H112" s="232" t="s">
        <v>2008</v>
      </c>
      <c r="I112" s="232" t="s">
        <v>1968</v>
      </c>
      <c r="J112" s="232">
        <v>120</v>
      </c>
      <c r="K112" s="243"/>
    </row>
    <row r="113" spans="2:11" ht="15" customHeight="1">
      <c r="B113" s="252"/>
      <c r="C113" s="232" t="s">
        <v>36</v>
      </c>
      <c r="D113" s="232"/>
      <c r="E113" s="232"/>
      <c r="F113" s="251" t="s">
        <v>1966</v>
      </c>
      <c r="G113" s="232"/>
      <c r="H113" s="232" t="s">
        <v>2009</v>
      </c>
      <c r="I113" s="232" t="s">
        <v>2000</v>
      </c>
      <c r="J113" s="232"/>
      <c r="K113" s="243"/>
    </row>
    <row r="114" spans="2:11" ht="15" customHeight="1">
      <c r="B114" s="252"/>
      <c r="C114" s="232" t="s">
        <v>46</v>
      </c>
      <c r="D114" s="232"/>
      <c r="E114" s="232"/>
      <c r="F114" s="251" t="s">
        <v>1966</v>
      </c>
      <c r="G114" s="232"/>
      <c r="H114" s="232" t="s">
        <v>2010</v>
      </c>
      <c r="I114" s="232" t="s">
        <v>2000</v>
      </c>
      <c r="J114" s="232"/>
      <c r="K114" s="243"/>
    </row>
    <row r="115" spans="2:11" ht="15" customHeight="1">
      <c r="B115" s="252"/>
      <c r="C115" s="232" t="s">
        <v>55</v>
      </c>
      <c r="D115" s="232"/>
      <c r="E115" s="232"/>
      <c r="F115" s="251" t="s">
        <v>1966</v>
      </c>
      <c r="G115" s="232"/>
      <c r="H115" s="232" t="s">
        <v>2011</v>
      </c>
      <c r="I115" s="232" t="s">
        <v>2012</v>
      </c>
      <c r="J115" s="232"/>
      <c r="K115" s="243"/>
    </row>
    <row r="116" spans="2:11" ht="15" customHeight="1">
      <c r="B116" s="255"/>
      <c r="C116" s="261"/>
      <c r="D116" s="261"/>
      <c r="E116" s="261"/>
      <c r="F116" s="261"/>
      <c r="G116" s="261"/>
      <c r="H116" s="261"/>
      <c r="I116" s="261"/>
      <c r="J116" s="261"/>
      <c r="K116" s="257"/>
    </row>
    <row r="117" spans="2:11" ht="18.75" customHeight="1">
      <c r="B117" s="262"/>
      <c r="C117" s="228"/>
      <c r="D117" s="228"/>
      <c r="E117" s="228"/>
      <c r="F117" s="263"/>
      <c r="G117" s="228"/>
      <c r="H117" s="228"/>
      <c r="I117" s="228"/>
      <c r="J117" s="228"/>
      <c r="K117" s="262"/>
    </row>
    <row r="118" spans="2:11" ht="18.75" customHeight="1"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</row>
    <row r="119" spans="2:11" ht="7.5" customHeight="1">
      <c r="B119" s="264"/>
      <c r="C119" s="265"/>
      <c r="D119" s="265"/>
      <c r="E119" s="265"/>
      <c r="F119" s="265"/>
      <c r="G119" s="265"/>
      <c r="H119" s="265"/>
      <c r="I119" s="265"/>
      <c r="J119" s="265"/>
      <c r="K119" s="266"/>
    </row>
    <row r="120" spans="2:11" ht="45" customHeight="1">
      <c r="B120" s="267"/>
      <c r="C120" s="342" t="s">
        <v>2013</v>
      </c>
      <c r="D120" s="342"/>
      <c r="E120" s="342"/>
      <c r="F120" s="342"/>
      <c r="G120" s="342"/>
      <c r="H120" s="342"/>
      <c r="I120" s="342"/>
      <c r="J120" s="342"/>
      <c r="K120" s="268"/>
    </row>
    <row r="121" spans="2:11" ht="17.25" customHeight="1">
      <c r="B121" s="269"/>
      <c r="C121" s="244" t="s">
        <v>1960</v>
      </c>
      <c r="D121" s="244"/>
      <c r="E121" s="244"/>
      <c r="F121" s="244" t="s">
        <v>1961</v>
      </c>
      <c r="G121" s="245"/>
      <c r="H121" s="244" t="s">
        <v>136</v>
      </c>
      <c r="I121" s="244" t="s">
        <v>55</v>
      </c>
      <c r="J121" s="244" t="s">
        <v>1962</v>
      </c>
      <c r="K121" s="270"/>
    </row>
    <row r="122" spans="2:11" ht="17.25" customHeight="1">
      <c r="B122" s="269"/>
      <c r="C122" s="246" t="s">
        <v>1963</v>
      </c>
      <c r="D122" s="246"/>
      <c r="E122" s="246"/>
      <c r="F122" s="247" t="s">
        <v>1964</v>
      </c>
      <c r="G122" s="248"/>
      <c r="H122" s="246"/>
      <c r="I122" s="246"/>
      <c r="J122" s="246" t="s">
        <v>1965</v>
      </c>
      <c r="K122" s="270"/>
    </row>
    <row r="123" spans="2:11" ht="5.25" customHeight="1">
      <c r="B123" s="271"/>
      <c r="C123" s="249"/>
      <c r="D123" s="249"/>
      <c r="E123" s="249"/>
      <c r="F123" s="249"/>
      <c r="G123" s="232"/>
      <c r="H123" s="249"/>
      <c r="I123" s="249"/>
      <c r="J123" s="249"/>
      <c r="K123" s="272"/>
    </row>
    <row r="124" spans="2:11" ht="15" customHeight="1">
      <c r="B124" s="271"/>
      <c r="C124" s="232" t="s">
        <v>1969</v>
      </c>
      <c r="D124" s="249"/>
      <c r="E124" s="249"/>
      <c r="F124" s="251" t="s">
        <v>1966</v>
      </c>
      <c r="G124" s="232"/>
      <c r="H124" s="232" t="s">
        <v>2005</v>
      </c>
      <c r="I124" s="232" t="s">
        <v>1968</v>
      </c>
      <c r="J124" s="232">
        <v>120</v>
      </c>
      <c r="K124" s="273"/>
    </row>
    <row r="125" spans="2:11" ht="15" customHeight="1">
      <c r="B125" s="271"/>
      <c r="C125" s="232" t="s">
        <v>2014</v>
      </c>
      <c r="D125" s="232"/>
      <c r="E125" s="232"/>
      <c r="F125" s="251" t="s">
        <v>1966</v>
      </c>
      <c r="G125" s="232"/>
      <c r="H125" s="232" t="s">
        <v>2015</v>
      </c>
      <c r="I125" s="232" t="s">
        <v>1968</v>
      </c>
      <c r="J125" s="232" t="s">
        <v>2016</v>
      </c>
      <c r="K125" s="273"/>
    </row>
    <row r="126" spans="2:11" ht="15" customHeight="1">
      <c r="B126" s="271"/>
      <c r="C126" s="232" t="s">
        <v>1915</v>
      </c>
      <c r="D126" s="232"/>
      <c r="E126" s="232"/>
      <c r="F126" s="251" t="s">
        <v>1966</v>
      </c>
      <c r="G126" s="232"/>
      <c r="H126" s="232" t="s">
        <v>2017</v>
      </c>
      <c r="I126" s="232" t="s">
        <v>1968</v>
      </c>
      <c r="J126" s="232" t="s">
        <v>2016</v>
      </c>
      <c r="K126" s="273"/>
    </row>
    <row r="127" spans="2:11" ht="15" customHeight="1">
      <c r="B127" s="271"/>
      <c r="C127" s="232" t="s">
        <v>1977</v>
      </c>
      <c r="D127" s="232"/>
      <c r="E127" s="232"/>
      <c r="F127" s="251" t="s">
        <v>1972</v>
      </c>
      <c r="G127" s="232"/>
      <c r="H127" s="232" t="s">
        <v>1978</v>
      </c>
      <c r="I127" s="232" t="s">
        <v>1968</v>
      </c>
      <c r="J127" s="232">
        <v>15</v>
      </c>
      <c r="K127" s="273"/>
    </row>
    <row r="128" spans="2:11" ht="15" customHeight="1">
      <c r="B128" s="271"/>
      <c r="C128" s="253" t="s">
        <v>1979</v>
      </c>
      <c r="D128" s="253"/>
      <c r="E128" s="253"/>
      <c r="F128" s="254" t="s">
        <v>1972</v>
      </c>
      <c r="G128" s="253"/>
      <c r="H128" s="253" t="s">
        <v>1980</v>
      </c>
      <c r="I128" s="253" t="s">
        <v>1968</v>
      </c>
      <c r="J128" s="253">
        <v>15</v>
      </c>
      <c r="K128" s="273"/>
    </row>
    <row r="129" spans="2:11" ht="15" customHeight="1">
      <c r="B129" s="271"/>
      <c r="C129" s="253" t="s">
        <v>1981</v>
      </c>
      <c r="D129" s="253"/>
      <c r="E129" s="253"/>
      <c r="F129" s="254" t="s">
        <v>1972</v>
      </c>
      <c r="G129" s="253"/>
      <c r="H129" s="253" t="s">
        <v>1982</v>
      </c>
      <c r="I129" s="253" t="s">
        <v>1968</v>
      </c>
      <c r="J129" s="253">
        <v>20</v>
      </c>
      <c r="K129" s="273"/>
    </row>
    <row r="130" spans="2:11" ht="15" customHeight="1">
      <c r="B130" s="271"/>
      <c r="C130" s="253" t="s">
        <v>1983</v>
      </c>
      <c r="D130" s="253"/>
      <c r="E130" s="253"/>
      <c r="F130" s="254" t="s">
        <v>1972</v>
      </c>
      <c r="G130" s="253"/>
      <c r="H130" s="253" t="s">
        <v>1984</v>
      </c>
      <c r="I130" s="253" t="s">
        <v>1968</v>
      </c>
      <c r="J130" s="253">
        <v>20</v>
      </c>
      <c r="K130" s="273"/>
    </row>
    <row r="131" spans="2:11" ht="15" customHeight="1">
      <c r="B131" s="271"/>
      <c r="C131" s="232" t="s">
        <v>1971</v>
      </c>
      <c r="D131" s="232"/>
      <c r="E131" s="232"/>
      <c r="F131" s="251" t="s">
        <v>1972</v>
      </c>
      <c r="G131" s="232"/>
      <c r="H131" s="232" t="s">
        <v>2005</v>
      </c>
      <c r="I131" s="232" t="s">
        <v>1968</v>
      </c>
      <c r="J131" s="232">
        <v>50</v>
      </c>
      <c r="K131" s="273"/>
    </row>
    <row r="132" spans="2:11" ht="15" customHeight="1">
      <c r="B132" s="271"/>
      <c r="C132" s="232" t="s">
        <v>1985</v>
      </c>
      <c r="D132" s="232"/>
      <c r="E132" s="232"/>
      <c r="F132" s="251" t="s">
        <v>1972</v>
      </c>
      <c r="G132" s="232"/>
      <c r="H132" s="232" t="s">
        <v>2005</v>
      </c>
      <c r="I132" s="232" t="s">
        <v>1968</v>
      </c>
      <c r="J132" s="232">
        <v>50</v>
      </c>
      <c r="K132" s="273"/>
    </row>
    <row r="133" spans="2:11" ht="15" customHeight="1">
      <c r="B133" s="271"/>
      <c r="C133" s="232" t="s">
        <v>1991</v>
      </c>
      <c r="D133" s="232"/>
      <c r="E133" s="232"/>
      <c r="F133" s="251" t="s">
        <v>1972</v>
      </c>
      <c r="G133" s="232"/>
      <c r="H133" s="232" t="s">
        <v>2005</v>
      </c>
      <c r="I133" s="232" t="s">
        <v>1968</v>
      </c>
      <c r="J133" s="232">
        <v>50</v>
      </c>
      <c r="K133" s="273"/>
    </row>
    <row r="134" spans="2:11" ht="15" customHeight="1">
      <c r="B134" s="271"/>
      <c r="C134" s="232" t="s">
        <v>1993</v>
      </c>
      <c r="D134" s="232"/>
      <c r="E134" s="232"/>
      <c r="F134" s="251" t="s">
        <v>1972</v>
      </c>
      <c r="G134" s="232"/>
      <c r="H134" s="232" t="s">
        <v>2005</v>
      </c>
      <c r="I134" s="232" t="s">
        <v>1968</v>
      </c>
      <c r="J134" s="232">
        <v>50</v>
      </c>
      <c r="K134" s="273"/>
    </row>
    <row r="135" spans="2:11" ht="15" customHeight="1">
      <c r="B135" s="271"/>
      <c r="C135" s="232" t="s">
        <v>141</v>
      </c>
      <c r="D135" s="232"/>
      <c r="E135" s="232"/>
      <c r="F135" s="251" t="s">
        <v>1972</v>
      </c>
      <c r="G135" s="232"/>
      <c r="H135" s="232" t="s">
        <v>2018</v>
      </c>
      <c r="I135" s="232" t="s">
        <v>1968</v>
      </c>
      <c r="J135" s="232">
        <v>255</v>
      </c>
      <c r="K135" s="273"/>
    </row>
    <row r="136" spans="2:11" ht="15" customHeight="1">
      <c r="B136" s="271"/>
      <c r="C136" s="232" t="s">
        <v>1995</v>
      </c>
      <c r="D136" s="232"/>
      <c r="E136" s="232"/>
      <c r="F136" s="251" t="s">
        <v>1966</v>
      </c>
      <c r="G136" s="232"/>
      <c r="H136" s="232" t="s">
        <v>2019</v>
      </c>
      <c r="I136" s="232" t="s">
        <v>1997</v>
      </c>
      <c r="J136" s="232"/>
      <c r="K136" s="273"/>
    </row>
    <row r="137" spans="2:11" ht="15" customHeight="1">
      <c r="B137" s="271"/>
      <c r="C137" s="232" t="s">
        <v>1998</v>
      </c>
      <c r="D137" s="232"/>
      <c r="E137" s="232"/>
      <c r="F137" s="251" t="s">
        <v>1966</v>
      </c>
      <c r="G137" s="232"/>
      <c r="H137" s="232" t="s">
        <v>2020</v>
      </c>
      <c r="I137" s="232" t="s">
        <v>2000</v>
      </c>
      <c r="J137" s="232"/>
      <c r="K137" s="273"/>
    </row>
    <row r="138" spans="2:11" ht="15" customHeight="1">
      <c r="B138" s="271"/>
      <c r="C138" s="232" t="s">
        <v>2001</v>
      </c>
      <c r="D138" s="232"/>
      <c r="E138" s="232"/>
      <c r="F138" s="251" t="s">
        <v>1966</v>
      </c>
      <c r="G138" s="232"/>
      <c r="H138" s="232" t="s">
        <v>2001</v>
      </c>
      <c r="I138" s="232" t="s">
        <v>2000</v>
      </c>
      <c r="J138" s="232"/>
      <c r="K138" s="273"/>
    </row>
    <row r="139" spans="2:11" ht="15" customHeight="1">
      <c r="B139" s="271"/>
      <c r="C139" s="232" t="s">
        <v>36</v>
      </c>
      <c r="D139" s="232"/>
      <c r="E139" s="232"/>
      <c r="F139" s="251" t="s">
        <v>1966</v>
      </c>
      <c r="G139" s="232"/>
      <c r="H139" s="232" t="s">
        <v>2021</v>
      </c>
      <c r="I139" s="232" t="s">
        <v>2000</v>
      </c>
      <c r="J139" s="232"/>
      <c r="K139" s="273"/>
    </row>
    <row r="140" spans="2:11" ht="15" customHeight="1">
      <c r="B140" s="271"/>
      <c r="C140" s="232" t="s">
        <v>2022</v>
      </c>
      <c r="D140" s="232"/>
      <c r="E140" s="232"/>
      <c r="F140" s="251" t="s">
        <v>1966</v>
      </c>
      <c r="G140" s="232"/>
      <c r="H140" s="232" t="s">
        <v>2023</v>
      </c>
      <c r="I140" s="232" t="s">
        <v>2000</v>
      </c>
      <c r="J140" s="232"/>
      <c r="K140" s="273"/>
    </row>
    <row r="141" spans="2:11" ht="15" customHeight="1">
      <c r="B141" s="274"/>
      <c r="C141" s="275"/>
      <c r="D141" s="275"/>
      <c r="E141" s="275"/>
      <c r="F141" s="275"/>
      <c r="G141" s="275"/>
      <c r="H141" s="275"/>
      <c r="I141" s="275"/>
      <c r="J141" s="275"/>
      <c r="K141" s="276"/>
    </row>
    <row r="142" spans="2:11" ht="18.75" customHeight="1">
      <c r="B142" s="228"/>
      <c r="C142" s="228"/>
      <c r="D142" s="228"/>
      <c r="E142" s="228"/>
      <c r="F142" s="263"/>
      <c r="G142" s="228"/>
      <c r="H142" s="228"/>
      <c r="I142" s="228"/>
      <c r="J142" s="228"/>
      <c r="K142" s="228"/>
    </row>
    <row r="143" spans="2:11" ht="18.75" customHeight="1"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</row>
    <row r="144" spans="2:11" ht="7.5" customHeight="1">
      <c r="B144" s="239"/>
      <c r="C144" s="240"/>
      <c r="D144" s="240"/>
      <c r="E144" s="240"/>
      <c r="F144" s="240"/>
      <c r="G144" s="240"/>
      <c r="H144" s="240"/>
      <c r="I144" s="240"/>
      <c r="J144" s="240"/>
      <c r="K144" s="241"/>
    </row>
    <row r="145" spans="2:11" ht="45" customHeight="1">
      <c r="B145" s="242"/>
      <c r="C145" s="343" t="s">
        <v>2024</v>
      </c>
      <c r="D145" s="343"/>
      <c r="E145" s="343"/>
      <c r="F145" s="343"/>
      <c r="G145" s="343"/>
      <c r="H145" s="343"/>
      <c r="I145" s="343"/>
      <c r="J145" s="343"/>
      <c r="K145" s="243"/>
    </row>
    <row r="146" spans="2:11" ht="17.25" customHeight="1">
      <c r="B146" s="242"/>
      <c r="C146" s="244" t="s">
        <v>1960</v>
      </c>
      <c r="D146" s="244"/>
      <c r="E146" s="244"/>
      <c r="F146" s="244" t="s">
        <v>1961</v>
      </c>
      <c r="G146" s="245"/>
      <c r="H146" s="244" t="s">
        <v>136</v>
      </c>
      <c r="I146" s="244" t="s">
        <v>55</v>
      </c>
      <c r="J146" s="244" t="s">
        <v>1962</v>
      </c>
      <c r="K146" s="243"/>
    </row>
    <row r="147" spans="2:11" ht="17.25" customHeight="1">
      <c r="B147" s="242"/>
      <c r="C147" s="246" t="s">
        <v>1963</v>
      </c>
      <c r="D147" s="246"/>
      <c r="E147" s="246"/>
      <c r="F147" s="247" t="s">
        <v>1964</v>
      </c>
      <c r="G147" s="248"/>
      <c r="H147" s="246"/>
      <c r="I147" s="246"/>
      <c r="J147" s="246" t="s">
        <v>1965</v>
      </c>
      <c r="K147" s="243"/>
    </row>
    <row r="148" spans="2:11" ht="5.25" customHeight="1">
      <c r="B148" s="252"/>
      <c r="C148" s="249"/>
      <c r="D148" s="249"/>
      <c r="E148" s="249"/>
      <c r="F148" s="249"/>
      <c r="G148" s="250"/>
      <c r="H148" s="249"/>
      <c r="I148" s="249"/>
      <c r="J148" s="249"/>
      <c r="K148" s="273"/>
    </row>
    <row r="149" spans="2:11" ht="15" customHeight="1">
      <c r="B149" s="252"/>
      <c r="C149" s="277" t="s">
        <v>1969</v>
      </c>
      <c r="D149" s="232"/>
      <c r="E149" s="232"/>
      <c r="F149" s="278" t="s">
        <v>1966</v>
      </c>
      <c r="G149" s="232"/>
      <c r="H149" s="277" t="s">
        <v>2005</v>
      </c>
      <c r="I149" s="277" t="s">
        <v>1968</v>
      </c>
      <c r="J149" s="277">
        <v>120</v>
      </c>
      <c r="K149" s="273"/>
    </row>
    <row r="150" spans="2:11" ht="15" customHeight="1">
      <c r="B150" s="252"/>
      <c r="C150" s="277" t="s">
        <v>2014</v>
      </c>
      <c r="D150" s="232"/>
      <c r="E150" s="232"/>
      <c r="F150" s="278" t="s">
        <v>1966</v>
      </c>
      <c r="G150" s="232"/>
      <c r="H150" s="277" t="s">
        <v>2025</v>
      </c>
      <c r="I150" s="277" t="s">
        <v>1968</v>
      </c>
      <c r="J150" s="277" t="s">
        <v>2016</v>
      </c>
      <c r="K150" s="273"/>
    </row>
    <row r="151" spans="2:11" ht="15" customHeight="1">
      <c r="B151" s="252"/>
      <c r="C151" s="277" t="s">
        <v>1915</v>
      </c>
      <c r="D151" s="232"/>
      <c r="E151" s="232"/>
      <c r="F151" s="278" t="s">
        <v>1966</v>
      </c>
      <c r="G151" s="232"/>
      <c r="H151" s="277" t="s">
        <v>2026</v>
      </c>
      <c r="I151" s="277" t="s">
        <v>1968</v>
      </c>
      <c r="J151" s="277" t="s">
        <v>2016</v>
      </c>
      <c r="K151" s="273"/>
    </row>
    <row r="152" spans="2:11" ht="15" customHeight="1">
      <c r="B152" s="252"/>
      <c r="C152" s="277" t="s">
        <v>1971</v>
      </c>
      <c r="D152" s="232"/>
      <c r="E152" s="232"/>
      <c r="F152" s="278" t="s">
        <v>1972</v>
      </c>
      <c r="G152" s="232"/>
      <c r="H152" s="277" t="s">
        <v>2005</v>
      </c>
      <c r="I152" s="277" t="s">
        <v>1968</v>
      </c>
      <c r="J152" s="277">
        <v>50</v>
      </c>
      <c r="K152" s="273"/>
    </row>
    <row r="153" spans="2:11" ht="15" customHeight="1">
      <c r="B153" s="252"/>
      <c r="C153" s="277" t="s">
        <v>1974</v>
      </c>
      <c r="D153" s="232"/>
      <c r="E153" s="232"/>
      <c r="F153" s="278" t="s">
        <v>1966</v>
      </c>
      <c r="G153" s="232"/>
      <c r="H153" s="277" t="s">
        <v>2005</v>
      </c>
      <c r="I153" s="277" t="s">
        <v>1976</v>
      </c>
      <c r="J153" s="277"/>
      <c r="K153" s="273"/>
    </row>
    <row r="154" spans="2:11" ht="15" customHeight="1">
      <c r="B154" s="252"/>
      <c r="C154" s="277" t="s">
        <v>1985</v>
      </c>
      <c r="D154" s="232"/>
      <c r="E154" s="232"/>
      <c r="F154" s="278" t="s">
        <v>1972</v>
      </c>
      <c r="G154" s="232"/>
      <c r="H154" s="277" t="s">
        <v>2005</v>
      </c>
      <c r="I154" s="277" t="s">
        <v>1968</v>
      </c>
      <c r="J154" s="277">
        <v>50</v>
      </c>
      <c r="K154" s="273"/>
    </row>
    <row r="155" spans="2:11" ht="15" customHeight="1">
      <c r="B155" s="252"/>
      <c r="C155" s="277" t="s">
        <v>1993</v>
      </c>
      <c r="D155" s="232"/>
      <c r="E155" s="232"/>
      <c r="F155" s="278" t="s">
        <v>1972</v>
      </c>
      <c r="G155" s="232"/>
      <c r="H155" s="277" t="s">
        <v>2005</v>
      </c>
      <c r="I155" s="277" t="s">
        <v>1968</v>
      </c>
      <c r="J155" s="277">
        <v>50</v>
      </c>
      <c r="K155" s="273"/>
    </row>
    <row r="156" spans="2:11" ht="15" customHeight="1">
      <c r="B156" s="252"/>
      <c r="C156" s="277" t="s">
        <v>1991</v>
      </c>
      <c r="D156" s="232"/>
      <c r="E156" s="232"/>
      <c r="F156" s="278" t="s">
        <v>1972</v>
      </c>
      <c r="G156" s="232"/>
      <c r="H156" s="277" t="s">
        <v>2005</v>
      </c>
      <c r="I156" s="277" t="s">
        <v>1968</v>
      </c>
      <c r="J156" s="277">
        <v>50</v>
      </c>
      <c r="K156" s="273"/>
    </row>
    <row r="157" spans="2:11" ht="15" customHeight="1">
      <c r="B157" s="252"/>
      <c r="C157" s="277" t="s">
        <v>94</v>
      </c>
      <c r="D157" s="232"/>
      <c r="E157" s="232"/>
      <c r="F157" s="278" t="s">
        <v>1966</v>
      </c>
      <c r="G157" s="232"/>
      <c r="H157" s="277" t="s">
        <v>2027</v>
      </c>
      <c r="I157" s="277" t="s">
        <v>1968</v>
      </c>
      <c r="J157" s="277" t="s">
        <v>2028</v>
      </c>
      <c r="K157" s="273"/>
    </row>
    <row r="158" spans="2:11" ht="15" customHeight="1">
      <c r="B158" s="252"/>
      <c r="C158" s="277" t="s">
        <v>2029</v>
      </c>
      <c r="D158" s="232"/>
      <c r="E158" s="232"/>
      <c r="F158" s="278" t="s">
        <v>1966</v>
      </c>
      <c r="G158" s="232"/>
      <c r="H158" s="277" t="s">
        <v>2030</v>
      </c>
      <c r="I158" s="277" t="s">
        <v>2000</v>
      </c>
      <c r="J158" s="277"/>
      <c r="K158" s="273"/>
    </row>
    <row r="159" spans="2:11" ht="15" customHeight="1">
      <c r="B159" s="279"/>
      <c r="C159" s="261"/>
      <c r="D159" s="261"/>
      <c r="E159" s="261"/>
      <c r="F159" s="261"/>
      <c r="G159" s="261"/>
      <c r="H159" s="261"/>
      <c r="I159" s="261"/>
      <c r="J159" s="261"/>
      <c r="K159" s="280"/>
    </row>
    <row r="160" spans="2:11" ht="18.75" customHeight="1">
      <c r="B160" s="228"/>
      <c r="C160" s="232"/>
      <c r="D160" s="232"/>
      <c r="E160" s="232"/>
      <c r="F160" s="251"/>
      <c r="G160" s="232"/>
      <c r="H160" s="232"/>
      <c r="I160" s="232"/>
      <c r="J160" s="232"/>
      <c r="K160" s="228"/>
    </row>
    <row r="161" spans="2:11" ht="18.75" customHeight="1"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</row>
    <row r="162" spans="2:11" ht="7.5" customHeight="1">
      <c r="B162" s="220"/>
      <c r="C162" s="221"/>
      <c r="D162" s="221"/>
      <c r="E162" s="221"/>
      <c r="F162" s="221"/>
      <c r="G162" s="221"/>
      <c r="H162" s="221"/>
      <c r="I162" s="221"/>
      <c r="J162" s="221"/>
      <c r="K162" s="222"/>
    </row>
    <row r="163" spans="2:11" ht="45" customHeight="1">
      <c r="B163" s="223"/>
      <c r="C163" s="342" t="s">
        <v>2031</v>
      </c>
      <c r="D163" s="342"/>
      <c r="E163" s="342"/>
      <c r="F163" s="342"/>
      <c r="G163" s="342"/>
      <c r="H163" s="342"/>
      <c r="I163" s="342"/>
      <c r="J163" s="342"/>
      <c r="K163" s="224"/>
    </row>
    <row r="164" spans="2:11" ht="17.25" customHeight="1">
      <c r="B164" s="223"/>
      <c r="C164" s="244" t="s">
        <v>1960</v>
      </c>
      <c r="D164" s="244"/>
      <c r="E164" s="244"/>
      <c r="F164" s="244" t="s">
        <v>1961</v>
      </c>
      <c r="G164" s="281"/>
      <c r="H164" s="282" t="s">
        <v>136</v>
      </c>
      <c r="I164" s="282" t="s">
        <v>55</v>
      </c>
      <c r="J164" s="244" t="s">
        <v>1962</v>
      </c>
      <c r="K164" s="224"/>
    </row>
    <row r="165" spans="2:11" ht="17.25" customHeight="1">
      <c r="B165" s="225"/>
      <c r="C165" s="246" t="s">
        <v>1963</v>
      </c>
      <c r="D165" s="246"/>
      <c r="E165" s="246"/>
      <c r="F165" s="247" t="s">
        <v>1964</v>
      </c>
      <c r="G165" s="283"/>
      <c r="H165" s="284"/>
      <c r="I165" s="284"/>
      <c r="J165" s="246" t="s">
        <v>1965</v>
      </c>
      <c r="K165" s="226"/>
    </row>
    <row r="166" spans="2:11" ht="5.25" customHeight="1">
      <c r="B166" s="252"/>
      <c r="C166" s="249"/>
      <c r="D166" s="249"/>
      <c r="E166" s="249"/>
      <c r="F166" s="249"/>
      <c r="G166" s="250"/>
      <c r="H166" s="249"/>
      <c r="I166" s="249"/>
      <c r="J166" s="249"/>
      <c r="K166" s="273"/>
    </row>
    <row r="167" spans="2:11" ht="15" customHeight="1">
      <c r="B167" s="252"/>
      <c r="C167" s="232" t="s">
        <v>1969</v>
      </c>
      <c r="D167" s="232"/>
      <c r="E167" s="232"/>
      <c r="F167" s="251" t="s">
        <v>1966</v>
      </c>
      <c r="G167" s="232"/>
      <c r="H167" s="232" t="s">
        <v>2005</v>
      </c>
      <c r="I167" s="232" t="s">
        <v>1968</v>
      </c>
      <c r="J167" s="232">
        <v>120</v>
      </c>
      <c r="K167" s="273"/>
    </row>
    <row r="168" spans="2:11" ht="15" customHeight="1">
      <c r="B168" s="252"/>
      <c r="C168" s="232" t="s">
        <v>2014</v>
      </c>
      <c r="D168" s="232"/>
      <c r="E168" s="232"/>
      <c r="F168" s="251" t="s">
        <v>1966</v>
      </c>
      <c r="G168" s="232"/>
      <c r="H168" s="232" t="s">
        <v>2015</v>
      </c>
      <c r="I168" s="232" t="s">
        <v>1968</v>
      </c>
      <c r="J168" s="232" t="s">
        <v>2016</v>
      </c>
      <c r="K168" s="273"/>
    </row>
    <row r="169" spans="2:11" ht="15" customHeight="1">
      <c r="B169" s="252"/>
      <c r="C169" s="232" t="s">
        <v>1915</v>
      </c>
      <c r="D169" s="232"/>
      <c r="E169" s="232"/>
      <c r="F169" s="251" t="s">
        <v>1966</v>
      </c>
      <c r="G169" s="232"/>
      <c r="H169" s="232" t="s">
        <v>2032</v>
      </c>
      <c r="I169" s="232" t="s">
        <v>1968</v>
      </c>
      <c r="J169" s="232" t="s">
        <v>2016</v>
      </c>
      <c r="K169" s="273"/>
    </row>
    <row r="170" spans="2:11" ht="15" customHeight="1">
      <c r="B170" s="252"/>
      <c r="C170" s="232" t="s">
        <v>1971</v>
      </c>
      <c r="D170" s="232"/>
      <c r="E170" s="232"/>
      <c r="F170" s="251" t="s">
        <v>1972</v>
      </c>
      <c r="G170" s="232"/>
      <c r="H170" s="232" t="s">
        <v>2032</v>
      </c>
      <c r="I170" s="232" t="s">
        <v>1968</v>
      </c>
      <c r="J170" s="232">
        <v>50</v>
      </c>
      <c r="K170" s="273"/>
    </row>
    <row r="171" spans="2:11" ht="15" customHeight="1">
      <c r="B171" s="252"/>
      <c r="C171" s="232" t="s">
        <v>1974</v>
      </c>
      <c r="D171" s="232"/>
      <c r="E171" s="232"/>
      <c r="F171" s="251" t="s">
        <v>1966</v>
      </c>
      <c r="G171" s="232"/>
      <c r="H171" s="232" t="s">
        <v>2032</v>
      </c>
      <c r="I171" s="232" t="s">
        <v>1976</v>
      </c>
      <c r="J171" s="232"/>
      <c r="K171" s="273"/>
    </row>
    <row r="172" spans="2:11" ht="15" customHeight="1">
      <c r="B172" s="252"/>
      <c r="C172" s="232" t="s">
        <v>1985</v>
      </c>
      <c r="D172" s="232"/>
      <c r="E172" s="232"/>
      <c r="F172" s="251" t="s">
        <v>1972</v>
      </c>
      <c r="G172" s="232"/>
      <c r="H172" s="232" t="s">
        <v>2032</v>
      </c>
      <c r="I172" s="232" t="s">
        <v>1968</v>
      </c>
      <c r="J172" s="232">
        <v>50</v>
      </c>
      <c r="K172" s="273"/>
    </row>
    <row r="173" spans="2:11" ht="15" customHeight="1">
      <c r="B173" s="252"/>
      <c r="C173" s="232" t="s">
        <v>1993</v>
      </c>
      <c r="D173" s="232"/>
      <c r="E173" s="232"/>
      <c r="F173" s="251" t="s">
        <v>1972</v>
      </c>
      <c r="G173" s="232"/>
      <c r="H173" s="232" t="s">
        <v>2032</v>
      </c>
      <c r="I173" s="232" t="s">
        <v>1968</v>
      </c>
      <c r="J173" s="232">
        <v>50</v>
      </c>
      <c r="K173" s="273"/>
    </row>
    <row r="174" spans="2:11" ht="15" customHeight="1">
      <c r="B174" s="252"/>
      <c r="C174" s="232" t="s">
        <v>1991</v>
      </c>
      <c r="D174" s="232"/>
      <c r="E174" s="232"/>
      <c r="F174" s="251" t="s">
        <v>1972</v>
      </c>
      <c r="G174" s="232"/>
      <c r="H174" s="232" t="s">
        <v>2032</v>
      </c>
      <c r="I174" s="232" t="s">
        <v>1968</v>
      </c>
      <c r="J174" s="232">
        <v>50</v>
      </c>
      <c r="K174" s="273"/>
    </row>
    <row r="175" spans="2:11" ht="15" customHeight="1">
      <c r="B175" s="252"/>
      <c r="C175" s="232" t="s">
        <v>135</v>
      </c>
      <c r="D175" s="232"/>
      <c r="E175" s="232"/>
      <c r="F175" s="251" t="s">
        <v>1966</v>
      </c>
      <c r="G175" s="232"/>
      <c r="H175" s="232" t="s">
        <v>2033</v>
      </c>
      <c r="I175" s="232" t="s">
        <v>2034</v>
      </c>
      <c r="J175" s="232"/>
      <c r="K175" s="273"/>
    </row>
    <row r="176" spans="2:11" ht="15" customHeight="1">
      <c r="B176" s="252"/>
      <c r="C176" s="232" t="s">
        <v>55</v>
      </c>
      <c r="D176" s="232"/>
      <c r="E176" s="232"/>
      <c r="F176" s="251" t="s">
        <v>1966</v>
      </c>
      <c r="G176" s="232"/>
      <c r="H176" s="232" t="s">
        <v>2035</v>
      </c>
      <c r="I176" s="232" t="s">
        <v>2036</v>
      </c>
      <c r="J176" s="232">
        <v>1</v>
      </c>
      <c r="K176" s="273"/>
    </row>
    <row r="177" spans="2:11" ht="15" customHeight="1">
      <c r="B177" s="252"/>
      <c r="C177" s="232" t="s">
        <v>51</v>
      </c>
      <c r="D177" s="232"/>
      <c r="E177" s="232"/>
      <c r="F177" s="251" t="s">
        <v>1966</v>
      </c>
      <c r="G177" s="232"/>
      <c r="H177" s="232" t="s">
        <v>2037</v>
      </c>
      <c r="I177" s="232" t="s">
        <v>1968</v>
      </c>
      <c r="J177" s="232">
        <v>20</v>
      </c>
      <c r="K177" s="273"/>
    </row>
    <row r="178" spans="2:11" ht="15" customHeight="1">
      <c r="B178" s="252"/>
      <c r="C178" s="232" t="s">
        <v>136</v>
      </c>
      <c r="D178" s="232"/>
      <c r="E178" s="232"/>
      <c r="F178" s="251" t="s">
        <v>1966</v>
      </c>
      <c r="G178" s="232"/>
      <c r="H178" s="232" t="s">
        <v>2038</v>
      </c>
      <c r="I178" s="232" t="s">
        <v>1968</v>
      </c>
      <c r="J178" s="232">
        <v>255</v>
      </c>
      <c r="K178" s="273"/>
    </row>
    <row r="179" spans="2:11" ht="15" customHeight="1">
      <c r="B179" s="252"/>
      <c r="C179" s="232" t="s">
        <v>137</v>
      </c>
      <c r="D179" s="232"/>
      <c r="E179" s="232"/>
      <c r="F179" s="251" t="s">
        <v>1966</v>
      </c>
      <c r="G179" s="232"/>
      <c r="H179" s="232" t="s">
        <v>1931</v>
      </c>
      <c r="I179" s="232" t="s">
        <v>1968</v>
      </c>
      <c r="J179" s="232">
        <v>10</v>
      </c>
      <c r="K179" s="273"/>
    </row>
    <row r="180" spans="2:11" ht="15" customHeight="1">
      <c r="B180" s="252"/>
      <c r="C180" s="232" t="s">
        <v>138</v>
      </c>
      <c r="D180" s="232"/>
      <c r="E180" s="232"/>
      <c r="F180" s="251" t="s">
        <v>1966</v>
      </c>
      <c r="G180" s="232"/>
      <c r="H180" s="232" t="s">
        <v>2039</v>
      </c>
      <c r="I180" s="232" t="s">
        <v>2000</v>
      </c>
      <c r="J180" s="232"/>
      <c r="K180" s="273"/>
    </row>
    <row r="181" spans="2:11" ht="15" customHeight="1">
      <c r="B181" s="252"/>
      <c r="C181" s="232" t="s">
        <v>2040</v>
      </c>
      <c r="D181" s="232"/>
      <c r="E181" s="232"/>
      <c r="F181" s="251" t="s">
        <v>1966</v>
      </c>
      <c r="G181" s="232"/>
      <c r="H181" s="232" t="s">
        <v>2041</v>
      </c>
      <c r="I181" s="232" t="s">
        <v>2000</v>
      </c>
      <c r="J181" s="232"/>
      <c r="K181" s="273"/>
    </row>
    <row r="182" spans="2:11" ht="15" customHeight="1">
      <c r="B182" s="252"/>
      <c r="C182" s="232" t="s">
        <v>2029</v>
      </c>
      <c r="D182" s="232"/>
      <c r="E182" s="232"/>
      <c r="F182" s="251" t="s">
        <v>1966</v>
      </c>
      <c r="G182" s="232"/>
      <c r="H182" s="232" t="s">
        <v>2042</v>
      </c>
      <c r="I182" s="232" t="s">
        <v>2000</v>
      </c>
      <c r="J182" s="232"/>
      <c r="K182" s="273"/>
    </row>
    <row r="183" spans="2:11" ht="15" customHeight="1">
      <c r="B183" s="252"/>
      <c r="C183" s="232" t="s">
        <v>140</v>
      </c>
      <c r="D183" s="232"/>
      <c r="E183" s="232"/>
      <c r="F183" s="251" t="s">
        <v>1972</v>
      </c>
      <c r="G183" s="232"/>
      <c r="H183" s="232" t="s">
        <v>2043</v>
      </c>
      <c r="I183" s="232" t="s">
        <v>1968</v>
      </c>
      <c r="J183" s="232">
        <v>50</v>
      </c>
      <c r="K183" s="273"/>
    </row>
    <row r="184" spans="2:11" ht="15" customHeight="1">
      <c r="B184" s="252"/>
      <c r="C184" s="232" t="s">
        <v>2044</v>
      </c>
      <c r="D184" s="232"/>
      <c r="E184" s="232"/>
      <c r="F184" s="251" t="s">
        <v>1972</v>
      </c>
      <c r="G184" s="232"/>
      <c r="H184" s="232" t="s">
        <v>2045</v>
      </c>
      <c r="I184" s="232" t="s">
        <v>2046</v>
      </c>
      <c r="J184" s="232"/>
      <c r="K184" s="273"/>
    </row>
    <row r="185" spans="2:11" ht="15" customHeight="1">
      <c r="B185" s="252"/>
      <c r="C185" s="232" t="s">
        <v>2047</v>
      </c>
      <c r="D185" s="232"/>
      <c r="E185" s="232"/>
      <c r="F185" s="251" t="s">
        <v>1972</v>
      </c>
      <c r="G185" s="232"/>
      <c r="H185" s="232" t="s">
        <v>2048</v>
      </c>
      <c r="I185" s="232" t="s">
        <v>2046</v>
      </c>
      <c r="J185" s="232"/>
      <c r="K185" s="273"/>
    </row>
    <row r="186" spans="2:11" ht="15" customHeight="1">
      <c r="B186" s="252"/>
      <c r="C186" s="232" t="s">
        <v>2049</v>
      </c>
      <c r="D186" s="232"/>
      <c r="E186" s="232"/>
      <c r="F186" s="251" t="s">
        <v>1972</v>
      </c>
      <c r="G186" s="232"/>
      <c r="H186" s="232" t="s">
        <v>2050</v>
      </c>
      <c r="I186" s="232" t="s">
        <v>2046</v>
      </c>
      <c r="J186" s="232"/>
      <c r="K186" s="273"/>
    </row>
    <row r="187" spans="2:11" ht="15" customHeight="1">
      <c r="B187" s="252"/>
      <c r="C187" s="285" t="s">
        <v>2051</v>
      </c>
      <c r="D187" s="232"/>
      <c r="E187" s="232"/>
      <c r="F187" s="251" t="s">
        <v>1972</v>
      </c>
      <c r="G187" s="232"/>
      <c r="H187" s="232" t="s">
        <v>2052</v>
      </c>
      <c r="I187" s="232" t="s">
        <v>2053</v>
      </c>
      <c r="J187" s="286" t="s">
        <v>2054</v>
      </c>
      <c r="K187" s="273"/>
    </row>
    <row r="188" spans="2:11" ht="15" customHeight="1">
      <c r="B188" s="252"/>
      <c r="C188" s="237" t="s">
        <v>40</v>
      </c>
      <c r="D188" s="232"/>
      <c r="E188" s="232"/>
      <c r="F188" s="251" t="s">
        <v>1966</v>
      </c>
      <c r="G188" s="232"/>
      <c r="H188" s="228" t="s">
        <v>2055</v>
      </c>
      <c r="I188" s="232" t="s">
        <v>2056</v>
      </c>
      <c r="J188" s="232"/>
      <c r="K188" s="273"/>
    </row>
    <row r="189" spans="2:11" ht="15" customHeight="1">
      <c r="B189" s="252"/>
      <c r="C189" s="237" t="s">
        <v>2057</v>
      </c>
      <c r="D189" s="232"/>
      <c r="E189" s="232"/>
      <c r="F189" s="251" t="s">
        <v>1966</v>
      </c>
      <c r="G189" s="232"/>
      <c r="H189" s="232" t="s">
        <v>2058</v>
      </c>
      <c r="I189" s="232" t="s">
        <v>2000</v>
      </c>
      <c r="J189" s="232"/>
      <c r="K189" s="273"/>
    </row>
    <row r="190" spans="2:11" ht="15" customHeight="1">
      <c r="B190" s="252"/>
      <c r="C190" s="237" t="s">
        <v>2059</v>
      </c>
      <c r="D190" s="232"/>
      <c r="E190" s="232"/>
      <c r="F190" s="251" t="s">
        <v>1966</v>
      </c>
      <c r="G190" s="232"/>
      <c r="H190" s="232" t="s">
        <v>2060</v>
      </c>
      <c r="I190" s="232" t="s">
        <v>2000</v>
      </c>
      <c r="J190" s="232"/>
      <c r="K190" s="273"/>
    </row>
    <row r="191" spans="2:11" ht="15" customHeight="1">
      <c r="B191" s="252"/>
      <c r="C191" s="237" t="s">
        <v>2061</v>
      </c>
      <c r="D191" s="232"/>
      <c r="E191" s="232"/>
      <c r="F191" s="251" t="s">
        <v>1972</v>
      </c>
      <c r="G191" s="232"/>
      <c r="H191" s="232" t="s">
        <v>2062</v>
      </c>
      <c r="I191" s="232" t="s">
        <v>2000</v>
      </c>
      <c r="J191" s="232"/>
      <c r="K191" s="273"/>
    </row>
    <row r="192" spans="2:11" ht="15" customHeight="1">
      <c r="B192" s="279"/>
      <c r="C192" s="287"/>
      <c r="D192" s="261"/>
      <c r="E192" s="261"/>
      <c r="F192" s="261"/>
      <c r="G192" s="261"/>
      <c r="H192" s="261"/>
      <c r="I192" s="261"/>
      <c r="J192" s="261"/>
      <c r="K192" s="280"/>
    </row>
    <row r="193" spans="2:11" ht="18.75" customHeight="1">
      <c r="B193" s="228"/>
      <c r="C193" s="232"/>
      <c r="D193" s="232"/>
      <c r="E193" s="232"/>
      <c r="F193" s="251"/>
      <c r="G193" s="232"/>
      <c r="H193" s="232"/>
      <c r="I193" s="232"/>
      <c r="J193" s="232"/>
      <c r="K193" s="228"/>
    </row>
    <row r="194" spans="2:11" ht="18.75" customHeight="1">
      <c r="B194" s="228"/>
      <c r="C194" s="232"/>
      <c r="D194" s="232"/>
      <c r="E194" s="232"/>
      <c r="F194" s="251"/>
      <c r="G194" s="232"/>
      <c r="H194" s="232"/>
      <c r="I194" s="232"/>
      <c r="J194" s="232"/>
      <c r="K194" s="228"/>
    </row>
    <row r="195" spans="2:11" ht="18.75" customHeight="1">
      <c r="B195" s="238"/>
      <c r="C195" s="238"/>
      <c r="D195" s="238"/>
      <c r="E195" s="238"/>
      <c r="F195" s="238"/>
      <c r="G195" s="238"/>
      <c r="H195" s="238"/>
      <c r="I195" s="238"/>
      <c r="J195" s="238"/>
      <c r="K195" s="238"/>
    </row>
    <row r="196" spans="2:11" ht="13.5">
      <c r="B196" s="220"/>
      <c r="C196" s="221"/>
      <c r="D196" s="221"/>
      <c r="E196" s="221"/>
      <c r="F196" s="221"/>
      <c r="G196" s="221"/>
      <c r="H196" s="221"/>
      <c r="I196" s="221"/>
      <c r="J196" s="221"/>
      <c r="K196" s="222"/>
    </row>
    <row r="197" spans="2:11" ht="21">
      <c r="B197" s="223"/>
      <c r="C197" s="342" t="s">
        <v>2063</v>
      </c>
      <c r="D197" s="342"/>
      <c r="E197" s="342"/>
      <c r="F197" s="342"/>
      <c r="G197" s="342"/>
      <c r="H197" s="342"/>
      <c r="I197" s="342"/>
      <c r="J197" s="342"/>
      <c r="K197" s="224"/>
    </row>
    <row r="198" spans="2:11" ht="25.5" customHeight="1">
      <c r="B198" s="223"/>
      <c r="C198" s="288" t="s">
        <v>2064</v>
      </c>
      <c r="D198" s="288"/>
      <c r="E198" s="288"/>
      <c r="F198" s="288" t="s">
        <v>2065</v>
      </c>
      <c r="G198" s="289"/>
      <c r="H198" s="344" t="s">
        <v>2066</v>
      </c>
      <c r="I198" s="344"/>
      <c r="J198" s="344"/>
      <c r="K198" s="224"/>
    </row>
    <row r="199" spans="2:11" ht="5.25" customHeight="1">
      <c r="B199" s="252"/>
      <c r="C199" s="249"/>
      <c r="D199" s="249"/>
      <c r="E199" s="249"/>
      <c r="F199" s="249"/>
      <c r="G199" s="232"/>
      <c r="H199" s="249"/>
      <c r="I199" s="249"/>
      <c r="J199" s="249"/>
      <c r="K199" s="273"/>
    </row>
    <row r="200" spans="2:11" ht="15" customHeight="1">
      <c r="B200" s="252"/>
      <c r="C200" s="232" t="s">
        <v>2056</v>
      </c>
      <c r="D200" s="232"/>
      <c r="E200" s="232"/>
      <c r="F200" s="251" t="s">
        <v>41</v>
      </c>
      <c r="G200" s="232"/>
      <c r="H200" s="339" t="s">
        <v>2067</v>
      </c>
      <c r="I200" s="339"/>
      <c r="J200" s="339"/>
      <c r="K200" s="273"/>
    </row>
    <row r="201" spans="2:11" ht="15" customHeight="1">
      <c r="B201" s="252"/>
      <c r="C201" s="258"/>
      <c r="D201" s="232"/>
      <c r="E201" s="232"/>
      <c r="F201" s="251" t="s">
        <v>42</v>
      </c>
      <c r="G201" s="232"/>
      <c r="H201" s="339" t="s">
        <v>2068</v>
      </c>
      <c r="I201" s="339"/>
      <c r="J201" s="339"/>
      <c r="K201" s="273"/>
    </row>
    <row r="202" spans="2:11" ht="15" customHeight="1">
      <c r="B202" s="252"/>
      <c r="C202" s="258"/>
      <c r="D202" s="232"/>
      <c r="E202" s="232"/>
      <c r="F202" s="251" t="s">
        <v>45</v>
      </c>
      <c r="G202" s="232"/>
      <c r="H202" s="339" t="s">
        <v>2069</v>
      </c>
      <c r="I202" s="339"/>
      <c r="J202" s="339"/>
      <c r="K202" s="273"/>
    </row>
    <row r="203" spans="2:11" ht="15" customHeight="1">
      <c r="B203" s="252"/>
      <c r="C203" s="232"/>
      <c r="D203" s="232"/>
      <c r="E203" s="232"/>
      <c r="F203" s="251" t="s">
        <v>43</v>
      </c>
      <c r="G203" s="232"/>
      <c r="H203" s="339" t="s">
        <v>2070</v>
      </c>
      <c r="I203" s="339"/>
      <c r="J203" s="339"/>
      <c r="K203" s="273"/>
    </row>
    <row r="204" spans="2:11" ht="15" customHeight="1">
      <c r="B204" s="252"/>
      <c r="C204" s="232"/>
      <c r="D204" s="232"/>
      <c r="E204" s="232"/>
      <c r="F204" s="251" t="s">
        <v>44</v>
      </c>
      <c r="G204" s="232"/>
      <c r="H204" s="339" t="s">
        <v>2071</v>
      </c>
      <c r="I204" s="339"/>
      <c r="J204" s="339"/>
      <c r="K204" s="273"/>
    </row>
    <row r="205" spans="2:11" ht="15" customHeight="1">
      <c r="B205" s="252"/>
      <c r="C205" s="232"/>
      <c r="D205" s="232"/>
      <c r="E205" s="232"/>
      <c r="F205" s="251"/>
      <c r="G205" s="232"/>
      <c r="H205" s="232"/>
      <c r="I205" s="232"/>
      <c r="J205" s="232"/>
      <c r="K205" s="273"/>
    </row>
    <row r="206" spans="2:11" ht="15" customHeight="1">
      <c r="B206" s="252"/>
      <c r="C206" s="232" t="s">
        <v>2012</v>
      </c>
      <c r="D206" s="232"/>
      <c r="E206" s="232"/>
      <c r="F206" s="251" t="s">
        <v>77</v>
      </c>
      <c r="G206" s="232"/>
      <c r="H206" s="339" t="s">
        <v>2072</v>
      </c>
      <c r="I206" s="339"/>
      <c r="J206" s="339"/>
      <c r="K206" s="273"/>
    </row>
    <row r="207" spans="2:11" ht="15" customHeight="1">
      <c r="B207" s="252"/>
      <c r="C207" s="258"/>
      <c r="D207" s="232"/>
      <c r="E207" s="232"/>
      <c r="F207" s="251" t="s">
        <v>1910</v>
      </c>
      <c r="G207" s="232"/>
      <c r="H207" s="339" t="s">
        <v>1911</v>
      </c>
      <c r="I207" s="339"/>
      <c r="J207" s="339"/>
      <c r="K207" s="273"/>
    </row>
    <row r="208" spans="2:11" ht="15" customHeight="1">
      <c r="B208" s="252"/>
      <c r="C208" s="232"/>
      <c r="D208" s="232"/>
      <c r="E208" s="232"/>
      <c r="F208" s="251" t="s">
        <v>1908</v>
      </c>
      <c r="G208" s="232"/>
      <c r="H208" s="339" t="s">
        <v>2073</v>
      </c>
      <c r="I208" s="339"/>
      <c r="J208" s="339"/>
      <c r="K208" s="273"/>
    </row>
    <row r="209" spans="2:11" ht="15" customHeight="1">
      <c r="B209" s="290"/>
      <c r="C209" s="258"/>
      <c r="D209" s="258"/>
      <c r="E209" s="258"/>
      <c r="F209" s="251" t="s">
        <v>83</v>
      </c>
      <c r="G209" s="237"/>
      <c r="H209" s="338" t="s">
        <v>1912</v>
      </c>
      <c r="I209" s="338"/>
      <c r="J209" s="338"/>
      <c r="K209" s="291"/>
    </row>
    <row r="210" spans="2:11" ht="15" customHeight="1">
      <c r="B210" s="290"/>
      <c r="C210" s="258"/>
      <c r="D210" s="258"/>
      <c r="E210" s="258"/>
      <c r="F210" s="251" t="s">
        <v>1913</v>
      </c>
      <c r="G210" s="237"/>
      <c r="H210" s="338" t="s">
        <v>2074</v>
      </c>
      <c r="I210" s="338"/>
      <c r="J210" s="338"/>
      <c r="K210" s="291"/>
    </row>
    <row r="211" spans="2:11" ht="15" customHeight="1">
      <c r="B211" s="290"/>
      <c r="C211" s="258"/>
      <c r="D211" s="258"/>
      <c r="E211" s="258"/>
      <c r="F211" s="292"/>
      <c r="G211" s="237"/>
      <c r="H211" s="293"/>
      <c r="I211" s="293"/>
      <c r="J211" s="293"/>
      <c r="K211" s="291"/>
    </row>
    <row r="212" spans="2:11" ht="15" customHeight="1">
      <c r="B212" s="290"/>
      <c r="C212" s="232" t="s">
        <v>2036</v>
      </c>
      <c r="D212" s="258"/>
      <c r="E212" s="258"/>
      <c r="F212" s="251">
        <v>1</v>
      </c>
      <c r="G212" s="237"/>
      <c r="H212" s="338" t="s">
        <v>2075</v>
      </c>
      <c r="I212" s="338"/>
      <c r="J212" s="338"/>
      <c r="K212" s="291"/>
    </row>
    <row r="213" spans="2:11" ht="15" customHeight="1">
      <c r="B213" s="290"/>
      <c r="C213" s="258"/>
      <c r="D213" s="258"/>
      <c r="E213" s="258"/>
      <c r="F213" s="251">
        <v>2</v>
      </c>
      <c r="G213" s="237"/>
      <c r="H213" s="338" t="s">
        <v>2076</v>
      </c>
      <c r="I213" s="338"/>
      <c r="J213" s="338"/>
      <c r="K213" s="291"/>
    </row>
    <row r="214" spans="2:11" ht="15" customHeight="1">
      <c r="B214" s="290"/>
      <c r="C214" s="258"/>
      <c r="D214" s="258"/>
      <c r="E214" s="258"/>
      <c r="F214" s="251">
        <v>3</v>
      </c>
      <c r="G214" s="237"/>
      <c r="H214" s="338" t="s">
        <v>2077</v>
      </c>
      <c r="I214" s="338"/>
      <c r="J214" s="338"/>
      <c r="K214" s="291"/>
    </row>
    <row r="215" spans="2:11" ht="15" customHeight="1">
      <c r="B215" s="290"/>
      <c r="C215" s="258"/>
      <c r="D215" s="258"/>
      <c r="E215" s="258"/>
      <c r="F215" s="251">
        <v>4</v>
      </c>
      <c r="G215" s="237"/>
      <c r="H215" s="338" t="s">
        <v>2078</v>
      </c>
      <c r="I215" s="338"/>
      <c r="J215" s="338"/>
      <c r="K215" s="291"/>
    </row>
    <row r="216" spans="2:11" ht="12.75" customHeight="1">
      <c r="B216" s="294"/>
      <c r="C216" s="295"/>
      <c r="D216" s="295"/>
      <c r="E216" s="295"/>
      <c r="F216" s="295"/>
      <c r="G216" s="295"/>
      <c r="H216" s="295"/>
      <c r="I216" s="295"/>
      <c r="J216" s="295"/>
      <c r="K216" s="296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D29:J29"/>
    <mergeCell ref="F19:J19"/>
    <mergeCell ref="F20:J20"/>
    <mergeCell ref="D14:J14"/>
    <mergeCell ref="D15:J15"/>
    <mergeCell ref="F16:J16"/>
    <mergeCell ref="F17:J17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120:J120"/>
    <mergeCell ref="C145:J145"/>
    <mergeCell ref="D58:J58"/>
    <mergeCell ref="D59:J59"/>
    <mergeCell ref="D65:J65"/>
    <mergeCell ref="C100:J100"/>
    <mergeCell ref="D61:J61"/>
    <mergeCell ref="D67:J67"/>
    <mergeCell ref="H206:J206"/>
    <mergeCell ref="H204:J204"/>
    <mergeCell ref="H202:J202"/>
    <mergeCell ref="H203:J203"/>
    <mergeCell ref="H201:J201"/>
    <mergeCell ref="H198:J198"/>
    <mergeCell ref="D57:J57"/>
    <mergeCell ref="H200:J200"/>
    <mergeCell ref="D60:J60"/>
    <mergeCell ref="D63:J63"/>
    <mergeCell ref="D64:J64"/>
    <mergeCell ref="D66:J66"/>
    <mergeCell ref="C197:J197"/>
    <mergeCell ref="D68:J68"/>
    <mergeCell ref="C73:J73"/>
    <mergeCell ref="C163:J163"/>
    <mergeCell ref="H215:J215"/>
    <mergeCell ref="H213:J213"/>
    <mergeCell ref="H210:J210"/>
    <mergeCell ref="H209:J209"/>
    <mergeCell ref="H207:J207"/>
    <mergeCell ref="H208:J208"/>
    <mergeCell ref="H212:J212"/>
    <mergeCell ref="H214:J214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DESKTOP-NSN4LSD\Arnošt Gerhart</dc:creator>
  <cp:keywords/>
  <dc:description/>
  <cp:lastModifiedBy>Filip Fišer</cp:lastModifiedBy>
  <dcterms:created xsi:type="dcterms:W3CDTF">2017-08-16T07:18:43Z</dcterms:created>
  <dcterms:modified xsi:type="dcterms:W3CDTF">2018-03-09T12:34:54Z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