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89" firstSheet="4" activeTab="10"/>
  </bookViews>
  <sheets>
    <sheet name="Stavba" sheetId="1" r:id="rId1"/>
    <sheet name="1a-stavební" sheetId="2" r:id="rId2"/>
    <sheet name="1b-hala" sheetId="3" r:id="rId3"/>
    <sheet name="2 - elektro" sheetId="4" r:id="rId4"/>
    <sheet name="3 - ZTI" sheetId="5" r:id="rId5"/>
    <sheet name="4-vytápění" sheetId="6" r:id="rId6"/>
    <sheet name="6 - VZT" sheetId="7" r:id="rId7"/>
    <sheet name="7 - přípojky kanal" sheetId="8" r:id="rId8"/>
    <sheet name="8 - příp. vodovodu" sheetId="9" r:id="rId9"/>
    <sheet name="9 - komunikace" sheetId="10" r:id="rId10"/>
    <sheet name="GZS" sheetId="11" r:id="rId11"/>
  </sheets>
  <externalReferences>
    <externalReference r:id="rId14"/>
  </externalReferences>
  <definedNames>
    <definedName name="___BPK1">#REF!</definedName>
    <definedName name="___BPK2">#REF!</definedName>
    <definedName name="___BPK3">#REF!</definedName>
    <definedName name="AAA">#REF!</definedName>
    <definedName name="asas">#REF!</definedName>
    <definedName name="BPK1">'[1]01 01a '!#REF!</definedName>
    <definedName name="BPK2">'[1]01 01a '!#REF!</definedName>
    <definedName name="BPK3">'[1]01 01a '!#REF!</definedName>
    <definedName name="cisloobjektu">#REF!</definedName>
    <definedName name="CisloStavby" localSheetId="0">'Stavba'!$D$4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'Stavba'!#REF!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'Stavba'!#REF!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'Stavba'!$C$27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'Stavba'!$B$27</definedName>
    <definedName name="Objekt">#REF!</definedName>
    <definedName name="_xlnm.Print_Area" localSheetId="1">'1a-stavební'!$A$1:$G$174</definedName>
    <definedName name="_xlnm.Print_Area" localSheetId="4">'3 - ZTI'!$A$1:$G$67</definedName>
    <definedName name="_xlnm.Print_Area" localSheetId="0">'Stavba'!$A$1:$I$55</definedName>
    <definedName name="odic" localSheetId="0">'Stavba'!#REF!</definedName>
    <definedName name="odic">#REF!</definedName>
    <definedName name="oico" localSheetId="0">'Stavba'!#REF!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 localSheetId="0">'Stavba'!$F$39</definedName>
    <definedName name="StavbaCelkem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<sst xmlns="http://schemas.openxmlformats.org/spreadsheetml/2006/main" count="1602" uniqueCount="943">
  <si>
    <t>Rozpočtová studie stavby</t>
  </si>
  <si>
    <t xml:space="preserve">Datum: </t>
  </si>
  <si>
    <t xml:space="preserve"> </t>
  </si>
  <si>
    <t>Stavba :</t>
  </si>
  <si>
    <t xml:space="preserve">Objednatel : </t>
  </si>
  <si>
    <t xml:space="preserve">Zhotovitel : </t>
  </si>
  <si>
    <t>IČO :</t>
  </si>
  <si>
    <t>DIČ :</t>
  </si>
  <si>
    <t>Rozpočtové náklady</t>
  </si>
  <si>
    <t>Základ pro DPH</t>
  </si>
  <si>
    <t xml:space="preserve">DPH </t>
  </si>
  <si>
    <t>%</t>
  </si>
  <si>
    <t>Cena celkem za stavbu</t>
  </si>
  <si>
    <t>Rekapitulace stavebních objektů a provozních souborů</t>
  </si>
  <si>
    <t>Číslo a název objektu / provozního souboru</t>
  </si>
  <si>
    <t>Základní cena</t>
  </si>
  <si>
    <t>SO 01</t>
  </si>
  <si>
    <t>2 - elektroinstalace  osvětlení</t>
  </si>
  <si>
    <t>Celkem za stavbu</t>
  </si>
  <si>
    <t>Za zhotovitele</t>
  </si>
  <si>
    <t>Za objednatele</t>
  </si>
  <si>
    <t>Sociální zázemí</t>
  </si>
  <si>
    <t>Slepý rozpočet</t>
  </si>
  <si>
    <t>Rozpočet:</t>
  </si>
  <si>
    <t>1</t>
  </si>
  <si>
    <t>Objekt :</t>
  </si>
  <si>
    <t>Stavební část bez hl.konstrukce a opláštění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</si>
  <si>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</si>
  <si>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</si>
  <si>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</si>
  <si>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</si>
  <si>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</si>
  <si>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</si>
  <si>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</si>
  <si>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</si>
  <si>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</si>
  <si>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</si>
  <si>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</si>
  <si>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</si>
  <si>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Zemní práce</t>
  </si>
  <si>
    <t>121101102R00</t>
  </si>
  <si>
    <t>Sejmutí ornice s přemístěním přes 50 do 100 m zůstane na pozemku pro venkovní úpravy</t>
  </si>
  <si>
    <t>m3</t>
  </si>
  <si>
    <t>122201102R00</t>
  </si>
  <si>
    <t xml:space="preserve">Odkopávky nezapažené v hor. 3 do 1000 m3 </t>
  </si>
  <si>
    <t>132201112R00</t>
  </si>
  <si>
    <t>Hloubení rýh š.do 60 cm v hor.3 nad 100 m3,STROJNĚ pro ZTI</t>
  </si>
  <si>
    <t>132201119R00</t>
  </si>
  <si>
    <t xml:space="preserve">Příplatek za lepivost - hloubení rýh 60 cm v hor.3 </t>
  </si>
  <si>
    <t>132201210R00</t>
  </si>
  <si>
    <t>Hloubení rýh š.do 200 cm hor.3 do 50 m3,STROJNĚ pro patky</t>
  </si>
  <si>
    <t>132201219R00</t>
  </si>
  <si>
    <t xml:space="preserve">Příplatek za lepivost - hloubení rýh 200cm v hor.3 </t>
  </si>
  <si>
    <t>162201102R00</t>
  </si>
  <si>
    <t>Vodorovné přemístění výkopku z hor.1-4 do 50 m na meziskládku</t>
  </si>
  <si>
    <t>162701105R00</t>
  </si>
  <si>
    <t xml:space="preserve">Vodorovné přemístění výkopku z hor.1-4 do 10000 m </t>
  </si>
  <si>
    <t>167101102R00</t>
  </si>
  <si>
    <t>Nakládání výkopku z hor.1-4 v množství nad 100 m3 pro odvoz</t>
  </si>
  <si>
    <t>171101101R00</t>
  </si>
  <si>
    <t>Uložení sypaniny do násypů zhutněných na 95% PS po zateplení základů</t>
  </si>
  <si>
    <t>171201201R00</t>
  </si>
  <si>
    <t xml:space="preserve">Uložení sypaniny na skl.-sypanina na výšku přes 2m </t>
  </si>
  <si>
    <t>174101101R00</t>
  </si>
  <si>
    <t>Zásyp jam, rýh, šachet se zhutněním po zateplení základů,štěrkopísek</t>
  </si>
  <si>
    <t>175101101R00</t>
  </si>
  <si>
    <t>Obsyp potrubí bez prohození sypaniny ZTI</t>
  </si>
  <si>
    <t>175101109R00</t>
  </si>
  <si>
    <t xml:space="preserve">Příplatek za prohození sypaniny pro obsyp potrubí </t>
  </si>
  <si>
    <t>181101102R00</t>
  </si>
  <si>
    <t xml:space="preserve">Úprava pláně v zářezech v hor. 1-4, se zhutněním </t>
  </si>
  <si>
    <t>m2</t>
  </si>
  <si>
    <t>199000002R00</t>
  </si>
  <si>
    <t xml:space="preserve">Poplatek za skládku horniny 1- 4 </t>
  </si>
  <si>
    <t>451573111R00</t>
  </si>
  <si>
    <t xml:space="preserve">Lože pod potrubí ze štěrkopísku do 63 mm </t>
  </si>
  <si>
    <t>58337333</t>
  </si>
  <si>
    <t>Štěrkopísek frakce 0-32 A</t>
  </si>
  <si>
    <t>t</t>
  </si>
  <si>
    <t>Celkem za</t>
  </si>
  <si>
    <t>1 Zemní práce</t>
  </si>
  <si>
    <t>2</t>
  </si>
  <si>
    <t>Základy a zvláštní zakládání</t>
  </si>
  <si>
    <t>213151121R00</t>
  </si>
  <si>
    <t>271571111R00</t>
  </si>
  <si>
    <t xml:space="preserve">Polštář základu ze štěrkopísku tříděného </t>
  </si>
  <si>
    <t>274313621R00</t>
  </si>
  <si>
    <t xml:space="preserve">Beton základových pasů prostý C 20/25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</si>
  <si>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</si>
  <si>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</si>
  <si>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</si>
  <si>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</si>
  <si>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274353141R00</t>
  </si>
  <si>
    <t xml:space="preserve">Bednění kotev.otvorů pasů do 0,17 m2, hl. 1 m </t>
  </si>
  <si>
    <t>kus</t>
  </si>
  <si>
    <t>275321321R00</t>
  </si>
  <si>
    <t xml:space="preserve">Železobeton základových patek C 20/25 </t>
  </si>
  <si>
    <t>275351215R00</t>
  </si>
  <si>
    <t xml:space="preserve">Bednění stěn základových patek - zřízení </t>
  </si>
  <si>
    <t>275351216R00</t>
  </si>
  <si>
    <t xml:space="preserve">Bednění stěn základových patek - odstranění </t>
  </si>
  <si>
    <t>275361821R00</t>
  </si>
  <si>
    <t>Výztuž základ. patek z betonářské oceli 10 505 (R) 120 kg/m3</t>
  </si>
  <si>
    <t>69366198</t>
  </si>
  <si>
    <t>2 Základy a zvláštní zakládání</t>
  </si>
  <si>
    <t>3</t>
  </si>
  <si>
    <t>Svislé a kompletní konstrukce</t>
  </si>
  <si>
    <t>274272120RT3</t>
  </si>
  <si>
    <t>Zdivo základové z bednicích tvárnic, tl. 20 cm výplň tvárnic betonem C 16/20,SOKL kolem opláštění</t>
  </si>
  <si>
    <t>311361821R00</t>
  </si>
  <si>
    <t>Výztuž nadzáklad. zdí z betonářské oceli 10505 (R) SOKL kolem opláštění</t>
  </si>
  <si>
    <t>342091021</t>
  </si>
  <si>
    <t xml:space="preserve">Příplatek za otvor  v SDK příčce 1x opl. </t>
  </si>
  <si>
    <t>342091022</t>
  </si>
  <si>
    <t>342091052R00</t>
  </si>
  <si>
    <t>Příplatek za vytvoření kluzného napojení nad 55 mm napojení SDK příčky k podlaze</t>
  </si>
  <si>
    <t>m</t>
  </si>
  <si>
    <t>342261112RS1</t>
  </si>
  <si>
    <t>Příčka sádrokarton. ocel.kce, 1x oplášť. tl.100 mm desky standard tl.12,5 mm, izol. minerál tl.6 cm</t>
  </si>
  <si>
    <t>342261213RS1</t>
  </si>
  <si>
    <t>Příčka sádrokarton. ocel.kce, 2x oplášť. tl.150 mm desky standard tl. 12,5 mm, izol. minerál tl. 8 cm</t>
  </si>
  <si>
    <t>342267111RT2</t>
  </si>
  <si>
    <t>Obklad trámů sádrokartonem dvoustranný do 0,5/0,5m desky protipožární tl. 12,5 mm</t>
  </si>
  <si>
    <t>34227</t>
  </si>
  <si>
    <t xml:space="preserve">Kotvení sdk příček do podlahy a stropu </t>
  </si>
  <si>
    <t>sbr</t>
  </si>
  <si>
    <t>347016133R00</t>
  </si>
  <si>
    <t>Předstěna SDK,tl.115mm, ocel.kce CW, 1x RBI 12,5mm SDK zelený</t>
  </si>
  <si>
    <t>3 Svislé a kompletní konstrukce</t>
  </si>
  <si>
    <t>4</t>
  </si>
  <si>
    <t>Vodorovné konstrukce</t>
  </si>
  <si>
    <t>416021121R00</t>
  </si>
  <si>
    <t xml:space="preserve">Podhledy SDK, kovová.kce CD. 1x deska RB 12,5 mm </t>
  </si>
  <si>
    <t>416021123R00</t>
  </si>
  <si>
    <t>Podhledy SDK, kovová.kce CD. 1x deska RBI 12,5 mm SDK zelený</t>
  </si>
  <si>
    <t>4 Vodorovné konstrukce</t>
  </si>
  <si>
    <t>63</t>
  </si>
  <si>
    <t>Podlahy a podlahové konstrukce</t>
  </si>
  <si>
    <t>631313611R00</t>
  </si>
  <si>
    <t xml:space="preserve">Mazanina betonová tl. 8 - 12 cm C 16/20 </t>
  </si>
  <si>
    <t>631313621R00</t>
  </si>
  <si>
    <t>631571004R00</t>
  </si>
  <si>
    <t>631571010R00</t>
  </si>
  <si>
    <t>639571215R00</t>
  </si>
  <si>
    <t xml:space="preserve">Okapový chodník podél budovy z kačírku tl. 150 mm </t>
  </si>
  <si>
    <t>639571311R00</t>
  </si>
  <si>
    <t xml:space="preserve">Okapový chodník - textilie proti prorůstání 45g/m2 </t>
  </si>
  <si>
    <t>58344197</t>
  </si>
  <si>
    <t>63 Podlahy a podlahové konstrukce</t>
  </si>
  <si>
    <t>64</t>
  </si>
  <si>
    <t>Výplně otvorů</t>
  </si>
  <si>
    <t>642942111R00</t>
  </si>
  <si>
    <t xml:space="preserve">Osazení zárubní dveřních ocelových, pl. do 2,5 m2 </t>
  </si>
  <si>
    <t>642945111R00</t>
  </si>
  <si>
    <t xml:space="preserve">Osazení zárubní ocel. požár.1křídl., pl. do 2,5 m2 </t>
  </si>
  <si>
    <t>55330445</t>
  </si>
  <si>
    <t>Zárubeň ocelová S100   600x1970x100</t>
  </si>
  <si>
    <t>55330447</t>
  </si>
  <si>
    <t>55330449</t>
  </si>
  <si>
    <t>Zárubeň ocelová S100   800x1970x100</t>
  </si>
  <si>
    <t>5533052</t>
  </si>
  <si>
    <t>Zárubeň ocelová S150V   800x1970x150,požární 1.NP</t>
  </si>
  <si>
    <t>5533053</t>
  </si>
  <si>
    <t>Zárubeň ocelová S150V   900x2100x150,požární 2.NP</t>
  </si>
  <si>
    <t>64 Výplně otvorů</t>
  </si>
  <si>
    <t>91</t>
  </si>
  <si>
    <t>Doplňující práce na komunikaci</t>
  </si>
  <si>
    <t>916561111R00</t>
  </si>
  <si>
    <t>Osazení záhon.obrubníků do lože z C 12/15 s opěrou kolem okapového chodníku</t>
  </si>
  <si>
    <t>59217330</t>
  </si>
  <si>
    <t>91 Doplňující práce na komunikaci</t>
  </si>
  <si>
    <t>94</t>
  </si>
  <si>
    <t>Lešení a stavební výtahy</t>
  </si>
  <si>
    <t>941955002R00</t>
  </si>
  <si>
    <t>Lešení lehké pomocné, výška podlahy do 1,9 m ptp montáž SDK</t>
  </si>
  <si>
    <t>94 Lešení a stavební výtahy</t>
  </si>
  <si>
    <t>95</t>
  </si>
  <si>
    <t>Dokončovací konstrukce na pozemních stavbách</t>
  </si>
  <si>
    <t>952901111R00</t>
  </si>
  <si>
    <t>953941421R00</t>
  </si>
  <si>
    <t xml:space="preserve">Osazení železných ventilací o ploše nad 0,10 m2 </t>
  </si>
  <si>
    <t>42953250.A</t>
  </si>
  <si>
    <t>Žaluzie protidešť.komfortní PŽA-K-III 400x400</t>
  </si>
  <si>
    <t>42972869</t>
  </si>
  <si>
    <t>Mřížka čtyřhranná KMM vel. 400x400.30, do zdi</t>
  </si>
  <si>
    <t>42975500</t>
  </si>
  <si>
    <t>Rám pozední protidešť.žaluzií velikost 400x400</t>
  </si>
  <si>
    <t>95 Dokončovací konstrukce na pozemních stavbách</t>
  </si>
  <si>
    <t>99</t>
  </si>
  <si>
    <t>Staveništní přesun hmot</t>
  </si>
  <si>
    <t>998021021R00</t>
  </si>
  <si>
    <t xml:space="preserve">Přesun hmot pro haly zděné výšky do 20 m </t>
  </si>
  <si>
    <t>99 Staveništní přesun hmot</t>
  </si>
  <si>
    <t>711</t>
  </si>
  <si>
    <t>Izolace proti vodě</t>
  </si>
  <si>
    <t>711171559RT1</t>
  </si>
  <si>
    <t>998711202R00</t>
  </si>
  <si>
    <t xml:space="preserve">Přesun hmot pro izolace proti vodě, výšky do 12 m </t>
  </si>
  <si>
    <t>711 Izolace proti vodě</t>
  </si>
  <si>
    <t>713</t>
  </si>
  <si>
    <t>Izolace tepelné</t>
  </si>
  <si>
    <t>713111221RS2</t>
  </si>
  <si>
    <t>713121111R00</t>
  </si>
  <si>
    <t>713131131R00</t>
  </si>
  <si>
    <t>Izolace tepelná stěn lepením SOKL</t>
  </si>
  <si>
    <t>713191100R00</t>
  </si>
  <si>
    <t>713191221R00</t>
  </si>
  <si>
    <t xml:space="preserve">Dilatační pásek podél stěn vnitřního SOKLU </t>
  </si>
  <si>
    <t>28375460</t>
  </si>
  <si>
    <t>Polystyren extrudovaný XPS dilatační pásek kolem vnitřního SOKLU</t>
  </si>
  <si>
    <t>28375768.A</t>
  </si>
  <si>
    <t>283763206</t>
  </si>
  <si>
    <t>998713202R00</t>
  </si>
  <si>
    <t xml:space="preserve">Přesun hmot pro izolace tepelné, výšky do 12 m </t>
  </si>
  <si>
    <t>713 Izolace tepelné</t>
  </si>
  <si>
    <t>766</t>
  </si>
  <si>
    <t>Konstrukce truhlářské</t>
  </si>
  <si>
    <t>766661112R00</t>
  </si>
  <si>
    <t xml:space="preserve">Montáž dveří do zárubně,otevíravých 1kř.do 0,8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</si>
  <si>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</si>
  <si>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</si>
  <si>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</si>
  <si>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</si>
  <si>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766669113R00</t>
  </si>
  <si>
    <t xml:space="preserve">Dokování okopného plechu </t>
  </si>
  <si>
    <t>766669117R00</t>
  </si>
  <si>
    <t xml:space="preserve">Dokování samozavírače na ocelovou zárubeň </t>
  </si>
  <si>
    <t>766669118R00</t>
  </si>
  <si>
    <t xml:space="preserve">Dokování stavěče křídla </t>
  </si>
  <si>
    <t>766670021R00</t>
  </si>
  <si>
    <t xml:space="preserve">Montáž kliky a štítku </t>
  </si>
  <si>
    <t>001</t>
  </si>
  <si>
    <t>002</t>
  </si>
  <si>
    <t>003</t>
  </si>
  <si>
    <t xml:space="preserve">Dveře vnitřní CPL plné,jednokřídlé vel.800/1970 </t>
  </si>
  <si>
    <t>004</t>
  </si>
  <si>
    <t>005</t>
  </si>
  <si>
    <t>Dveře vnitřní jednokřídlé,CPL,vel.800/1970,plné POŽÁRNÍ ODOLNOST EW 15 DP3-C2,  1.NP</t>
  </si>
  <si>
    <t>011</t>
  </si>
  <si>
    <t>Sanitární příčky s dveřmi M+D</t>
  </si>
  <si>
    <t>014</t>
  </si>
  <si>
    <t>kování,kliky,štítky M+D</t>
  </si>
  <si>
    <t>015</t>
  </si>
  <si>
    <t xml:space="preserve">Okopný plech </t>
  </si>
  <si>
    <t>5491681</t>
  </si>
  <si>
    <t>Stavěč křídla</t>
  </si>
  <si>
    <t>54917025</t>
  </si>
  <si>
    <t>Zavírač dveří hydraulický R 12  č.14  zlatá bronz</t>
  </si>
  <si>
    <t>998766202R00</t>
  </si>
  <si>
    <t xml:space="preserve">Přesun hmot pro truhlářské konstr., výšky do 12 m </t>
  </si>
  <si>
    <t>766 Konstrukce truhlářské</t>
  </si>
  <si>
    <t>767</t>
  </si>
  <si>
    <t>Konstrukce zámečnické</t>
  </si>
  <si>
    <t>005-M+D</t>
  </si>
  <si>
    <t xml:space="preserve">M+D ocelové schodiště vnitřní vč.zábradlí </t>
  </si>
  <si>
    <t>998767202R00</t>
  </si>
  <si>
    <t xml:space="preserve">Přesun hmot pro zámečnické konstr., výšky do 12 m </t>
  </si>
  <si>
    <t>767 Konstrukce zámečnické</t>
  </si>
  <si>
    <t>771</t>
  </si>
  <si>
    <t>Podlahy z dlaždic a obklady</t>
  </si>
  <si>
    <t>771101210RT1</t>
  </si>
  <si>
    <t>771271102R00</t>
  </si>
  <si>
    <t xml:space="preserve">Obklad keram.schod.stupňů hladkých do MC, </t>
  </si>
  <si>
    <t>771475014R00</t>
  </si>
  <si>
    <t xml:space="preserve">Obklad soklíků keram.rovných, tmel,výška 10 cm </t>
  </si>
  <si>
    <t>771479001R00</t>
  </si>
  <si>
    <t xml:space="preserve">Řezání dlaždic keramických pro soklíky </t>
  </si>
  <si>
    <t>771575109RT6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</si>
  <si>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</si>
  <si>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</si>
  <si>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</si>
  <si>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</si>
  <si>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771579793R00</t>
  </si>
  <si>
    <t xml:space="preserve">Příplatek za spárovací hmotu - plošně </t>
  </si>
  <si>
    <t>771579795R00</t>
  </si>
  <si>
    <t xml:space="preserve">Příplatek za spárování vodotěsnou hmotou - plošně </t>
  </si>
  <si>
    <t>597642031</t>
  </si>
  <si>
    <t>597642032</t>
  </si>
  <si>
    <t>998771202R00</t>
  </si>
  <si>
    <t xml:space="preserve">Přesun hmot pro podlahy z dlaždic, výšky do 12 m </t>
  </si>
  <si>
    <t>771 Podlahy z dlaždic a obklady</t>
  </si>
  <si>
    <t>776</t>
  </si>
  <si>
    <t>Podlahy povlakové</t>
  </si>
  <si>
    <t>776972127R00</t>
  </si>
  <si>
    <t>776976365R00</t>
  </si>
  <si>
    <t>Náběhový rám Al široký šířky 65 mm pro čistící rohož</t>
  </si>
  <si>
    <t>953941331R00</t>
  </si>
  <si>
    <t>Osazení čistící zóny  s rámy o ploše nad 1 m2 m.č.1.02</t>
  </si>
  <si>
    <t>998776202R00</t>
  </si>
  <si>
    <t xml:space="preserve">Přesun hmot pro podlahy povlakové, výšky do 12 m </t>
  </si>
  <si>
    <t>776 Podlahy povlakové</t>
  </si>
  <si>
    <t>781</t>
  </si>
  <si>
    <t>Obklady keramické</t>
  </si>
  <si>
    <t>781101210RT1</t>
  </si>
  <si>
    <t>781415016R00</t>
  </si>
  <si>
    <t xml:space="preserve">Montáž obkladů stěn, porovin.,tmel, nad 20x25 cm </t>
  </si>
  <si>
    <t>781419705R00</t>
  </si>
  <si>
    <t>781419706R00</t>
  </si>
  <si>
    <t xml:space="preserve">Příplatek za spárovací vodotěsnou hmotu - plošně </t>
  </si>
  <si>
    <t>781419711R00</t>
  </si>
  <si>
    <t xml:space="preserve">Příplatek k obkladu stěn za plochu do 10 m2 jedntl </t>
  </si>
  <si>
    <t>781675116RV1</t>
  </si>
  <si>
    <t>59764401</t>
  </si>
  <si>
    <t>Dlaždice vysoce slinuté,neglazované 30x30x0,9 cm S SOKL podél obvodového pláště vnitřní</t>
  </si>
  <si>
    <t>597813741</t>
  </si>
  <si>
    <t>Obkládačka 30x60 bílá lesk</t>
  </si>
  <si>
    <t>998781202R00</t>
  </si>
  <si>
    <t xml:space="preserve">Přesun hmot pro obklady keramické, výšky do 12 m </t>
  </si>
  <si>
    <t>781 Obklady keramické</t>
  </si>
  <si>
    <t>783</t>
  </si>
  <si>
    <t>Nátěry</t>
  </si>
  <si>
    <t>783222100R00</t>
  </si>
  <si>
    <t>Nátěr syntetický kovových konstrukcí dvojnásobný zárubně</t>
  </si>
  <si>
    <t>783 Nátěry</t>
  </si>
  <si>
    <t>784</t>
  </si>
  <si>
    <t>Malby</t>
  </si>
  <si>
    <t>784161601</t>
  </si>
  <si>
    <t xml:space="preserve">Penetrace podkladu nátěrem  1 x </t>
  </si>
  <si>
    <t>784165811</t>
  </si>
  <si>
    <t xml:space="preserve">Malba  pro SDK, bílá, bez pen., 1 x </t>
  </si>
  <si>
    <t>784 Malby</t>
  </si>
  <si>
    <t xml:space="preserve">Montáž geotextílie položená na zhutněný terén </t>
  </si>
  <si>
    <t>Zárubeň ocelová S100   900x1970x100</t>
  </si>
  <si>
    <t>6,35*36,00</t>
  </si>
  <si>
    <t xml:space="preserve">Dveře vnitřní CPL plné,jednokřídlé vel.900/1970 </t>
  </si>
  <si>
    <t>Dveře vnitřní CPL plné,jednokřídlé vel.600/1970</t>
  </si>
  <si>
    <t>Dveře vnitřní jednokřídlé,CPL,vel.900/1970,plné POŽÁRNÍ ODOLNOST EW 15 DP3-C2,  1.NP</t>
  </si>
  <si>
    <t>Násyp ze štěrkopísku 0 - 32</t>
  </si>
  <si>
    <t>Zřízení násypu, podlahy nebo střechy, bez dodávky</t>
  </si>
  <si>
    <t>Vyčištění budov o výšce podlaží do 4 m</t>
  </si>
  <si>
    <t>Izolace proti vlhkosti vodorovná, fólií, volně materiál ve specifikaci</t>
  </si>
  <si>
    <t>Položení separační fólie</t>
  </si>
  <si>
    <t>Izolace tepelná podlah na sucho</t>
  </si>
  <si>
    <t>Deska izolační polystyrén samozhášivý EPS 150</t>
  </si>
  <si>
    <t>Mazanina betonová tl. 8 - 12 cm C 20/25</t>
  </si>
  <si>
    <t>Štěrkodrtě frakce 0-63</t>
  </si>
  <si>
    <t xml:space="preserve">Mazanina betonová tl. 12 - 24 cm C 16/20 </t>
  </si>
  <si>
    <t>Rekonstrukce zázemí Ostrovec v Tišnově</t>
  </si>
  <si>
    <t>SO 01a Stavební řešení</t>
  </si>
  <si>
    <t>1a - Stavební řešení</t>
  </si>
  <si>
    <t>1b - Zateplená hala vč. opláštění</t>
  </si>
  <si>
    <t>4 - vytápění</t>
  </si>
  <si>
    <t>M43</t>
  </si>
  <si>
    <t>Montáže ocelových konstrukcí</t>
  </si>
  <si>
    <t>430861001R00</t>
  </si>
  <si>
    <t>kg</t>
  </si>
  <si>
    <t>M43PC01</t>
  </si>
  <si>
    <t>ks</t>
  </si>
  <si>
    <t>55300002.AR</t>
  </si>
  <si>
    <t>Konstrukce ocelová středně těžká</t>
  </si>
  <si>
    <t>430861001R01</t>
  </si>
  <si>
    <t>Křivka cenová první, hmotnost do 300 kg - sekundární konstrukce</t>
  </si>
  <si>
    <t>Křivka cenová první, hmotnost do 300 kg - primární konstrukce</t>
  </si>
  <si>
    <t>Konstrukce ocelová - sekundární</t>
  </si>
  <si>
    <t>783220010RAA</t>
  </si>
  <si>
    <t>Nátěr kovových doplňkových konstrukcí syntetický, základní</t>
  </si>
  <si>
    <t>783220010RAC</t>
  </si>
  <si>
    <t>Nátěr kovových doplňkových konstrukcí syntetický, dvojnásobný krycí s 1x emailováním</t>
  </si>
  <si>
    <t>764</t>
  </si>
  <si>
    <t>Konstrukce klempířské</t>
  </si>
  <si>
    <t>764252604R00</t>
  </si>
  <si>
    <t>764252634R00</t>
  </si>
  <si>
    <t>764259615R00</t>
  </si>
  <si>
    <t>764551603R00</t>
  </si>
  <si>
    <t>764551613R00</t>
  </si>
  <si>
    <t>764PC01</t>
  </si>
  <si>
    <t>nároží u atiky rozvinutá šířka 0.45</t>
  </si>
  <si>
    <t>mb</t>
  </si>
  <si>
    <t>764PC02</t>
  </si>
  <si>
    <t>764PC03</t>
  </si>
  <si>
    <t>764PC04</t>
  </si>
  <si>
    <t>764PC05</t>
  </si>
  <si>
    <t>764PC06</t>
  </si>
  <si>
    <t>764PC07</t>
  </si>
  <si>
    <t>764PC08</t>
  </si>
  <si>
    <t>rohy rozvinutá šířka 0.36</t>
  </si>
  <si>
    <t>okapnička rozvinutá šířka 0.26</t>
  </si>
  <si>
    <t>klempířské prvky u oken rozvinutá šířka 0.4</t>
  </si>
  <si>
    <t>klempířské prvky u dveří rozvinutá šířka 0.4</t>
  </si>
  <si>
    <t>zapravení pod okapem rozvinutá šířka 0.3</t>
  </si>
  <si>
    <t>spoje panelů - klempířský prvek rozvinutá šířka 0.3</t>
  </si>
  <si>
    <t>342PC01</t>
  </si>
  <si>
    <t>444PC02</t>
  </si>
  <si>
    <t>D+M Nosný trapézový plech TR 160/250/0,75 s povrchovou úpravou  - nosný střešní trapézový plech</t>
  </si>
  <si>
    <t>444PC03</t>
  </si>
  <si>
    <t>444PC04</t>
  </si>
  <si>
    <t>Spojovací materiál pro kotvení střešního trapézu a stěnového trapézu</t>
  </si>
  <si>
    <t>342PC02</t>
  </si>
  <si>
    <t>Spojovací materiál pro kotvení stěnového panelu</t>
  </si>
  <si>
    <t>28375766.AR</t>
  </si>
  <si>
    <t>Deska izolační polystyrén samozhášivý EPS 100</t>
  </si>
  <si>
    <t>28375768.AR</t>
  </si>
  <si>
    <t>998713102R00</t>
  </si>
  <si>
    <t>Přesun hmot pro izolace tepelné, výšky do 12 m</t>
  </si>
  <si>
    <t>Izolace tepelná střech kladená na sucho 3vrstvá</t>
  </si>
  <si>
    <t>713141RA1</t>
  </si>
  <si>
    <t>713141RA2</t>
  </si>
  <si>
    <t>Těsnící pásek podél stěn výšky 100 mm vč.dodávky</t>
  </si>
  <si>
    <t>Vnější výplně otvorů</t>
  </si>
  <si>
    <t>7662VC0</t>
  </si>
  <si>
    <t xml:space="preserve">D+M okno plastové 2kř., otv,skl/otv, 2000x1150 mm, dvojsklo-čiré, Uw=max.1,1 W/m2K, barva bílá </t>
  </si>
  <si>
    <t>7662VC1</t>
  </si>
  <si>
    <t xml:space="preserve">D+M okno plastové 2kř., otv/otv, 2000x1150 mm, dvojsklo-čiré, Uw=max.1,1 W/m2K, barva bílá </t>
  </si>
  <si>
    <t>7662VC2</t>
  </si>
  <si>
    <t xml:space="preserve">D+M okno plastové 2kř., fix/fix, 2000x1150 mm, dvojsklo-čiré, Uw=max.1,1 W/m2K, barva bílá </t>
  </si>
  <si>
    <t>7662VC3</t>
  </si>
  <si>
    <t xml:space="preserve">D+M okno plastové 1kř., otv,skl , 1000x1150 mm, dvojsklo-čiré, Uw=max.1,1 W/m2K, barva bílá </t>
  </si>
  <si>
    <t>7662VC4</t>
  </si>
  <si>
    <t>7662VC5</t>
  </si>
  <si>
    <t xml:space="preserve">D+M okno plastové 1kř., otv,skl , 500x1150 mm, dvojsklo-čiré, Uw=max.1,1 W/m2K, barva bílá </t>
  </si>
  <si>
    <t>766202DP1</t>
  </si>
  <si>
    <t>D+M dveře plastové s nadsvětlíkem, 1kř., částečně prosklené, 1100x2400 mm, Ud=max.1,2 W/m2K, barva bílá</t>
  </si>
  <si>
    <t>766202DP2</t>
  </si>
  <si>
    <t>766202DP3</t>
  </si>
  <si>
    <t>D+M dveře plastové s nadsvětlíkem, 1kř., plné, 1000x2400 mm, Ud=max.1,2 W/m2K, barva bílá</t>
  </si>
  <si>
    <t>SO 01 Hala včetně souvisejících prací</t>
  </si>
  <si>
    <t>Ost</t>
  </si>
  <si>
    <t>Ostatní</t>
  </si>
  <si>
    <t>99R1</t>
  </si>
  <si>
    <t>Dílenská dokumentace</t>
  </si>
  <si>
    <t>99R2</t>
  </si>
  <si>
    <t xml:space="preserve">Náklady na umístění stavby </t>
  </si>
  <si>
    <t>99R3</t>
  </si>
  <si>
    <t>soub.</t>
  </si>
  <si>
    <t>Doprava</t>
  </si>
  <si>
    <t>Celkem</t>
  </si>
  <si>
    <t>D+M Panely stěnové jádro minerální vata tl. 200 mm, profilace M/Q EW 120/90 DP1</t>
  </si>
  <si>
    <t>Vyplně u trapézového plechu - polyuretan</t>
  </si>
  <si>
    <t>Deska izolační polystyrén samozhášivý EPS 70</t>
  </si>
  <si>
    <t>D+M dveře hliníkové s nadsvětlíkem, 2kř., částečně prosklené, 1500x2400 mm, Ud=max.1,2 W/m2K, barva bílá</t>
  </si>
  <si>
    <t>klempířské zapravení u skládaných sřech rozvinutá šířka 0.3</t>
  </si>
  <si>
    <t>hala</t>
  </si>
  <si>
    <t>REKONSTRUKCE ZÁZEMÍ SPORTOVNÍHO AREÁLU OSTROVEC V TIŠNOVĚ</t>
  </si>
  <si>
    <t>Celkem kč bez dph</t>
  </si>
  <si>
    <t>6 - VZT</t>
  </si>
  <si>
    <t>GZS</t>
  </si>
  <si>
    <t>Položkový rozpočet</t>
  </si>
  <si>
    <t>STAVEBNÍ OBJEKT (SO)</t>
  </si>
  <si>
    <t>Rozpočet (část objektu)</t>
  </si>
  <si>
    <t xml:space="preserve">01 </t>
  </si>
  <si>
    <t>x</t>
  </si>
  <si>
    <t>2501</t>
  </si>
  <si>
    <t>venkovní kanalizace</t>
  </si>
  <si>
    <t>Staveništní oplocení</t>
  </si>
  <si>
    <t>kpl</t>
  </si>
  <si>
    <t>kontejner po dobu výstavby</t>
  </si>
  <si>
    <t>Staveništní připojka NN</t>
  </si>
  <si>
    <t>y</t>
  </si>
  <si>
    <t>z</t>
  </si>
  <si>
    <t>Celkem za objekt</t>
  </si>
  <si>
    <t>dod</t>
  </si>
  <si>
    <t>998713201R00</t>
  </si>
  <si>
    <t>Přesun hmot pro izolace tepelné, výšky do 6 m</t>
  </si>
  <si>
    <t>Celkem za :   713</t>
  </si>
  <si>
    <t>Rozvod potrubí</t>
  </si>
  <si>
    <t>733113113R00</t>
  </si>
  <si>
    <t>Příplatek za zhotovení přípojky DN 15</t>
  </si>
  <si>
    <t>733113115R00</t>
  </si>
  <si>
    <t>Příplatek za zhotovení přípojky DN 25</t>
  </si>
  <si>
    <t>733161104R00</t>
  </si>
  <si>
    <t>733161106R00</t>
  </si>
  <si>
    <t>733161107R00</t>
  </si>
  <si>
    <t>733291101U00</t>
  </si>
  <si>
    <t>Tlaková zkouška potrubí Cu do d 35</t>
  </si>
  <si>
    <t>767995101R00</t>
  </si>
  <si>
    <t>Montáž kovových atypických konstrukcí</t>
  </si>
  <si>
    <t>R</t>
  </si>
  <si>
    <t>Realizační projektová dokumentace</t>
  </si>
  <si>
    <t>998733201R00</t>
  </si>
  <si>
    <t>Přesun hmot pro rozvody potrubí, výšky do 6 m</t>
  </si>
  <si>
    <t>Celkem za :   733</t>
  </si>
  <si>
    <t>Armatury</t>
  </si>
  <si>
    <t>734209103RT2</t>
  </si>
  <si>
    <t>Montáž armatur závitových,s 1závitem, G 1/2</t>
  </si>
  <si>
    <t>734209115RT2</t>
  </si>
  <si>
    <t>Montáž armatur závitových,se 2závity, G 1</t>
  </si>
  <si>
    <t>734221602R00</t>
  </si>
  <si>
    <t>Ventily termostat.bez hlavice RDV 80 přímé, G 1/2</t>
  </si>
  <si>
    <t>734221671T00</t>
  </si>
  <si>
    <t>Termostatická hlavice</t>
  </si>
  <si>
    <t>734261213V04</t>
  </si>
  <si>
    <t>Šroubení  V 4300 přímé, G 1/2</t>
  </si>
  <si>
    <t>998734201R00</t>
  </si>
  <si>
    <t>Přesun hmot pro armatury, výšky do 6 m</t>
  </si>
  <si>
    <t>Celkem za :   734</t>
  </si>
  <si>
    <t>Otopná tělesa</t>
  </si>
  <si>
    <t>735159111R00</t>
  </si>
  <si>
    <t>48457489.A</t>
  </si>
  <si>
    <t>48457490.A</t>
  </si>
  <si>
    <t>48457491.A</t>
  </si>
  <si>
    <t>998735201R00</t>
  </si>
  <si>
    <t>Přesun hmot pro otopná tělesa, výšky do 6 m</t>
  </si>
  <si>
    <t>Celkem za :   735</t>
  </si>
  <si>
    <t>Vnitřní kanalizace</t>
  </si>
  <si>
    <t>721176102R00</t>
  </si>
  <si>
    <t>721176103R00</t>
  </si>
  <si>
    <t>721176223R00</t>
  </si>
  <si>
    <t>721176224R00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</si>
  <si>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</si>
  <si>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</si>
  <si>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</si>
  <si>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</si>
  <si>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</si>
  <si>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</si>
  <si>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soubor</t>
  </si>
  <si>
    <t>Vnitřní vodovod</t>
  </si>
  <si>
    <t>722190401R00</t>
  </si>
  <si>
    <t>Vyvedení a upevnění výpustek DN 15</t>
  </si>
  <si>
    <t>722290226R00</t>
  </si>
  <si>
    <t>3 - zdravotechnické instalace</t>
  </si>
  <si>
    <t>SO 01 Vytápění</t>
  </si>
  <si>
    <t>Celkem za :   732</t>
  </si>
  <si>
    <t>Strojovny</t>
  </si>
  <si>
    <t>Přesun hmot pro strojovny, výšky do 6 m</t>
  </si>
  <si>
    <t>Dodávka a montáž plynového kondenzačního kotle 49 KW</t>
  </si>
  <si>
    <t>Celkem kč</t>
  </si>
  <si>
    <t>Věta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</si>
  <si>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</si>
  <si>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</si>
  <si>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</si>
  <si>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</si>
  <si>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</si>
  <si>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</si>
  <si>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</si>
  <si>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</si>
  <si>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/>
  </si>
  <si>
    <t>Rozvaděč HR</t>
  </si>
  <si>
    <t>předběžná cena</t>
  </si>
  <si>
    <t>Rozvaděč HR - celkem</t>
  </si>
  <si>
    <t>Dodávky</t>
  </si>
  <si>
    <t>ROZVADĚČE:</t>
  </si>
  <si>
    <t>Dodávky - celkem</t>
  </si>
  <si>
    <t>Elektromontáže</t>
  </si>
  <si>
    <t>Elektroinstalace</t>
  </si>
  <si>
    <t>7004-19001</t>
  </si>
  <si>
    <t>MONTÁŽ ROZVODNIC</t>
  </si>
  <si>
    <t>7004-19002</t>
  </si>
  <si>
    <t xml:space="preserve"> do  50 kg</t>
  </si>
  <si>
    <t>INSTALAČNÍ MATERIÁL</t>
  </si>
  <si>
    <t>1123-19</t>
  </si>
  <si>
    <t>KP 67/2 KRABICE PŘÍSTROJOVÁ</t>
  </si>
  <si>
    <t>1123-3</t>
  </si>
  <si>
    <t>KU 68-1902 KRABICE ODBOČNÁ</t>
  </si>
  <si>
    <t>1265-18</t>
  </si>
  <si>
    <t>SVORKOVNICE KRABICOVÁ</t>
  </si>
  <si>
    <t>1265-21</t>
  </si>
  <si>
    <t>273-104 3x1-2,5mm2</t>
  </si>
  <si>
    <t>7004-2053</t>
  </si>
  <si>
    <t>7004-2055</t>
  </si>
  <si>
    <t>100/50</t>
  </si>
  <si>
    <t>7002-1</t>
  </si>
  <si>
    <t>VODIČ JEDNOŽILOVÝ, IZOLACE PVC</t>
  </si>
  <si>
    <t>7002-8</t>
  </si>
  <si>
    <t>CY 10 , pevně</t>
  </si>
  <si>
    <t>1042-152</t>
  </si>
  <si>
    <t>ZEMNÍCÍ SVORKA</t>
  </si>
  <si>
    <t>1042-12</t>
  </si>
  <si>
    <t>ZSA16 zemnicí svorka na potrubí</t>
  </si>
  <si>
    <t>1042-13</t>
  </si>
  <si>
    <t>Cu pás.ZS16 Pásek uzemňovací Cu, 0.5m</t>
  </si>
  <si>
    <t>7002-17</t>
  </si>
  <si>
    <t>KABEL SILOVÝ,IZOLACE PVC</t>
  </si>
  <si>
    <t>7002-22</t>
  </si>
  <si>
    <t>CYKY-J 3x1.5 , pod omítkou</t>
  </si>
  <si>
    <t>7002-32</t>
  </si>
  <si>
    <t>CYKY-J 5x1.5 , pod omítkou</t>
  </si>
  <si>
    <t>7002-23</t>
  </si>
  <si>
    <t>CYKY-J 3x2.5 , pod omítkou</t>
  </si>
  <si>
    <t>7002-24</t>
  </si>
  <si>
    <t>CYKY-J 3x 4 , pod omítkou</t>
  </si>
  <si>
    <t>7002-30</t>
  </si>
  <si>
    <t>CYKY-J 4x10 , pod omítkou</t>
  </si>
  <si>
    <t>7002-31</t>
  </si>
  <si>
    <t>CYKY-J 4x16 , pod omítkou</t>
  </si>
  <si>
    <t>9999-443</t>
  </si>
  <si>
    <t>UKONČENÍ  VODIČŮ V ROZVADĚČÍCH</t>
  </si>
  <si>
    <t>9999-444</t>
  </si>
  <si>
    <t xml:space="preserve"> Do   2,5 mm2</t>
  </si>
  <si>
    <t>9999-445</t>
  </si>
  <si>
    <t xml:space="preserve"> Do   6   mm2</t>
  </si>
  <si>
    <t>9999-446</t>
  </si>
  <si>
    <t xml:space="preserve"> Do  16   mm2</t>
  </si>
  <si>
    <t>DOMOVNÍ ELEKTROINSTALAČNÍ PŘÍSTROJE
- design dle výběru investora
- kompletní přístroje, včetně potřebných rámečků</t>
  </si>
  <si>
    <t>SPÍNACÍ A OVLÁDACÍ PŘÍSTROJE</t>
  </si>
  <si>
    <t>interiérové - IP20</t>
  </si>
  <si>
    <t>spínač ř.1</t>
  </si>
  <si>
    <t>spínač ř.5</t>
  </si>
  <si>
    <t>spínač ř.6</t>
  </si>
  <si>
    <t>spínač ř.6+6</t>
  </si>
  <si>
    <t>spínač ř.7</t>
  </si>
  <si>
    <t>pohybový snímač</t>
  </si>
  <si>
    <t>ZÁSUVKY</t>
  </si>
  <si>
    <t>interiérová pod omítku 16A/230V, IP20</t>
  </si>
  <si>
    <t>interiérová pod omítku 16A/230V, IP20 - pro PC</t>
  </si>
  <si>
    <t>interiérová pod omítku 16A/230V, IP20 - pro PC s přepěť. ochranou</t>
  </si>
  <si>
    <t>PŘIPOJENÍ EL. SPOTŘEBIČŮ</t>
  </si>
  <si>
    <t>el. ohřívač</t>
  </si>
  <si>
    <t>ventilátor</t>
  </si>
  <si>
    <t>jednotka vzt, VRV</t>
  </si>
  <si>
    <t>havarijní ventilátor</t>
  </si>
  <si>
    <t>čerpadla topení</t>
  </si>
  <si>
    <t>SVÍTIDLA</t>
  </si>
  <si>
    <t>(včetně zdrojů a montážního materiálu)</t>
  </si>
  <si>
    <t>- ZKRÁCENÝ POPIS - VIZ. LEGENDA SVÍTIDEL</t>
  </si>
  <si>
    <t xml:space="preserve">A - interiérové stropní přisazené LED - 600x600, 3600 lm, 3000K, </t>
  </si>
  <si>
    <t>B - interiérové stropní přisazené LED - 600x600, 4200 lm, 4000K,</t>
  </si>
  <si>
    <t>Y - nouzový modul do LED svítidla SA/1h</t>
  </si>
  <si>
    <t>Z - nouzové autonomní 800lm, SE/1h</t>
  </si>
  <si>
    <t>POMOCNÉ PRÁCE</t>
  </si>
  <si>
    <t xml:space="preserve"> Pomocné stavební práce</t>
  </si>
  <si>
    <t>hod</t>
  </si>
  <si>
    <t>9999-1280</t>
  </si>
  <si>
    <t xml:space="preserve"> HODINOVE ZUCTOVACI SAZBY</t>
  </si>
  <si>
    <t>9999-1290</t>
  </si>
  <si>
    <t xml:space="preserve"> Zabezpeceni pracoviste</t>
  </si>
  <si>
    <t>9999-1284</t>
  </si>
  <si>
    <t xml:space="preserve"> Uprava stavajiciho rozvadece</t>
  </si>
  <si>
    <t>9999-1294</t>
  </si>
  <si>
    <t xml:space="preserve"> KOORDINACE POSTUPU PRACI</t>
  </si>
  <si>
    <t>9999-1295</t>
  </si>
  <si>
    <t xml:space="preserve"> S ostatnimi profesemi</t>
  </si>
  <si>
    <t>9999-1296</t>
  </si>
  <si>
    <t xml:space="preserve"> PROVEDENI REVIZNICH ZKOUSEK</t>
  </si>
  <si>
    <t>9999-1297</t>
  </si>
  <si>
    <t xml:space="preserve"> DLE CSN 331500</t>
  </si>
  <si>
    <t>9999-1298</t>
  </si>
  <si>
    <t xml:space="preserve"> Revizni technik</t>
  </si>
  <si>
    <t>9999-1299</t>
  </si>
  <si>
    <t xml:space="preserve"> Spoluprace s reviz.technikem</t>
  </si>
  <si>
    <t>Elektroinstalace - celkem</t>
  </si>
  <si>
    <t>Hromosvod a uzemnění</t>
  </si>
  <si>
    <t>1244-369</t>
  </si>
  <si>
    <t xml:space="preserve"> DRÁT</t>
  </si>
  <si>
    <t>1244-371</t>
  </si>
  <si>
    <t>Drát 8 AlMgSi T/2 drát o 8mm AlMgSi T/2 (0,135kg/m) polotvrdý</t>
  </si>
  <si>
    <t>1244-1</t>
  </si>
  <si>
    <t>OCELOVÝ DRÁT POZINKOVANÝ</t>
  </si>
  <si>
    <t>1244-2</t>
  </si>
  <si>
    <t>Drát 8 drát o 8mm(0,40kg/m), pevně</t>
  </si>
  <si>
    <t>1244-3</t>
  </si>
  <si>
    <t>Drát 10 drát o 10mm(0,62kg/m), volně</t>
  </si>
  <si>
    <t>1244-6</t>
  </si>
  <si>
    <t>OCELOVÝ PÁSEK POZINKOVANÝ</t>
  </si>
  <si>
    <t>1244-8</t>
  </si>
  <si>
    <t>Páska 30x4 páska 30x4 (0,95 kg/m), volně</t>
  </si>
  <si>
    <t>1244-141</t>
  </si>
  <si>
    <t>PODPĚRA VEDENÍ</t>
  </si>
  <si>
    <t>podpěra na střešním plášti</t>
  </si>
  <si>
    <t>1244-44</t>
  </si>
  <si>
    <t>PV1b-25 do zdiva, L 250mm</t>
  </si>
  <si>
    <t>1244-199</t>
  </si>
  <si>
    <t>SVORKA HROMOSVODNÍ,UZEMŇOVACÍ</t>
  </si>
  <si>
    <t>1244-206</t>
  </si>
  <si>
    <t>SZb zkušební - litinová</t>
  </si>
  <si>
    <t>1244-71</t>
  </si>
  <si>
    <t>SS spojovací</t>
  </si>
  <si>
    <t>1244-74</t>
  </si>
  <si>
    <t>SK křížová</t>
  </si>
  <si>
    <t>1244-73</t>
  </si>
  <si>
    <t>SP připojovací</t>
  </si>
  <si>
    <t>1244-237</t>
  </si>
  <si>
    <t>SR 2b svorka páska-páska</t>
  </si>
  <si>
    <t>1244-89</t>
  </si>
  <si>
    <t>SR 3b svorka páska-drát</t>
  </si>
  <si>
    <t>1244-188</t>
  </si>
  <si>
    <t>OCHRANNÝ ÚHELNÍK A DRŽÁKY</t>
  </si>
  <si>
    <t>1244-190</t>
  </si>
  <si>
    <t>OU 2,0 ochranný úhelník, L 2000mm</t>
  </si>
  <si>
    <t>1244-194</t>
  </si>
  <si>
    <t>DOUa-25 držák ochranného úhelníku, L 250mm</t>
  </si>
  <si>
    <t>9999-838</t>
  </si>
  <si>
    <t>MONTÁŽNÍ PRÁCE</t>
  </si>
  <si>
    <t>9999-839</t>
  </si>
  <si>
    <t xml:space="preserve"> Štítek pro označení svodu</t>
  </si>
  <si>
    <t>9999-840</t>
  </si>
  <si>
    <t xml:space="preserve"> Tvarování mont.dílu</t>
  </si>
  <si>
    <t>HODINOVE ZUCTOVACI SAZBY</t>
  </si>
  <si>
    <t>KOORDINACE POSTUPU PRACI</t>
  </si>
  <si>
    <t>Pomocné stavební práce</t>
  </si>
  <si>
    <t>PROVEDENI REVIZNICH ZKOUSEK</t>
  </si>
  <si>
    <t>DLE CSN 331500</t>
  </si>
  <si>
    <t>POZNÁMKY :</t>
  </si>
  <si>
    <t>- montážní prvky hromosvodu budou upřesněny podle skutečného provedení a skutečného stavu stavební části</t>
  </si>
  <si>
    <t>Hromosvod a uzemnění - celkem</t>
  </si>
  <si>
    <t>Podružný materiál</t>
  </si>
  <si>
    <t>Elektromontáže - celkem</t>
  </si>
  <si>
    <t>9999-991</t>
  </si>
  <si>
    <t>HLOUBENÍ KABELOVÉ RÝHY</t>
  </si>
  <si>
    <t>9999-999</t>
  </si>
  <si>
    <t xml:space="preserve"> Zemina třídy 3, šíře 350mm,hloubka 800mm</t>
  </si>
  <si>
    <t>9999-1175</t>
  </si>
  <si>
    <t>ZÁHOZ KABELOVÉ RÝHY</t>
  </si>
  <si>
    <t>9999-1180</t>
  </si>
  <si>
    <t>9999-1188</t>
  </si>
  <si>
    <t>ÚPRAVA POVRCHU</t>
  </si>
  <si>
    <t>9999-1195</t>
  </si>
  <si>
    <t xml:space="preserve"> Provizorní úprava terénu v zemina třídy 3</t>
  </si>
  <si>
    <t>Zemní práce - celkem</t>
  </si>
  <si>
    <t>721</t>
  </si>
  <si>
    <t>Potrubí HT připojovací D 40 x 1,8 mm</t>
  </si>
  <si>
    <t>Potrubí HT připojovací D 50 x 1,8 mm</t>
  </si>
  <si>
    <t>721176114R00</t>
  </si>
  <si>
    <t>Potrubí HT odpadní svislé D 75 x 1,9 mm</t>
  </si>
  <si>
    <t>721176115R00</t>
  </si>
  <si>
    <t>Potrubí HT odpadní svislé D 110 x 2,7 mm</t>
  </si>
  <si>
    <t>721176222R00</t>
  </si>
  <si>
    <t>Potrubí KG svodné (ležaté) v zemi D 110 x 3,2 mm</t>
  </si>
  <si>
    <t>Potrubí KG svodné (ležaté) v zemi D 125 x 3,2 mm</t>
  </si>
  <si>
    <t>Potrubí KG svodné (ležaté) v zemi D 160 x 4,0 mm</t>
  </si>
  <si>
    <t>Předb.cena</t>
  </si>
  <si>
    <t>Potrubí KG svodné (ležaté) v zemi DN 200</t>
  </si>
  <si>
    <t>721273150RT1</t>
  </si>
  <si>
    <t>Hlavice ventilační přivětrávací HL900, přivzdušňovací ventil HL900, D 50/75/110 mm</t>
  </si>
  <si>
    <t>721273146R00</t>
  </si>
  <si>
    <t>Hlavice větrací z PVC D 100 mm</t>
  </si>
  <si>
    <t>Podlahová vpust DN 50 se šikmým odpadem</t>
  </si>
  <si>
    <t>Zápachová uzávěrka DN 50 napojení kondenzátu VZT</t>
  </si>
  <si>
    <t>721290123R00</t>
  </si>
  <si>
    <t>Zkouška těsnosti kanalizace kouřem DN 300</t>
  </si>
  <si>
    <t>721290112R00</t>
  </si>
  <si>
    <t>Zkouška těsnosti kanalizace vodou DN 200</t>
  </si>
  <si>
    <t>Zemní práce pro dešťovou kanalizaci, výkop, pískové lože+obsyp, zásyp s hutněním</t>
  </si>
  <si>
    <t>998721102R00</t>
  </si>
  <si>
    <t>Přesun hmot pro vnitřní kanalizaci, výšky do 12 m</t>
  </si>
  <si>
    <t>722</t>
  </si>
  <si>
    <t>722130233R00</t>
  </si>
  <si>
    <t>Potrubí z trub.závit.pozink.svařovan. 11343,DN 25</t>
  </si>
  <si>
    <t>722130236R00</t>
  </si>
  <si>
    <t>Potrubí z trub.závit.pozink.svařovan. 11343,DN 50</t>
  </si>
  <si>
    <t>722176112R00</t>
  </si>
  <si>
    <t>Montáž rozvodů z plastů polyfúz. svařováním D 20mm</t>
  </si>
  <si>
    <t>722176113R00</t>
  </si>
  <si>
    <t>Montáž rozvodů z plastů polyfúz. svařováním D 25mm</t>
  </si>
  <si>
    <t>722176114R00</t>
  </si>
  <si>
    <t>Montáž rozvodů z plastů polyfúz. svařováním D 32mm</t>
  </si>
  <si>
    <t>722176115R00</t>
  </si>
  <si>
    <t>Montáž rozvodů z plastů polyfúz. svařováním D 40mm</t>
  </si>
  <si>
    <t>722181213RT7</t>
  </si>
  <si>
    <t>722181213RT9</t>
  </si>
  <si>
    <t>722181213RV9</t>
  </si>
  <si>
    <t>722190403R00</t>
  </si>
  <si>
    <t>Vyvedení a upevnění výpustek DN 25</t>
  </si>
  <si>
    <t>722237123R00</t>
  </si>
  <si>
    <t>722237124R00</t>
  </si>
  <si>
    <t>722237125R00</t>
  </si>
  <si>
    <t>722237126R00</t>
  </si>
  <si>
    <t>722254201RT3</t>
  </si>
  <si>
    <t>Hydrantový systém, box s plnými dveřmi, průměr 25/30, stálotvará hadice</t>
  </si>
  <si>
    <t>722280106R00</t>
  </si>
  <si>
    <t>Tlaková zkouška vodovodního potrubí DN 40</t>
  </si>
  <si>
    <t xml:space="preserve">Zkouška tlaku potrubí závitového DN 50 </t>
  </si>
  <si>
    <t>722290234R00</t>
  </si>
  <si>
    <t>Proplach a dezinfekce vodovod.potrubí DN 80</t>
  </si>
  <si>
    <t>998722102R00</t>
  </si>
  <si>
    <t>Přesun hmot pro vnitřní vodovod, výšky do 12 m</t>
  </si>
  <si>
    <t>725</t>
  </si>
  <si>
    <t>Zařizovací předměty</t>
  </si>
  <si>
    <t>725014121RT1</t>
  </si>
  <si>
    <t>725019101R00</t>
  </si>
  <si>
    <t>Závěsný prvek pro WC, nádržka pod omítkou, tlačítko zepředu</t>
  </si>
  <si>
    <t>725016105R00</t>
  </si>
  <si>
    <t>725017123R00</t>
  </si>
  <si>
    <t>725314290R00</t>
  </si>
  <si>
    <t>Příslušenství k dřezu v kuchyňské sestavě</t>
  </si>
  <si>
    <t>725319101R00</t>
  </si>
  <si>
    <t>Dřez nerezový jednodílný</t>
  </si>
  <si>
    <t>725536245R00</t>
  </si>
  <si>
    <t>725814103R00</t>
  </si>
  <si>
    <t>725823111RT1</t>
  </si>
  <si>
    <t>Baterie umyvadlová stoján. ruční, bez otvír.odpadu, standardní</t>
  </si>
  <si>
    <t>725823114R00</t>
  </si>
  <si>
    <t>Baterie dřezová stojánková ruční, bez otvír.odpadu</t>
  </si>
  <si>
    <t>725840211U00</t>
  </si>
  <si>
    <t xml:space="preserve">Baterie nástěnná páková sprchová </t>
  </si>
  <si>
    <t>725846211U00</t>
  </si>
  <si>
    <t xml:space="preserve">Držák sprchy  -60 cm </t>
  </si>
  <si>
    <t>725980121R00</t>
  </si>
  <si>
    <t>Dvířka z plastu, 150 x 150 mm</t>
  </si>
  <si>
    <t>725980113R00</t>
  </si>
  <si>
    <t>Dvířka vanová 300 x 300 mm</t>
  </si>
  <si>
    <t>998725102R00</t>
  </si>
  <si>
    <t>Přesun hmot pro zařizovací předměty, výšky do 12 m</t>
  </si>
  <si>
    <t>SO 01 ZTI</t>
  </si>
  <si>
    <t>sprchová vanička včetně sifonu</t>
  </si>
  <si>
    <t>vylevka keramická</t>
  </si>
  <si>
    <t>sprchová zástěna</t>
  </si>
  <si>
    <t>Celkem kč bez DPH</t>
  </si>
  <si>
    <t>7 - přípojka dešťové a splaškové kanalizace</t>
  </si>
  <si>
    <t>8 - Přípojka vodovodu</t>
  </si>
  <si>
    <t>2501236</t>
  </si>
  <si>
    <t>Výkop rýhy</t>
  </si>
  <si>
    <t>2501237</t>
  </si>
  <si>
    <t>Lože pískové pod potrubí</t>
  </si>
  <si>
    <t>2501239</t>
  </si>
  <si>
    <t>Obsyp potrubí</t>
  </si>
  <si>
    <t>2501240</t>
  </si>
  <si>
    <t>Písek kopaný</t>
  </si>
  <si>
    <t>2501241</t>
  </si>
  <si>
    <t>Zásyp potrubí</t>
  </si>
  <si>
    <t>2501242</t>
  </si>
  <si>
    <t>2501243</t>
  </si>
  <si>
    <t>Potrubí PVC 200</t>
  </si>
  <si>
    <t>2501246</t>
  </si>
  <si>
    <t>Šachta kanalizační plast</t>
  </si>
  <si>
    <t>2501248</t>
  </si>
  <si>
    <t>Napojení do stávající kanalizace</t>
  </si>
  <si>
    <t>Potrubí PVC 250</t>
  </si>
  <si>
    <t>2501244</t>
  </si>
  <si>
    <t>akumulační nádrž plastová</t>
  </si>
  <si>
    <t>SO 01 přípojky kanalizací</t>
  </si>
  <si>
    <t>F0801</t>
  </si>
  <si>
    <t>Vodovod vnitřní</t>
  </si>
  <si>
    <t>132201201R00</t>
  </si>
  <si>
    <t>Hloubení rýh šířky do 200 cm v hor.3 do 100 m3</t>
  </si>
  <si>
    <t>132201209R00</t>
  </si>
  <si>
    <t>Příplatek za lepivost - hloubení rýh 200cm v hor.3</t>
  </si>
  <si>
    <t>Vodorovné přemístění výkopku z hor.1-4 do 10000 m</t>
  </si>
  <si>
    <t>Uložení sypaniny do násypů zhutněných na 95% PS</t>
  </si>
  <si>
    <t>Zásyp jam, rýh, šachet se zhutněním</t>
  </si>
  <si>
    <t>Obsyp potrubí bez prohození sypaniny</t>
  </si>
  <si>
    <t>navrtávka</t>
  </si>
  <si>
    <t>ostatní výkony</t>
  </si>
  <si>
    <t>891231221R00</t>
  </si>
  <si>
    <t>Montáž vodovod. šoupátek šacht. kolečko DN 65</t>
  </si>
  <si>
    <t>42223623</t>
  </si>
  <si>
    <t>Šoupatko S13-111-606  DN 65  PN6  M1/V1</t>
  </si>
  <si>
    <t>Vodovod venkovní</t>
  </si>
  <si>
    <t>25_210</t>
  </si>
  <si>
    <t>25_211</t>
  </si>
  <si>
    <t>Navrtávka DN 110</t>
  </si>
  <si>
    <t>Montáž trubek polyetylenových ve výkopu 63 mm</t>
  </si>
  <si>
    <t>Potrubí HDPE DN 53 SDR 11</t>
  </si>
  <si>
    <t>25_212</t>
  </si>
  <si>
    <t>25_213</t>
  </si>
  <si>
    <t>SO 01 přípojka vodovodu</t>
  </si>
  <si>
    <t xml:space="preserve">Položkový rozpočet </t>
  </si>
  <si>
    <t>S:</t>
  </si>
  <si>
    <t>Rekonstrukce zázemí sportovního areálu Ostrovec v Tišnově</t>
  </si>
  <si>
    <t>O:</t>
  </si>
  <si>
    <t>R:</t>
  </si>
  <si>
    <t>C:</t>
  </si>
  <si>
    <t>121101100R00</t>
  </si>
  <si>
    <t>Sejmutí ornice, pl. do 400 m2, přemístění do 50 m</t>
  </si>
  <si>
    <t>Odkopávky nezapažené v hor. 3 do 1000 m3</t>
  </si>
  <si>
    <t>Vodorovné přemístění výkopku z hor.1-4 do 50 m</t>
  </si>
  <si>
    <t>162701105R14</t>
  </si>
  <si>
    <t>Vodorovné přemístění výkopku z hor.1-4 do 10000 m, kapacita vozu 12 m3</t>
  </si>
  <si>
    <t>162701109R00</t>
  </si>
  <si>
    <t>Příplatek k vod. přemístění hor.1-4 za další 1 km</t>
  </si>
  <si>
    <t>Uložení sypaniny na skl.-sypanina na výšku přes 2m</t>
  </si>
  <si>
    <t>Poplatek za skládku horniny 1- 4</t>
  </si>
  <si>
    <t>Úprava pláně v zářezech v hor. 1-4, se zhutněním</t>
  </si>
  <si>
    <t>175PC01</t>
  </si>
  <si>
    <t>Hutněný násyp drceným kamenivem frakce 4/8 mm - stání+ zpevněné plochy</t>
  </si>
  <si>
    <t>1741PC01</t>
  </si>
  <si>
    <t>Zásyp jam sypaninou</t>
  </si>
  <si>
    <t>181300014RAA</t>
  </si>
  <si>
    <t>Rozprostření ornice v rovině tloušťka 30 cm, dovoz ornice ze vzdálenosti 500 m, osetí trávou</t>
  </si>
  <si>
    <t>591050020RAA</t>
  </si>
  <si>
    <t>Komunikace z dlažby zámkové, podklad štěrkopísek, dlažba přírodní tloušťka 8 cm</t>
  </si>
  <si>
    <t>5910RAA</t>
  </si>
  <si>
    <t>Zpevněná plocha ze zatravňovací dlažby, podklad štěrkopísek, zatravňovací dlažba tloušťka 6 cm</t>
  </si>
  <si>
    <t>9 - komunikace</t>
  </si>
  <si>
    <t>Poz.</t>
  </si>
  <si>
    <t>Název jednotky</t>
  </si>
  <si>
    <t>Typ</t>
  </si>
  <si>
    <t>Dodavatel</t>
  </si>
  <si>
    <t>mn.</t>
  </si>
  <si>
    <t>jed.</t>
  </si>
  <si>
    <t>Cena jed.</t>
  </si>
  <si>
    <t>Výkaz výměr</t>
  </si>
  <si>
    <r>
      <t xml:space="preserve">Akce: </t>
    </r>
    <r>
      <rPr>
        <b/>
        <sz val="12"/>
        <color indexed="8"/>
        <rFont val="Arial"/>
        <family val="2"/>
      </rPr>
      <t>„Rekonstrukce zázemí sportovního areálu Ostrovec v Tišnově, parc.č. 1829, 479/4“</t>
    </r>
  </si>
  <si>
    <t>Zař.č.1</t>
  </si>
  <si>
    <t>Větrání občerstvení, ociálních zázemí a úklidových místností</t>
  </si>
  <si>
    <t>Diagonální potrubní ventilátor ø200 vč. spojovacích manžet a montážní konzole</t>
  </si>
  <si>
    <t xml:space="preserve">kpl </t>
  </si>
  <si>
    <t>Součástí dodávky bude:</t>
  </si>
  <si>
    <t xml:space="preserve"> - zpětná těsná klapka</t>
  </si>
  <si>
    <t xml:space="preserve"> - nastavitelný doběh</t>
  </si>
  <si>
    <t>- doběh</t>
  </si>
  <si>
    <t>Radiální podstropní ventilátor ø100 vč. spojovacích manžet a montážní konzole</t>
  </si>
  <si>
    <t>Tlumič hluku ø200 l=0,6m</t>
  </si>
  <si>
    <t>Tlumič hluku ø160 l=0,6m</t>
  </si>
  <si>
    <t>Talířový ventil ø125 vč. zděře a kroužku</t>
  </si>
  <si>
    <t>Výfuková hlavice s ochranným lemem DN 200</t>
  </si>
  <si>
    <t>Výfuková hlavice s ochranným lemem DN 160</t>
  </si>
  <si>
    <t>Výfuková hlavice s ochranným lemem DN 100</t>
  </si>
  <si>
    <t>bm</t>
  </si>
  <si>
    <t>Ohebná tepelně a hlukově izolovaná hadice do ø125, balení 10m</t>
  </si>
  <si>
    <t>bal</t>
  </si>
  <si>
    <t>Dodávka celkem</t>
  </si>
  <si>
    <t>Montáž VZT zařízení</t>
  </si>
  <si>
    <t>Doprava a přesun hmot</t>
  </si>
  <si>
    <t>Svislá přeprava, jeřábnické práce</t>
  </si>
  <si>
    <t>Lešení</t>
  </si>
  <si>
    <t>Zprovoznění a zregulování, skutečné provedení, funkční zkoušky,  protokoly</t>
  </si>
  <si>
    <t>Montážní, spojovací a závěsový materiál</t>
  </si>
  <si>
    <t>CENA CELKEM</t>
  </si>
  <si>
    <t>Geotextilie 300 g/m2 š. 200cm 100% PP na zhutněný terén</t>
  </si>
  <si>
    <t>Montáž parozábrany, zavěšené podhl., přelep. Spojů</t>
  </si>
  <si>
    <t>Montáž podlah keram.,hladké, tmel, 30x30 cm (lepidlo), (spár.hmota)</t>
  </si>
  <si>
    <t>Penetrace podkladu pod dlažby penetrační nátěr</t>
  </si>
  <si>
    <t>Obrubník záhonový  100-5/25 1000x50x250 mm kolem okapového chodníku</t>
  </si>
  <si>
    <t xml:space="preserve">Příplatek za otvor 4 m2 v SDK příčce 2x opl. </t>
  </si>
  <si>
    <t>Deska 3000 CS 1265 x 615 x 100 mm zelená SOKL</t>
  </si>
  <si>
    <t>Dlažba protiskluz. SB 300x300x9 mm</t>
  </si>
  <si>
    <t>Dlažba reliéfní 300x300x9 mm sprchy</t>
  </si>
  <si>
    <t>Rohož z Al profilů standard tl. 27 mm čistící rohož</t>
  </si>
  <si>
    <t>Penetrace podkladu pod obklady penetrační nátěr</t>
  </si>
  <si>
    <t>Montáž obkladů parapetů keramic. na tmel, 30x30 cm lepidlo, spára</t>
  </si>
  <si>
    <t>Folie 1.5mm  (t3), geotextile filtek, parozábrana, kotvy</t>
  </si>
  <si>
    <t>Žlab podokapní půlkulatý TiZn  rš. 333 mm</t>
  </si>
  <si>
    <t>Čelo žlabu půlkulatého TiZn rš.333 mm</t>
  </si>
  <si>
    <t>Kotlík závěsný TiZn půlkulatý,330/100 mm</t>
  </si>
  <si>
    <t>Svod z Ti Zn, kruhový, D 100 mm</t>
  </si>
  <si>
    <t>Koleno z Ti Zn 72°, kruhové, D 100 mm</t>
  </si>
  <si>
    <t>D+M Chem kotva (8.8) vč.vyvrtání a vyčištění a vlepení kotev - kotvení OK</t>
  </si>
  <si>
    <t>KABELOVÝ ŽLAB VČ. DÍLŮ A PŘÍSLUŠENSTVÍ, ŽÁROVÝ ZINEK</t>
  </si>
  <si>
    <t>Izolace návleková tl. stěny 13 mm, vnitřní průměr 22 mm</t>
  </si>
  <si>
    <t>Izolace návleková  tl. stěny 13 mm, vnitřní průměr 32 mm</t>
  </si>
  <si>
    <t>Izolace návleková tl. stěny 13 mm, vnitřní průměr 40 mm</t>
  </si>
  <si>
    <t>Kohout kulový,2xvnitřní záv. R250D DN 25</t>
  </si>
  <si>
    <t>Kohout kulový,2xvnitřní záv. R250D DN 32</t>
  </si>
  <si>
    <t>Kohout kulový,2xvnitřní záv. R250D DN 40</t>
  </si>
  <si>
    <t>Kohout kulový,2xvnitřní záv. R250D DN 50</t>
  </si>
  <si>
    <t xml:space="preserve">Klozet závěsný, hlub. splach., bílý, včetně sedátka v bílé barvě </t>
  </si>
  <si>
    <t>Pisoár ovládání automatické, bílý, napájení na bateriie</t>
  </si>
  <si>
    <t xml:space="preserve">Pylnový ohřívač </t>
  </si>
  <si>
    <t>Umyvadlo na šrouby 50 x 42 cm, bílé</t>
  </si>
  <si>
    <t>Ventil rohový DN 15 x DN 10</t>
  </si>
  <si>
    <t>Ventil výtokový nezámrzný typ G 1/2", s napojením na hadici</t>
  </si>
  <si>
    <t>Izolace 28-30 vč. montáže</t>
  </si>
  <si>
    <t xml:space="preserve">Montáž panelových těles </t>
  </si>
  <si>
    <t>Potrubí měděné 15 x 1 mm, polotvrdé</t>
  </si>
  <si>
    <t>Potrubí měděné 18 x 1 mm, polotvrdé</t>
  </si>
  <si>
    <t>Potrubí měděné 22 x 1 mm, polotvrdé</t>
  </si>
  <si>
    <t>Těleso otopné des. typ 21 VK v. 800 dl. 1500</t>
  </si>
  <si>
    <t>Těleso otopné des. typ 21 VK v. 600 dl. 1500</t>
  </si>
  <si>
    <t>Těleso otopné des. typ 21 VK v. 800 dl. 700</t>
  </si>
  <si>
    <t>Kruhové potrubí do ø200/40% tvarovek</t>
  </si>
  <si>
    <t>Amatérský fotbalový klub Tišnov, z.s.</t>
  </si>
  <si>
    <t>SO 01 Elektro</t>
  </si>
  <si>
    <t>stavební buňka (šatna objednatele) 6x2,5m po celou dobu výstavby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</si>
</sst>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00"/>
    <numFmt numFmtId="168" formatCode="#,##0.00&quot; 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0"/>
    <numFmt numFmtId="174" formatCode="#,##0\ &quot;Kč&quot;"/>
    <numFmt numFmtId="175" formatCode="#,##0&quot; Kč&quot;"/>
  </numFmts>
  <fonts count="84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48"/>
      <color indexed="10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 CE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b/>
      <sz val="8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b/>
      <sz val="8"/>
      <name val="Ariel"/>
      <family val="0"/>
    </font>
    <font>
      <b/>
      <sz val="9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 CE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9"/>
      <color indexed="10"/>
      <name val="Arial CE"/>
      <family val="2"/>
    </font>
    <font>
      <sz val="8"/>
      <color indexed="8"/>
      <name val="Arial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i/>
      <sz val="10"/>
      <color indexed="8"/>
      <name val="敓潧⁥䥕缀"/>
      <family val="0"/>
    </font>
    <font>
      <b/>
      <sz val="10"/>
      <color indexed="8"/>
      <name val="敓潧⁥䥕缀"/>
      <family val="0"/>
    </font>
    <font>
      <i/>
      <sz val="9"/>
      <color indexed="8"/>
      <name val="敓潧⁥䥕缀"/>
      <family val="0"/>
    </font>
    <font>
      <b/>
      <i/>
      <sz val="9"/>
      <color indexed="8"/>
      <name val="敓潧⁥䥕缀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E"/>
      <family val="2"/>
    </font>
    <font>
      <sz val="8"/>
      <color theme="1"/>
      <name val="Arial"/>
      <family val="2"/>
    </font>
    <font>
      <sz val="9"/>
      <color rgb="FF000000"/>
      <name val="敓潧⁥䥕缀"/>
      <family val="0"/>
    </font>
    <font>
      <b/>
      <sz val="11"/>
      <color rgb="FF000000"/>
      <name val="敓潧⁥䥕缀"/>
      <family val="0"/>
    </font>
    <font>
      <i/>
      <sz val="10"/>
      <color rgb="FF000000"/>
      <name val="敓潧⁥䥕缀"/>
      <family val="0"/>
    </font>
    <font>
      <b/>
      <sz val="10"/>
      <color rgb="FF000000"/>
      <name val="敓潧⁥䥕缀"/>
      <family val="0"/>
    </font>
    <font>
      <i/>
      <sz val="9"/>
      <color rgb="FF000000"/>
      <name val="敓潧⁥䥕缀"/>
      <family val="0"/>
    </font>
    <font>
      <b/>
      <i/>
      <sz val="9"/>
      <color rgb="FF000000"/>
      <name val="敓潧⁥䥕缀"/>
      <family val="0"/>
    </font>
    <font>
      <sz val="10"/>
      <color rgb="FFFF000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4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6" applyNumberForma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38" fillId="4" borderId="0" applyNumberFormat="0" applyBorder="0" applyAlignment="0" applyProtection="0"/>
    <xf numFmtId="0" fontId="5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40" fillId="7" borderId="9" applyNumberFormat="0" applyAlignment="0" applyProtection="0"/>
    <xf numFmtId="0" fontId="36" fillId="37" borderId="9" applyNumberFormat="0" applyAlignment="0" applyProtection="0"/>
    <xf numFmtId="0" fontId="43" fillId="37" borderId="10" applyNumberFormat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41" borderId="0" applyNumberFormat="0" applyBorder="0" applyAlignment="0" applyProtection="0"/>
  </cellStyleXfs>
  <cellXfs count="485">
    <xf numFmtId="0" fontId="0" fillId="0" borderId="0" xfId="0" applyAlignment="1">
      <alignment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37" borderId="12" xfId="0" applyFont="1" applyFill="1" applyBorder="1" applyAlignment="1">
      <alignment wrapText="1"/>
    </xf>
    <xf numFmtId="0" fontId="4" fillId="37" borderId="13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4" fillId="37" borderId="12" xfId="0" applyFont="1" applyFill="1" applyBorder="1" applyAlignment="1">
      <alignment horizontal="right" wrapText="1"/>
    </xf>
    <xf numFmtId="0" fontId="0" fillId="37" borderId="13" xfId="0" applyFill="1" applyBorder="1" applyAlignment="1">
      <alignment/>
    </xf>
    <xf numFmtId="0" fontId="4" fillId="37" borderId="13" xfId="0" applyFont="1" applyFill="1" applyBorder="1" applyAlignment="1">
      <alignment horizontal="right" wrapText="1"/>
    </xf>
    <xf numFmtId="0" fontId="4" fillId="37" borderId="14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4" fontId="6" fillId="36" borderId="16" xfId="0" applyNumberFormat="1" applyFont="1" applyFill="1" applyBorder="1" applyAlignment="1">
      <alignment horizontal="right" vertical="center"/>
    </xf>
    <xf numFmtId="4" fontId="6" fillId="36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37" borderId="12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4" fontId="7" fillId="37" borderId="18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4" fillId="36" borderId="12" xfId="0" applyFont="1" applyFill="1" applyBorder="1" applyAlignment="1">
      <alignment vertical="center"/>
    </xf>
    <xf numFmtId="49" fontId="4" fillId="36" borderId="13" xfId="0" applyNumberFormat="1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3" fontId="4" fillId="36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166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7" fillId="37" borderId="13" xfId="0" applyFont="1" applyFill="1" applyBorder="1" applyAlignment="1">
      <alignment vertical="center" wrapText="1"/>
    </xf>
    <xf numFmtId="166" fontId="3" fillId="0" borderId="22" xfId="0" applyNumberFormat="1" applyFont="1" applyBorder="1" applyAlignment="1">
      <alignment/>
    </xf>
    <xf numFmtId="166" fontId="3" fillId="36" borderId="13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/>
    </xf>
    <xf numFmtId="3" fontId="3" fillId="36" borderId="14" xfId="0" applyNumberFormat="1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3" fontId="9" fillId="36" borderId="11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1" fillId="0" borderId="0" xfId="76" applyFont="1">
      <alignment/>
      <protection/>
    </xf>
    <xf numFmtId="0" fontId="13" fillId="0" borderId="0" xfId="76" applyFont="1" applyAlignment="1">
      <alignment horizontal="centerContinuous"/>
      <protection/>
    </xf>
    <xf numFmtId="0" fontId="14" fillId="0" borderId="0" xfId="76" applyFont="1" applyAlignment="1">
      <alignment horizontal="centerContinuous"/>
      <protection/>
    </xf>
    <xf numFmtId="0" fontId="14" fillId="0" borderId="0" xfId="76" applyFont="1" applyAlignment="1">
      <alignment horizontal="right"/>
      <protection/>
    </xf>
    <xf numFmtId="49" fontId="15" fillId="0" borderId="26" xfId="76" applyNumberFormat="1" applyFont="1" applyBorder="1">
      <alignment/>
      <protection/>
    </xf>
    <xf numFmtId="0" fontId="1" fillId="0" borderId="26" xfId="76" applyFont="1" applyBorder="1">
      <alignment/>
      <protection/>
    </xf>
    <xf numFmtId="0" fontId="16" fillId="0" borderId="27" xfId="76" applyFont="1" applyBorder="1" applyAlignment="1">
      <alignment horizontal="right"/>
      <protection/>
    </xf>
    <xf numFmtId="49" fontId="1" fillId="0" borderId="26" xfId="76" applyNumberFormat="1" applyFont="1" applyBorder="1" applyAlignment="1">
      <alignment horizontal="left"/>
      <protection/>
    </xf>
    <xf numFmtId="0" fontId="1" fillId="0" borderId="28" xfId="76" applyFont="1" applyBorder="1">
      <alignment/>
      <protection/>
    </xf>
    <xf numFmtId="49" fontId="15" fillId="0" borderId="29" xfId="76" applyNumberFormat="1" applyFont="1" applyBorder="1">
      <alignment/>
      <protection/>
    </xf>
    <xf numFmtId="0" fontId="1" fillId="0" borderId="29" xfId="76" applyFont="1" applyBorder="1">
      <alignment/>
      <protection/>
    </xf>
    <xf numFmtId="0" fontId="16" fillId="0" borderId="0" xfId="76" applyFont="1">
      <alignment/>
      <protection/>
    </xf>
    <xf numFmtId="0" fontId="1" fillId="0" borderId="0" xfId="76" applyFont="1" applyAlignment="1">
      <alignment horizontal="right"/>
      <protection/>
    </xf>
    <xf numFmtId="0" fontId="1" fillId="0" borderId="0" xfId="76" applyFont="1" applyAlignment="1">
      <alignment/>
      <protection/>
    </xf>
    <xf numFmtId="49" fontId="16" fillId="42" borderId="30" xfId="76" applyNumberFormat="1" applyFont="1" applyFill="1" applyBorder="1">
      <alignment/>
      <protection/>
    </xf>
    <xf numFmtId="0" fontId="16" fillId="42" borderId="31" xfId="76" applyFont="1" applyFill="1" applyBorder="1" applyAlignment="1">
      <alignment horizontal="center"/>
      <protection/>
    </xf>
    <xf numFmtId="0" fontId="16" fillId="42" borderId="31" xfId="76" applyNumberFormat="1" applyFont="1" applyFill="1" applyBorder="1" applyAlignment="1">
      <alignment horizontal="center"/>
      <protection/>
    </xf>
    <xf numFmtId="0" fontId="16" fillId="42" borderId="30" xfId="76" applyFont="1" applyFill="1" applyBorder="1" applyAlignment="1">
      <alignment horizontal="center"/>
      <protection/>
    </xf>
    <xf numFmtId="0" fontId="16" fillId="42" borderId="30" xfId="76" applyFont="1" applyFill="1" applyBorder="1" applyAlignment="1">
      <alignment horizontal="center" wrapText="1"/>
      <protection/>
    </xf>
    <xf numFmtId="0" fontId="15" fillId="0" borderId="32" xfId="76" applyFont="1" applyBorder="1" applyAlignment="1">
      <alignment horizontal="center"/>
      <protection/>
    </xf>
    <xf numFmtId="49" fontId="15" fillId="0" borderId="32" xfId="76" applyNumberFormat="1" applyFont="1" applyBorder="1" applyAlignment="1">
      <alignment horizontal="left"/>
      <protection/>
    </xf>
    <xf numFmtId="0" fontId="15" fillId="0" borderId="33" xfId="76" applyFont="1" applyBorder="1">
      <alignment/>
      <protection/>
    </xf>
    <xf numFmtId="0" fontId="1" fillId="0" borderId="11" xfId="76" applyFont="1" applyBorder="1" applyAlignment="1">
      <alignment horizontal="center"/>
      <protection/>
    </xf>
    <xf numFmtId="0" fontId="1" fillId="0" borderId="11" xfId="76" applyNumberFormat="1" applyFont="1" applyBorder="1" applyAlignment="1">
      <alignment horizontal="right"/>
      <protection/>
    </xf>
    <xf numFmtId="0" fontId="1" fillId="0" borderId="31" xfId="76" applyNumberFormat="1" applyFont="1" applyBorder="1">
      <alignment/>
      <protection/>
    </xf>
    <xf numFmtId="0" fontId="1" fillId="0" borderId="34" xfId="76" applyNumberFormat="1" applyFont="1" applyFill="1" applyBorder="1">
      <alignment/>
      <protection/>
    </xf>
    <xf numFmtId="0" fontId="1" fillId="0" borderId="35" xfId="76" applyNumberFormat="1" applyFont="1" applyFill="1" applyBorder="1">
      <alignment/>
      <protection/>
    </xf>
    <xf numFmtId="0" fontId="1" fillId="0" borderId="34" xfId="76" applyFont="1" applyFill="1" applyBorder="1">
      <alignment/>
      <protection/>
    </xf>
    <xf numFmtId="0" fontId="1" fillId="0" borderId="35" xfId="76" applyFont="1" applyFill="1" applyBorder="1">
      <alignment/>
      <protection/>
    </xf>
    <xf numFmtId="0" fontId="17" fillId="0" borderId="36" xfId="76" applyFont="1" applyBorder="1" applyAlignment="1">
      <alignment horizontal="center" vertical="top"/>
      <protection/>
    </xf>
    <xf numFmtId="49" fontId="17" fillId="0" borderId="36" xfId="76" applyNumberFormat="1" applyFont="1" applyBorder="1" applyAlignment="1">
      <alignment horizontal="left" vertical="top"/>
      <protection/>
    </xf>
    <xf numFmtId="0" fontId="17" fillId="0" borderId="36" xfId="76" applyFont="1" applyBorder="1" applyAlignment="1">
      <alignment vertical="top" wrapText="1"/>
      <protection/>
    </xf>
    <xf numFmtId="49" fontId="17" fillId="0" borderId="36" xfId="76" applyNumberFormat="1" applyFont="1" applyBorder="1" applyAlignment="1">
      <alignment horizontal="center" shrinkToFit="1"/>
      <protection/>
    </xf>
    <xf numFmtId="4" fontId="17" fillId="0" borderId="36" xfId="76" applyNumberFormat="1" applyFont="1" applyBorder="1" applyAlignment="1">
      <alignment horizontal="right"/>
      <protection/>
    </xf>
    <xf numFmtId="4" fontId="11" fillId="0" borderId="36" xfId="76" applyNumberFormat="1" applyFont="1" applyBorder="1" applyAlignment="1">
      <alignment horizontal="right"/>
      <protection/>
    </xf>
    <xf numFmtId="4" fontId="17" fillId="0" borderId="36" xfId="76" applyNumberFormat="1" applyFont="1" applyBorder="1">
      <alignment/>
      <protection/>
    </xf>
    <xf numFmtId="167" fontId="17" fillId="0" borderId="36" xfId="76" applyNumberFormat="1" applyFont="1" applyBorder="1">
      <alignment/>
      <protection/>
    </xf>
    <xf numFmtId="4" fontId="17" fillId="0" borderId="35" xfId="76" applyNumberFormat="1" applyFont="1" applyBorder="1">
      <alignment/>
      <protection/>
    </xf>
    <xf numFmtId="4" fontId="1" fillId="0" borderId="0" xfId="76" applyNumberFormat="1" applyFont="1">
      <alignment/>
      <protection/>
    </xf>
    <xf numFmtId="0" fontId="18" fillId="0" borderId="0" xfId="76" applyFont="1">
      <alignment/>
      <protection/>
    </xf>
    <xf numFmtId="0" fontId="16" fillId="0" borderId="32" xfId="76" applyFont="1" applyBorder="1" applyAlignment="1">
      <alignment horizontal="center"/>
      <protection/>
    </xf>
    <xf numFmtId="49" fontId="16" fillId="0" borderId="32" xfId="76" applyNumberFormat="1" applyFont="1" applyBorder="1" applyAlignment="1">
      <alignment horizontal="right"/>
      <protection/>
    </xf>
    <xf numFmtId="4" fontId="19" fillId="43" borderId="37" xfId="76" applyNumberFormat="1" applyFont="1" applyFill="1" applyBorder="1" applyAlignment="1">
      <alignment horizontal="right" wrapText="1"/>
      <protection/>
    </xf>
    <xf numFmtId="0" fontId="21" fillId="43" borderId="38" xfId="76" applyFont="1" applyFill="1" applyBorder="1" applyAlignment="1">
      <alignment horizontal="left" wrapText="1"/>
      <protection/>
    </xf>
    <xf numFmtId="0" fontId="19" fillId="0" borderId="39" xfId="0" applyFont="1" applyBorder="1" applyAlignment="1">
      <alignment horizontal="right"/>
    </xf>
    <xf numFmtId="0" fontId="1" fillId="0" borderId="38" xfId="76" applyFont="1" applyBorder="1">
      <alignment/>
      <protection/>
    </xf>
    <xf numFmtId="4" fontId="1" fillId="0" borderId="39" xfId="76" applyNumberFormat="1" applyFont="1" applyBorder="1">
      <alignment/>
      <protection/>
    </xf>
    <xf numFmtId="0" fontId="1" fillId="0" borderId="0" xfId="76" applyFont="1" applyBorder="1">
      <alignment/>
      <protection/>
    </xf>
    <xf numFmtId="0" fontId="1" fillId="42" borderId="30" xfId="76" applyFont="1" applyFill="1" applyBorder="1" applyAlignment="1">
      <alignment horizontal="center"/>
      <protection/>
    </xf>
    <xf numFmtId="49" fontId="22" fillId="42" borderId="30" xfId="76" applyNumberFormat="1" applyFont="1" applyFill="1" applyBorder="1" applyAlignment="1">
      <alignment horizontal="left"/>
      <protection/>
    </xf>
    <xf numFmtId="0" fontId="22" fillId="42" borderId="33" xfId="76" applyFont="1" applyFill="1" applyBorder="1">
      <alignment/>
      <protection/>
    </xf>
    <xf numFmtId="0" fontId="1" fillId="42" borderId="11" xfId="76" applyFont="1" applyFill="1" applyBorder="1" applyAlignment="1">
      <alignment horizontal="center"/>
      <protection/>
    </xf>
    <xf numFmtId="4" fontId="1" fillId="42" borderId="11" xfId="76" applyNumberFormat="1" applyFont="1" applyFill="1" applyBorder="1" applyAlignment="1">
      <alignment horizontal="right"/>
      <protection/>
    </xf>
    <xf numFmtId="4" fontId="0" fillId="42" borderId="31" xfId="76" applyNumberFormat="1" applyFont="1" applyFill="1" applyBorder="1" applyAlignment="1">
      <alignment horizontal="right"/>
      <protection/>
    </xf>
    <xf numFmtId="4" fontId="15" fillId="42" borderId="30" xfId="76" applyNumberFormat="1" applyFont="1" applyFill="1" applyBorder="1">
      <alignment/>
      <protection/>
    </xf>
    <xf numFmtId="0" fontId="0" fillId="0" borderId="11" xfId="76" applyNumberFormat="1" applyFont="1" applyBorder="1" applyAlignment="1">
      <alignment horizontal="right"/>
      <protection/>
    </xf>
    <xf numFmtId="0" fontId="23" fillId="0" borderId="0" xfId="76" applyFont="1" applyAlignment="1">
      <alignment/>
      <protection/>
    </xf>
    <xf numFmtId="0" fontId="24" fillId="0" borderId="0" xfId="76" applyFont="1" applyBorder="1">
      <alignment/>
      <protection/>
    </xf>
    <xf numFmtId="3" fontId="24" fillId="0" borderId="0" xfId="76" applyNumberFormat="1" applyFont="1" applyBorder="1" applyAlignment="1">
      <alignment horizontal="right"/>
      <protection/>
    </xf>
    <xf numFmtId="4" fontId="24" fillId="0" borderId="0" xfId="76" applyNumberFormat="1" applyFont="1" applyBorder="1">
      <alignment/>
      <protection/>
    </xf>
    <xf numFmtId="0" fontId="23" fillId="0" borderId="0" xfId="76" applyFont="1" applyBorder="1" applyAlignment="1">
      <alignment/>
      <protection/>
    </xf>
    <xf numFmtId="0" fontId="1" fillId="0" borderId="0" xfId="76" applyFont="1" applyBorder="1" applyAlignment="1">
      <alignment horizontal="right"/>
      <protection/>
    </xf>
    <xf numFmtId="0" fontId="7" fillId="44" borderId="34" xfId="0" applyFont="1" applyFill="1" applyBorder="1" applyAlignment="1">
      <alignment vertical="top"/>
    </xf>
    <xf numFmtId="49" fontId="7" fillId="44" borderId="25" xfId="0" applyNumberFormat="1" applyFont="1" applyFill="1" applyBorder="1" applyAlignment="1">
      <alignment vertical="top"/>
    </xf>
    <xf numFmtId="49" fontId="7" fillId="44" borderId="25" xfId="0" applyNumberFormat="1" applyFont="1" applyFill="1" applyBorder="1" applyAlignment="1">
      <alignment horizontal="left" vertical="top" wrapText="1"/>
    </xf>
    <xf numFmtId="0" fontId="7" fillId="44" borderId="25" xfId="0" applyFont="1" applyFill="1" applyBorder="1" applyAlignment="1">
      <alignment horizontal="center" vertical="top" shrinkToFit="1"/>
    </xf>
    <xf numFmtId="173" fontId="7" fillId="44" borderId="25" xfId="0" applyNumberFormat="1" applyFont="1" applyFill="1" applyBorder="1" applyAlignment="1">
      <alignment vertical="top" shrinkToFit="1"/>
    </xf>
    <xf numFmtId="4" fontId="7" fillId="44" borderId="25" xfId="0" applyNumberFormat="1" applyFont="1" applyFill="1" applyBorder="1" applyAlignment="1">
      <alignment vertical="top" shrinkToFit="1"/>
    </xf>
    <xf numFmtId="49" fontId="1" fillId="0" borderId="0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49" fontId="15" fillId="0" borderId="0" xfId="76" applyNumberFormat="1" applyFont="1" applyBorder="1">
      <alignment/>
      <protection/>
    </xf>
    <xf numFmtId="0" fontId="1" fillId="0" borderId="0" xfId="76" applyFont="1" applyBorder="1" applyAlignment="1">
      <alignment horizontal="center" shrinkToFit="1"/>
      <protection/>
    </xf>
    <xf numFmtId="0" fontId="7" fillId="44" borderId="33" xfId="69" applyFont="1" applyFill="1" applyBorder="1" applyAlignment="1">
      <alignment vertical="top"/>
      <protection/>
    </xf>
    <xf numFmtId="49" fontId="7" fillId="44" borderId="11" xfId="69" applyNumberFormat="1" applyFont="1" applyFill="1" applyBorder="1" applyAlignment="1">
      <alignment vertical="top"/>
      <protection/>
    </xf>
    <xf numFmtId="49" fontId="7" fillId="44" borderId="11" xfId="69" applyNumberFormat="1" applyFont="1" applyFill="1" applyBorder="1" applyAlignment="1">
      <alignment horizontal="left" vertical="top" wrapText="1"/>
      <protection/>
    </xf>
    <xf numFmtId="0" fontId="7" fillId="44" borderId="11" xfId="69" applyFont="1" applyFill="1" applyBorder="1" applyAlignment="1">
      <alignment horizontal="center" vertical="top" shrinkToFit="1"/>
      <protection/>
    </xf>
    <xf numFmtId="173" fontId="7" fillId="44" borderId="11" xfId="69" applyNumberFormat="1" applyFont="1" applyFill="1" applyBorder="1" applyAlignment="1">
      <alignment vertical="top" shrinkToFit="1"/>
      <protection/>
    </xf>
    <xf numFmtId="4" fontId="7" fillId="44" borderId="11" xfId="69" applyNumberFormat="1" applyFont="1" applyFill="1" applyBorder="1" applyAlignment="1">
      <alignment vertical="top" shrinkToFit="1"/>
      <protection/>
    </xf>
    <xf numFmtId="4" fontId="7" fillId="44" borderId="31" xfId="69" applyNumberFormat="1" applyFont="1" applyFill="1" applyBorder="1" applyAlignment="1">
      <alignment vertical="top" shrinkToFit="1"/>
      <protection/>
    </xf>
    <xf numFmtId="0" fontId="11" fillId="45" borderId="40" xfId="67" applyFont="1" applyFill="1" applyBorder="1" applyAlignment="1">
      <alignment vertical="top"/>
      <protection/>
    </xf>
    <xf numFmtId="49" fontId="11" fillId="45" borderId="41" xfId="67" applyNumberFormat="1" applyFont="1" applyFill="1" applyBorder="1" applyAlignment="1">
      <alignment vertical="top"/>
      <protection/>
    </xf>
    <xf numFmtId="49" fontId="11" fillId="45" borderId="41" xfId="67" applyNumberFormat="1" applyFont="1" applyFill="1" applyBorder="1" applyAlignment="1">
      <alignment horizontal="left" vertical="top" wrapText="1"/>
      <protection/>
    </xf>
    <xf numFmtId="0" fontId="11" fillId="45" borderId="41" xfId="67" applyFont="1" applyFill="1" applyBorder="1" applyAlignment="1">
      <alignment horizontal="center" vertical="top" shrinkToFit="1"/>
      <protection/>
    </xf>
    <xf numFmtId="173" fontId="11" fillId="45" borderId="41" xfId="67" applyNumberFormat="1" applyFont="1" applyFill="1" applyBorder="1" applyAlignment="1">
      <alignment vertical="top" shrinkToFit="1"/>
      <protection/>
    </xf>
    <xf numFmtId="4" fontId="11" fillId="45" borderId="41" xfId="67" applyNumberFormat="1" applyFont="1" applyFill="1" applyBorder="1" applyAlignment="1" applyProtection="1">
      <alignment vertical="top" shrinkToFit="1"/>
      <protection locked="0"/>
    </xf>
    <xf numFmtId="4" fontId="11" fillId="45" borderId="42" xfId="67" applyNumberFormat="1" applyFont="1" applyFill="1" applyBorder="1" applyAlignment="1">
      <alignment vertical="top" shrinkToFit="1"/>
      <protection/>
    </xf>
    <xf numFmtId="0" fontId="11" fillId="45" borderId="40" xfId="0" applyFont="1" applyFill="1" applyBorder="1" applyAlignment="1">
      <alignment vertical="top"/>
    </xf>
    <xf numFmtId="49" fontId="11" fillId="45" borderId="41" xfId="0" applyNumberFormat="1" applyFont="1" applyFill="1" applyBorder="1" applyAlignment="1">
      <alignment vertical="top"/>
    </xf>
    <xf numFmtId="49" fontId="11" fillId="45" borderId="41" xfId="0" applyNumberFormat="1" applyFont="1" applyFill="1" applyBorder="1" applyAlignment="1">
      <alignment horizontal="left" vertical="top" wrapText="1"/>
    </xf>
    <xf numFmtId="0" fontId="11" fillId="45" borderId="41" xfId="0" applyFont="1" applyFill="1" applyBorder="1" applyAlignment="1">
      <alignment horizontal="center" vertical="top" shrinkToFit="1"/>
    </xf>
    <xf numFmtId="173" fontId="11" fillId="45" borderId="41" xfId="0" applyNumberFormat="1" applyFont="1" applyFill="1" applyBorder="1" applyAlignment="1">
      <alignment vertical="top" shrinkToFit="1"/>
    </xf>
    <xf numFmtId="4" fontId="11" fillId="45" borderId="41" xfId="0" applyNumberFormat="1" applyFont="1" applyFill="1" applyBorder="1" applyAlignment="1" applyProtection="1">
      <alignment vertical="top" shrinkToFit="1"/>
      <protection locked="0"/>
    </xf>
    <xf numFmtId="4" fontId="11" fillId="45" borderId="41" xfId="0" applyNumberFormat="1" applyFont="1" applyFill="1" applyBorder="1" applyAlignment="1">
      <alignment vertical="top" shrinkToFit="1"/>
    </xf>
    <xf numFmtId="0" fontId="11" fillId="45" borderId="43" xfId="0" applyFont="1" applyFill="1" applyBorder="1" applyAlignment="1">
      <alignment vertical="top"/>
    </xf>
    <xf numFmtId="49" fontId="11" fillId="45" borderId="44" xfId="0" applyNumberFormat="1" applyFont="1" applyFill="1" applyBorder="1" applyAlignment="1">
      <alignment horizontal="left" vertical="top" wrapText="1"/>
    </xf>
    <xf numFmtId="0" fontId="11" fillId="45" borderId="44" xfId="0" applyFont="1" applyFill="1" applyBorder="1" applyAlignment="1">
      <alignment horizontal="center" vertical="top" shrinkToFit="1"/>
    </xf>
    <xf numFmtId="173" fontId="11" fillId="45" borderId="44" xfId="0" applyNumberFormat="1" applyFont="1" applyFill="1" applyBorder="1" applyAlignment="1">
      <alignment vertical="top" shrinkToFit="1"/>
    </xf>
    <xf numFmtId="4" fontId="11" fillId="45" borderId="44" xfId="0" applyNumberFormat="1" applyFont="1" applyFill="1" applyBorder="1" applyAlignment="1" applyProtection="1">
      <alignment vertical="top" shrinkToFit="1"/>
      <protection locked="0"/>
    </xf>
    <xf numFmtId="49" fontId="11" fillId="45" borderId="44" xfId="0" applyNumberFormat="1" applyFont="1" applyFill="1" applyBorder="1" applyAlignment="1">
      <alignment vertical="top"/>
    </xf>
    <xf numFmtId="0" fontId="11" fillId="45" borderId="30" xfId="0" applyFont="1" applyFill="1" applyBorder="1" applyAlignment="1">
      <alignment vertical="top"/>
    </xf>
    <xf numFmtId="49" fontId="11" fillId="45" borderId="30" xfId="0" applyNumberFormat="1" applyFont="1" applyFill="1" applyBorder="1" applyAlignment="1">
      <alignment vertical="top"/>
    </xf>
    <xf numFmtId="49" fontId="11" fillId="45" borderId="30" xfId="0" applyNumberFormat="1" applyFont="1" applyFill="1" applyBorder="1" applyAlignment="1">
      <alignment horizontal="left" vertical="top" wrapText="1"/>
    </xf>
    <xf numFmtId="0" fontId="11" fillId="45" borderId="30" xfId="0" applyFont="1" applyFill="1" applyBorder="1" applyAlignment="1">
      <alignment horizontal="center" vertical="top" shrinkToFit="1"/>
    </xf>
    <xf numFmtId="173" fontId="11" fillId="45" borderId="30" xfId="0" applyNumberFormat="1" applyFont="1" applyFill="1" applyBorder="1" applyAlignment="1">
      <alignment vertical="top" shrinkToFit="1"/>
    </xf>
    <xf numFmtId="4" fontId="11" fillId="45" borderId="30" xfId="0" applyNumberFormat="1" applyFont="1" applyFill="1" applyBorder="1" applyAlignment="1" applyProtection="1">
      <alignment vertical="top" shrinkToFit="1"/>
      <protection locked="0"/>
    </xf>
    <xf numFmtId="0" fontId="7" fillId="44" borderId="45" xfId="0" applyFont="1" applyFill="1" applyBorder="1" applyAlignment="1">
      <alignment vertical="top"/>
    </xf>
    <xf numFmtId="49" fontId="7" fillId="44" borderId="46" xfId="0" applyNumberFormat="1" applyFont="1" applyFill="1" applyBorder="1" applyAlignment="1">
      <alignment vertical="top"/>
    </xf>
    <xf numFmtId="49" fontId="7" fillId="44" borderId="46" xfId="0" applyNumberFormat="1" applyFont="1" applyFill="1" applyBorder="1" applyAlignment="1">
      <alignment horizontal="left" vertical="top" wrapText="1"/>
    </xf>
    <xf numFmtId="0" fontId="7" fillId="44" borderId="46" xfId="0" applyFont="1" applyFill="1" applyBorder="1" applyAlignment="1">
      <alignment horizontal="center" vertical="top" shrinkToFit="1"/>
    </xf>
    <xf numFmtId="173" fontId="7" fillId="44" borderId="46" xfId="0" applyNumberFormat="1" applyFont="1" applyFill="1" applyBorder="1" applyAlignment="1">
      <alignment vertical="top" shrinkToFit="1"/>
    </xf>
    <xf numFmtId="4" fontId="7" fillId="44" borderId="46" xfId="0" applyNumberFormat="1" applyFont="1" applyFill="1" applyBorder="1" applyAlignment="1">
      <alignment vertical="top" shrinkToFit="1"/>
    </xf>
    <xf numFmtId="4" fontId="7" fillId="44" borderId="47" xfId="0" applyNumberFormat="1" applyFont="1" applyFill="1" applyBorder="1" applyAlignment="1">
      <alignment vertical="top" shrinkToFit="1"/>
    </xf>
    <xf numFmtId="4" fontId="11" fillId="45" borderId="30" xfId="0" applyNumberFormat="1" applyFont="1" applyFill="1" applyBorder="1" applyAlignment="1">
      <alignment vertical="top" shrinkToFit="1"/>
    </xf>
    <xf numFmtId="0" fontId="11" fillId="0" borderId="30" xfId="71" applyFont="1" applyBorder="1" applyAlignment="1">
      <alignment vertical="top"/>
      <protection/>
    </xf>
    <xf numFmtId="49" fontId="11" fillId="0" borderId="30" xfId="71" applyNumberFormat="1" applyFont="1" applyBorder="1" applyAlignment="1">
      <alignment vertical="top"/>
      <protection/>
    </xf>
    <xf numFmtId="49" fontId="11" fillId="0" borderId="30" xfId="71" applyNumberFormat="1" applyFont="1" applyBorder="1" applyAlignment="1">
      <alignment horizontal="left" vertical="top" wrapText="1"/>
      <protection/>
    </xf>
    <xf numFmtId="0" fontId="11" fillId="0" borderId="30" xfId="71" applyFont="1" applyBorder="1" applyAlignment="1">
      <alignment horizontal="center" vertical="top" shrinkToFit="1"/>
      <protection/>
    </xf>
    <xf numFmtId="173" fontId="11" fillId="0" borderId="30" xfId="71" applyNumberFormat="1" applyFont="1" applyBorder="1" applyAlignment="1">
      <alignment vertical="top" shrinkToFit="1"/>
      <protection/>
    </xf>
    <xf numFmtId="4" fontId="11" fillId="45" borderId="30" xfId="71" applyNumberFormat="1" applyFont="1" applyFill="1" applyBorder="1" applyAlignment="1" applyProtection="1">
      <alignment vertical="top" shrinkToFit="1"/>
      <protection locked="0"/>
    </xf>
    <xf numFmtId="4" fontId="11" fillId="0" borderId="30" xfId="71" applyNumberFormat="1" applyFont="1" applyBorder="1" applyAlignment="1">
      <alignment vertical="top" shrinkToFit="1"/>
      <protection/>
    </xf>
    <xf numFmtId="0" fontId="76" fillId="0" borderId="30" xfId="0" applyNumberFormat="1" applyFont="1" applyBorder="1" applyAlignment="1">
      <alignment horizontal="left" vertical="top" wrapText="1"/>
    </xf>
    <xf numFmtId="0" fontId="11" fillId="0" borderId="30" xfId="72" applyFont="1" applyBorder="1" applyAlignment="1">
      <alignment vertical="top"/>
      <protection/>
    </xf>
    <xf numFmtId="49" fontId="11" fillId="0" borderId="30" xfId="72" applyNumberFormat="1" applyFont="1" applyBorder="1" applyAlignment="1">
      <alignment vertical="top"/>
      <protection/>
    </xf>
    <xf numFmtId="49" fontId="11" fillId="0" borderId="30" xfId="72" applyNumberFormat="1" applyFont="1" applyBorder="1" applyAlignment="1">
      <alignment horizontal="left" vertical="top" wrapText="1"/>
      <protection/>
    </xf>
    <xf numFmtId="0" fontId="11" fillId="0" borderId="30" xfId="72" applyFont="1" applyBorder="1" applyAlignment="1">
      <alignment horizontal="center" vertical="top" shrinkToFit="1"/>
      <protection/>
    </xf>
    <xf numFmtId="173" fontId="11" fillId="0" borderId="30" xfId="72" applyNumberFormat="1" applyFont="1" applyBorder="1" applyAlignment="1">
      <alignment vertical="top" shrinkToFit="1"/>
      <protection/>
    </xf>
    <xf numFmtId="4" fontId="11" fillId="45" borderId="30" xfId="72" applyNumberFormat="1" applyFont="1" applyFill="1" applyBorder="1" applyAlignment="1" applyProtection="1">
      <alignment vertical="top" shrinkToFit="1"/>
      <protection locked="0"/>
    </xf>
    <xf numFmtId="4" fontId="11" fillId="0" borderId="30" xfId="72" applyNumberFormat="1" applyFont="1" applyBorder="1" applyAlignment="1">
      <alignment vertical="top" shrinkToFit="1"/>
      <protection/>
    </xf>
    <xf numFmtId="0" fontId="11" fillId="0" borderId="30" xfId="73" applyFont="1" applyBorder="1" applyAlignment="1">
      <alignment vertical="top"/>
      <protection/>
    </xf>
    <xf numFmtId="49" fontId="11" fillId="0" borderId="30" xfId="73" applyNumberFormat="1" applyFont="1" applyBorder="1" applyAlignment="1">
      <alignment vertical="top"/>
      <protection/>
    </xf>
    <xf numFmtId="49" fontId="11" fillId="0" borderId="30" xfId="73" applyNumberFormat="1" applyFont="1" applyBorder="1" applyAlignment="1">
      <alignment horizontal="left" vertical="top" wrapText="1"/>
      <protection/>
    </xf>
    <xf numFmtId="0" fontId="11" fillId="0" borderId="30" xfId="73" applyFont="1" applyBorder="1" applyAlignment="1">
      <alignment horizontal="center" vertical="top" shrinkToFit="1"/>
      <protection/>
    </xf>
    <xf numFmtId="173" fontId="11" fillId="0" borderId="30" xfId="73" applyNumberFormat="1" applyFont="1" applyBorder="1" applyAlignment="1">
      <alignment vertical="top" shrinkToFit="1"/>
      <protection/>
    </xf>
    <xf numFmtId="4" fontId="11" fillId="45" borderId="30" xfId="73" applyNumberFormat="1" applyFont="1" applyFill="1" applyBorder="1" applyAlignment="1" applyProtection="1">
      <alignment vertical="top" shrinkToFit="1"/>
      <protection locked="0"/>
    </xf>
    <xf numFmtId="4" fontId="11" fillId="0" borderId="30" xfId="73" applyNumberFormat="1" applyFont="1" applyBorder="1" applyAlignment="1">
      <alignment vertical="top" shrinkToFit="1"/>
      <protection/>
    </xf>
    <xf numFmtId="0" fontId="11" fillId="0" borderId="30" xfId="74" applyFont="1" applyBorder="1" applyAlignment="1">
      <alignment vertical="top"/>
      <protection/>
    </xf>
    <xf numFmtId="49" fontId="11" fillId="0" borderId="30" xfId="74" applyNumberFormat="1" applyFont="1" applyBorder="1" applyAlignment="1">
      <alignment vertical="top"/>
      <protection/>
    </xf>
    <xf numFmtId="49" fontId="11" fillId="0" borderId="30" xfId="74" applyNumberFormat="1" applyFont="1" applyBorder="1" applyAlignment="1">
      <alignment horizontal="left" vertical="top" wrapText="1"/>
      <protection/>
    </xf>
    <xf numFmtId="0" fontId="11" fillId="0" borderId="30" xfId="74" applyFont="1" applyBorder="1" applyAlignment="1">
      <alignment horizontal="center" vertical="top" shrinkToFit="1"/>
      <protection/>
    </xf>
    <xf numFmtId="4" fontId="11" fillId="45" borderId="30" xfId="74" applyNumberFormat="1" applyFont="1" applyFill="1" applyBorder="1" applyAlignment="1" applyProtection="1">
      <alignment vertical="top" shrinkToFit="1"/>
      <protection locked="0"/>
    </xf>
    <xf numFmtId="4" fontId="11" fillId="0" borderId="30" xfId="74" applyNumberFormat="1" applyFont="1" applyBorder="1" applyAlignment="1">
      <alignment vertical="top" shrinkToFit="1"/>
      <protection/>
    </xf>
    <xf numFmtId="0" fontId="11" fillId="0" borderId="30" xfId="75" applyFont="1" applyBorder="1" applyAlignment="1">
      <alignment vertical="top"/>
      <protection/>
    </xf>
    <xf numFmtId="49" fontId="11" fillId="0" borderId="30" xfId="75" applyNumberFormat="1" applyFont="1" applyBorder="1" applyAlignment="1">
      <alignment vertical="top"/>
      <protection/>
    </xf>
    <xf numFmtId="49" fontId="11" fillId="0" borderId="30" xfId="75" applyNumberFormat="1" applyFont="1" applyBorder="1" applyAlignment="1">
      <alignment horizontal="left" vertical="top" wrapText="1"/>
      <protection/>
    </xf>
    <xf numFmtId="0" fontId="11" fillId="0" borderId="30" xfId="75" applyFont="1" applyBorder="1" applyAlignment="1">
      <alignment horizontal="center" vertical="top" shrinkToFit="1"/>
      <protection/>
    </xf>
    <xf numFmtId="173" fontId="11" fillId="0" borderId="30" xfId="75" applyNumberFormat="1" applyFont="1" applyBorder="1" applyAlignment="1">
      <alignment vertical="top" shrinkToFit="1"/>
      <protection/>
    </xf>
    <xf numFmtId="4" fontId="11" fillId="45" borderId="30" xfId="75" applyNumberFormat="1" applyFont="1" applyFill="1" applyBorder="1" applyAlignment="1" applyProtection="1">
      <alignment vertical="top" shrinkToFit="1"/>
      <protection locked="0"/>
    </xf>
    <xf numFmtId="4" fontId="11" fillId="0" borderId="30" xfId="75" applyNumberFormat="1" applyFont="1" applyBorder="1" applyAlignment="1">
      <alignment vertical="top" shrinkToFit="1"/>
      <protection/>
    </xf>
    <xf numFmtId="0" fontId="0" fillId="0" borderId="0" xfId="77">
      <alignment/>
      <protection/>
    </xf>
    <xf numFmtId="0" fontId="25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26" fillId="0" borderId="0" xfId="77" applyFont="1" applyAlignment="1">
      <alignment horizontal="right"/>
      <protection/>
    </xf>
    <xf numFmtId="0" fontId="0" fillId="46" borderId="48" xfId="77" applyFont="1" applyFill="1" applyBorder="1" applyAlignment="1">
      <alignment horizontal="left"/>
      <protection/>
    </xf>
    <xf numFmtId="0" fontId="0" fillId="46" borderId="49" xfId="77" applyFont="1" applyFill="1" applyBorder="1" applyAlignment="1">
      <alignment horizontal="center"/>
      <protection/>
    </xf>
    <xf numFmtId="0" fontId="27" fillId="46" borderId="49" xfId="77" applyFont="1" applyFill="1" applyBorder="1">
      <alignment/>
      <protection/>
    </xf>
    <xf numFmtId="49" fontId="0" fillId="46" borderId="50" xfId="77" applyNumberFormat="1" applyFont="1" applyFill="1" applyBorder="1">
      <alignment/>
      <protection/>
    </xf>
    <xf numFmtId="0" fontId="0" fillId="46" borderId="49" xfId="77" applyFill="1" applyBorder="1" applyAlignment="1">
      <alignment horizontal="right"/>
      <protection/>
    </xf>
    <xf numFmtId="0" fontId="0" fillId="46" borderId="49" xfId="77" applyFill="1" applyBorder="1">
      <alignment/>
      <protection/>
    </xf>
    <xf numFmtId="0" fontId="0" fillId="46" borderId="51" xfId="77" applyFill="1" applyBorder="1">
      <alignment/>
      <protection/>
    </xf>
    <xf numFmtId="49" fontId="0" fillId="46" borderId="52" xfId="77" applyNumberFormat="1" applyFont="1" applyFill="1" applyBorder="1" applyAlignment="1">
      <alignment horizontal="left"/>
      <protection/>
    </xf>
    <xf numFmtId="0" fontId="0" fillId="46" borderId="53" xfId="77" applyFont="1" applyFill="1" applyBorder="1" applyAlignment="1">
      <alignment horizontal="center"/>
      <protection/>
    </xf>
    <xf numFmtId="0" fontId="27" fillId="46" borderId="53" xfId="77" applyFont="1" applyFill="1" applyBorder="1">
      <alignment/>
      <protection/>
    </xf>
    <xf numFmtId="49" fontId="0" fillId="46" borderId="54" xfId="77" applyNumberFormat="1" applyFont="1" applyFill="1" applyBorder="1">
      <alignment/>
      <protection/>
    </xf>
    <xf numFmtId="0" fontId="0" fillId="46" borderId="53" xfId="77" applyFill="1" applyBorder="1" applyAlignment="1">
      <alignment horizontal="right"/>
      <protection/>
    </xf>
    <xf numFmtId="0" fontId="0" fillId="46" borderId="53" xfId="77" applyFill="1" applyBorder="1">
      <alignment/>
      <protection/>
    </xf>
    <xf numFmtId="0" fontId="0" fillId="46" borderId="55" xfId="77" applyFont="1" applyFill="1" applyBorder="1">
      <alignment/>
      <protection/>
    </xf>
    <xf numFmtId="0" fontId="3" fillId="0" borderId="0" xfId="77" applyFont="1">
      <alignment/>
      <protection/>
    </xf>
    <xf numFmtId="0" fontId="0" fillId="0" borderId="0" xfId="77" applyFont="1">
      <alignment/>
      <protection/>
    </xf>
    <xf numFmtId="0" fontId="0" fillId="0" borderId="0" xfId="77" applyAlignment="1">
      <alignment horizontal="right"/>
      <protection/>
    </xf>
    <xf numFmtId="0" fontId="0" fillId="0" borderId="0" xfId="77" applyAlignment="1">
      <alignment/>
      <protection/>
    </xf>
    <xf numFmtId="49" fontId="3" fillId="46" borderId="18" xfId="77" applyNumberFormat="1" applyFont="1" applyFill="1" applyBorder="1" applyAlignment="1">
      <alignment wrapText="1"/>
      <protection/>
    </xf>
    <xf numFmtId="0" fontId="3" fillId="46" borderId="14" xfId="77" applyFont="1" applyFill="1" applyBorder="1" applyAlignment="1">
      <alignment horizontal="center" wrapText="1"/>
      <protection/>
    </xf>
    <xf numFmtId="0" fontId="3" fillId="46" borderId="14" xfId="77" applyNumberFormat="1" applyFont="1" applyFill="1" applyBorder="1" applyAlignment="1">
      <alignment horizontal="center" wrapText="1"/>
      <protection/>
    </xf>
    <xf numFmtId="0" fontId="3" fillId="46" borderId="18" xfId="77" applyFont="1" applyFill="1" applyBorder="1" applyAlignment="1">
      <alignment horizontal="center" wrapText="1"/>
      <protection/>
    </xf>
    <xf numFmtId="0" fontId="28" fillId="37" borderId="15" xfId="77" applyFont="1" applyFill="1" applyBorder="1" applyAlignment="1">
      <alignment horizontal="center"/>
      <protection/>
    </xf>
    <xf numFmtId="49" fontId="7" fillId="37" borderId="22" xfId="77" applyNumberFormat="1" applyFont="1" applyFill="1" applyBorder="1" applyAlignment="1">
      <alignment horizontal="left"/>
      <protection/>
    </xf>
    <xf numFmtId="0" fontId="7" fillId="37" borderId="22" xfId="77" applyFont="1" applyFill="1" applyBorder="1">
      <alignment/>
      <protection/>
    </xf>
    <xf numFmtId="0" fontId="0" fillId="37" borderId="22" xfId="77" applyFill="1" applyBorder="1" applyAlignment="1">
      <alignment horizontal="center"/>
      <protection/>
    </xf>
    <xf numFmtId="0" fontId="0" fillId="37" borderId="22" xfId="77" applyNumberFormat="1" applyFill="1" applyBorder="1" applyAlignment="1">
      <alignment horizontal="right"/>
      <protection/>
    </xf>
    <xf numFmtId="0" fontId="0" fillId="37" borderId="21" xfId="77" applyNumberFormat="1" applyFill="1" applyBorder="1">
      <alignment/>
      <protection/>
    </xf>
    <xf numFmtId="0" fontId="11" fillId="0" borderId="20" xfId="77" applyFont="1" applyBorder="1" applyAlignment="1">
      <alignment horizontal="center"/>
      <protection/>
    </xf>
    <xf numFmtId="49" fontId="29" fillId="0" borderId="20" xfId="77" applyNumberFormat="1" applyFont="1" applyBorder="1" applyAlignment="1">
      <alignment horizontal="left" shrinkToFit="1"/>
      <protection/>
    </xf>
    <xf numFmtId="0" fontId="29" fillId="0" borderId="20" xfId="77" applyFont="1" applyBorder="1" applyAlignment="1">
      <alignment wrapText="1"/>
      <protection/>
    </xf>
    <xf numFmtId="49" fontId="11" fillId="0" borderId="20" xfId="77" applyNumberFormat="1" applyFont="1" applyBorder="1" applyAlignment="1">
      <alignment horizontal="center" shrinkToFit="1"/>
      <protection/>
    </xf>
    <xf numFmtId="4" fontId="29" fillId="0" borderId="20" xfId="77" applyNumberFormat="1" applyFont="1" applyBorder="1" applyAlignment="1">
      <alignment horizontal="right" shrinkToFit="1"/>
      <protection/>
    </xf>
    <xf numFmtId="4" fontId="11" fillId="0" borderId="20" xfId="77" applyNumberFormat="1" applyFont="1" applyFill="1" applyBorder="1" applyAlignment="1" applyProtection="1">
      <alignment horizontal="right"/>
      <protection locked="0"/>
    </xf>
    <xf numFmtId="4" fontId="11" fillId="0" borderId="20" xfId="77" applyNumberFormat="1" applyFont="1" applyBorder="1">
      <alignment/>
      <protection/>
    </xf>
    <xf numFmtId="0" fontId="30" fillId="46" borderId="12" xfId="77" applyFont="1" applyFill="1" applyBorder="1" applyAlignment="1">
      <alignment horizontal="center"/>
      <protection/>
    </xf>
    <xf numFmtId="49" fontId="27" fillId="46" borderId="13" xfId="77" applyNumberFormat="1" applyFont="1" applyFill="1" applyBorder="1" applyAlignment="1">
      <alignment horizontal="left"/>
      <protection/>
    </xf>
    <xf numFmtId="0" fontId="27" fillId="46" borderId="13" xfId="77" applyFont="1" applyFill="1" applyBorder="1" applyAlignment="1">
      <alignment horizontal="left"/>
      <protection/>
    </xf>
    <xf numFmtId="0" fontId="0" fillId="46" borderId="13" xfId="77" applyFill="1" applyBorder="1" applyAlignment="1">
      <alignment horizontal="center"/>
      <protection/>
    </xf>
    <xf numFmtId="4" fontId="0" fillId="46" borderId="13" xfId="77" applyNumberFormat="1" applyFill="1" applyBorder="1" applyAlignment="1">
      <alignment horizontal="right"/>
      <protection/>
    </xf>
    <xf numFmtId="3" fontId="7" fillId="46" borderId="14" xfId="77" applyNumberFormat="1" applyFont="1" applyFill="1" applyBorder="1">
      <alignment/>
      <protection/>
    </xf>
    <xf numFmtId="0" fontId="31" fillId="37" borderId="12" xfId="77" applyFont="1" applyFill="1" applyBorder="1" applyAlignment="1">
      <alignment horizontal="center"/>
      <protection/>
    </xf>
    <xf numFmtId="49" fontId="27" fillId="37" borderId="13" xfId="77" applyNumberFormat="1" applyFont="1" applyFill="1" applyBorder="1" applyAlignment="1">
      <alignment horizontal="left"/>
      <protection/>
    </xf>
    <xf numFmtId="0" fontId="27" fillId="37" borderId="13" xfId="77" applyFont="1" applyFill="1" applyBorder="1">
      <alignment/>
      <protection/>
    </xf>
    <xf numFmtId="0" fontId="0" fillId="37" borderId="13" xfId="77" applyFill="1" applyBorder="1" applyAlignment="1">
      <alignment horizontal="center"/>
      <protection/>
    </xf>
    <xf numFmtId="4" fontId="0" fillId="37" borderId="13" xfId="77" applyNumberFormat="1" applyFill="1" applyBorder="1" applyAlignment="1">
      <alignment horizontal="right"/>
      <protection/>
    </xf>
    <xf numFmtId="3" fontId="7" fillId="37" borderId="14" xfId="77" applyNumberFormat="1" applyFont="1" applyFill="1" applyBorder="1">
      <alignment/>
      <protection/>
    </xf>
    <xf numFmtId="0" fontId="33" fillId="42" borderId="33" xfId="65" applyFont="1" applyFill="1" applyBorder="1" applyAlignment="1">
      <alignment horizontal="left" vertical="center"/>
      <protection/>
    </xf>
    <xf numFmtId="0" fontId="32" fillId="42" borderId="11" xfId="65" applyFont="1" applyFill="1" applyBorder="1" applyAlignment="1">
      <alignment vertical="center"/>
      <protection/>
    </xf>
    <xf numFmtId="0" fontId="33" fillId="42" borderId="11" xfId="65" applyFont="1" applyFill="1" applyBorder="1" applyAlignment="1">
      <alignment horizontal="left" vertical="center"/>
      <protection/>
    </xf>
    <xf numFmtId="0" fontId="32" fillId="0" borderId="33" xfId="65" applyFont="1" applyBorder="1" applyAlignment="1">
      <alignment vertical="center"/>
      <protection/>
    </xf>
    <xf numFmtId="0" fontId="32" fillId="0" borderId="11" xfId="65" applyFont="1" applyBorder="1" applyAlignment="1">
      <alignment horizontal="right" vertical="center"/>
      <protection/>
    </xf>
    <xf numFmtId="4" fontId="32" fillId="0" borderId="11" xfId="65" applyNumberFormat="1" applyFont="1" applyBorder="1" applyAlignment="1">
      <alignment vertical="center"/>
      <protection/>
    </xf>
    <xf numFmtId="49" fontId="77" fillId="47" borderId="56" xfId="0" applyNumberFormat="1" applyFont="1" applyFill="1" applyBorder="1" applyAlignment="1">
      <alignment horizontal="left"/>
    </xf>
    <xf numFmtId="4" fontId="77" fillId="47" borderId="56" xfId="0" applyNumberFormat="1" applyFont="1" applyFill="1" applyBorder="1" applyAlignment="1">
      <alignment horizontal="left"/>
    </xf>
    <xf numFmtId="49" fontId="78" fillId="48" borderId="56" xfId="0" applyNumberFormat="1" applyFont="1" applyFill="1" applyBorder="1" applyAlignment="1">
      <alignment horizontal="left"/>
    </xf>
    <xf numFmtId="4" fontId="78" fillId="48" borderId="56" xfId="0" applyNumberFormat="1" applyFont="1" applyFill="1" applyBorder="1" applyAlignment="1">
      <alignment horizontal="left"/>
    </xf>
    <xf numFmtId="49" fontId="77" fillId="49" borderId="56" xfId="0" applyNumberFormat="1" applyFont="1" applyFill="1" applyBorder="1" applyAlignment="1">
      <alignment horizontal="left"/>
    </xf>
    <xf numFmtId="4" fontId="77" fillId="49" borderId="56" xfId="0" applyNumberFormat="1" applyFont="1" applyFill="1" applyBorder="1" applyAlignment="1">
      <alignment horizontal="right"/>
    </xf>
    <xf numFmtId="4" fontId="78" fillId="48" borderId="56" xfId="0" applyNumberFormat="1" applyFont="1" applyFill="1" applyBorder="1" applyAlignment="1">
      <alignment horizontal="right"/>
    </xf>
    <xf numFmtId="49" fontId="79" fillId="50" borderId="56" xfId="0" applyNumberFormat="1" applyFont="1" applyFill="1" applyBorder="1" applyAlignment="1">
      <alignment horizontal="left"/>
    </xf>
    <xf numFmtId="4" fontId="79" fillId="50" borderId="56" xfId="0" applyNumberFormat="1" applyFont="1" applyFill="1" applyBorder="1" applyAlignment="1">
      <alignment horizontal="right"/>
    </xf>
    <xf numFmtId="49" fontId="80" fillId="51" borderId="56" xfId="0" applyNumberFormat="1" applyFont="1" applyFill="1" applyBorder="1" applyAlignment="1">
      <alignment horizontal="left"/>
    </xf>
    <xf numFmtId="4" fontId="80" fillId="51" borderId="56" xfId="0" applyNumberFormat="1" applyFont="1" applyFill="1" applyBorder="1" applyAlignment="1">
      <alignment horizontal="right"/>
    </xf>
    <xf numFmtId="49" fontId="81" fillId="50" borderId="56" xfId="0" applyNumberFormat="1" applyFont="1" applyFill="1" applyBorder="1" applyAlignment="1">
      <alignment horizontal="left"/>
    </xf>
    <xf numFmtId="4" fontId="81" fillId="50" borderId="56" xfId="0" applyNumberFormat="1" applyFont="1" applyFill="1" applyBorder="1" applyAlignment="1">
      <alignment horizontal="right"/>
    </xf>
    <xf numFmtId="49" fontId="82" fillId="50" borderId="56" xfId="0" applyNumberFormat="1" applyFont="1" applyFill="1" applyBorder="1" applyAlignment="1">
      <alignment horizontal="left"/>
    </xf>
    <xf numFmtId="49" fontId="82" fillId="50" borderId="56" xfId="0" applyNumberFormat="1" applyFont="1" applyFill="1" applyBorder="1" applyAlignment="1">
      <alignment horizontal="left" wrapText="1"/>
    </xf>
    <xf numFmtId="4" fontId="82" fillId="50" borderId="56" xfId="0" applyNumberFormat="1" applyFont="1" applyFill="1" applyBorder="1" applyAlignment="1">
      <alignment horizontal="right"/>
    </xf>
    <xf numFmtId="0" fontId="0" fillId="52" borderId="33" xfId="0" applyFill="1" applyBorder="1" applyAlignment="1">
      <alignment vertical="top"/>
    </xf>
    <xf numFmtId="49" fontId="0" fillId="52" borderId="33" xfId="0" applyNumberFormat="1" applyFill="1" applyBorder="1" applyAlignment="1">
      <alignment vertical="top"/>
    </xf>
    <xf numFmtId="49" fontId="0" fillId="52" borderId="30" xfId="0" applyNumberFormat="1" applyFill="1" applyBorder="1" applyAlignment="1">
      <alignment vertical="top"/>
    </xf>
    <xf numFmtId="0" fontId="0" fillId="52" borderId="31" xfId="0" applyFill="1" applyBorder="1" applyAlignment="1">
      <alignment horizontal="center" vertical="top"/>
    </xf>
    <xf numFmtId="173" fontId="0" fillId="52" borderId="30" xfId="0" applyNumberFormat="1" applyFill="1" applyBorder="1" applyAlignment="1">
      <alignment vertical="top"/>
    </xf>
    <xf numFmtId="4" fontId="0" fillId="52" borderId="30" xfId="0" applyNumberFormat="1" applyFill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8" xfId="0" applyNumberFormat="1" applyFont="1" applyBorder="1" applyAlignment="1">
      <alignment vertical="top"/>
    </xf>
    <xf numFmtId="0" fontId="11" fillId="0" borderId="32" xfId="0" applyNumberFormat="1" applyFont="1" applyBorder="1" applyAlignment="1">
      <alignment horizontal="left" vertical="top" wrapText="1"/>
    </xf>
    <xf numFmtId="0" fontId="11" fillId="0" borderId="39" xfId="0" applyFont="1" applyBorder="1" applyAlignment="1">
      <alignment horizontal="center" vertical="top" shrinkToFit="1"/>
    </xf>
    <xf numFmtId="173" fontId="11" fillId="0" borderId="32" xfId="0" applyNumberFormat="1" applyFont="1" applyBorder="1" applyAlignment="1">
      <alignment vertical="top" shrinkToFit="1"/>
    </xf>
    <xf numFmtId="4" fontId="11" fillId="0" borderId="32" xfId="0" applyNumberFormat="1" applyFont="1" applyBorder="1" applyAlignment="1">
      <alignment vertical="top" shrinkToFit="1"/>
    </xf>
    <xf numFmtId="49" fontId="11" fillId="0" borderId="32" xfId="76" applyNumberFormat="1" applyFont="1" applyFill="1" applyBorder="1" applyAlignment="1">
      <alignment horizontal="left"/>
      <protection/>
    </xf>
    <xf numFmtId="0" fontId="11" fillId="0" borderId="32" xfId="76" applyFont="1" applyFill="1" applyBorder="1" applyAlignment="1">
      <alignment wrapText="1"/>
      <protection/>
    </xf>
    <xf numFmtId="0" fontId="0" fillId="52" borderId="57" xfId="0" applyFill="1" applyBorder="1" applyAlignment="1">
      <alignment vertical="top"/>
    </xf>
    <xf numFmtId="0" fontId="0" fillId="52" borderId="57" xfId="0" applyNumberFormat="1" applyFill="1" applyBorder="1" applyAlignment="1">
      <alignment vertical="top"/>
    </xf>
    <xf numFmtId="0" fontId="0" fillId="52" borderId="58" xfId="0" applyNumberFormat="1" applyFill="1" applyBorder="1" applyAlignment="1">
      <alignment horizontal="left" vertical="top" wrapText="1"/>
    </xf>
    <xf numFmtId="0" fontId="0" fillId="52" borderId="59" xfId="0" applyFill="1" applyBorder="1" applyAlignment="1">
      <alignment horizontal="center" vertical="top" shrinkToFit="1"/>
    </xf>
    <xf numFmtId="173" fontId="0" fillId="52" borderId="58" xfId="0" applyNumberFormat="1" applyFill="1" applyBorder="1" applyAlignment="1">
      <alignment vertical="top" shrinkToFit="1"/>
    </xf>
    <xf numFmtId="4" fontId="0" fillId="52" borderId="58" xfId="0" applyNumberFormat="1" applyFill="1" applyBorder="1" applyAlignment="1">
      <alignment vertical="top" shrinkToFit="1"/>
    </xf>
    <xf numFmtId="49" fontId="11" fillId="0" borderId="32" xfId="76" applyNumberFormat="1" applyFont="1" applyFill="1" applyBorder="1" applyAlignment="1">
      <alignment horizontal="center" shrinkToFit="1"/>
      <protection/>
    </xf>
    <xf numFmtId="4" fontId="11" fillId="0" borderId="32" xfId="76" applyNumberFormat="1" applyFont="1" applyFill="1" applyBorder="1" applyAlignment="1">
      <alignment horizontal="right"/>
      <protection/>
    </xf>
    <xf numFmtId="4" fontId="11" fillId="0" borderId="32" xfId="76" applyNumberFormat="1" applyFont="1" applyFill="1" applyBorder="1">
      <alignment/>
      <protection/>
    </xf>
    <xf numFmtId="0" fontId="11" fillId="0" borderId="57" xfId="0" applyNumberFormat="1" applyFont="1" applyBorder="1" applyAlignment="1">
      <alignment vertical="top"/>
    </xf>
    <xf numFmtId="0" fontId="11" fillId="0" borderId="58" xfId="0" applyNumberFormat="1" applyFont="1" applyBorder="1" applyAlignment="1">
      <alignment horizontal="left" vertical="top" wrapText="1"/>
    </xf>
    <xf numFmtId="0" fontId="11" fillId="0" borderId="59" xfId="0" applyFont="1" applyBorder="1" applyAlignment="1">
      <alignment horizontal="center" vertical="top" shrinkToFit="1"/>
    </xf>
    <xf numFmtId="173" fontId="11" fillId="0" borderId="58" xfId="0" applyNumberFormat="1" applyFont="1" applyBorder="1" applyAlignment="1">
      <alignment vertical="top" shrinkToFit="1"/>
    </xf>
    <xf numFmtId="4" fontId="11" fillId="0" borderId="58" xfId="0" applyNumberFormat="1" applyFont="1" applyBorder="1" applyAlignment="1">
      <alignment vertical="top" shrinkToFit="1"/>
    </xf>
    <xf numFmtId="49" fontId="11" fillId="0" borderId="38" xfId="76" applyNumberFormat="1" applyFont="1" applyFill="1" applyBorder="1" applyAlignment="1">
      <alignment horizontal="left"/>
      <protection/>
    </xf>
    <xf numFmtId="49" fontId="11" fillId="0" borderId="39" xfId="76" applyNumberFormat="1" applyFont="1" applyFill="1" applyBorder="1" applyAlignment="1">
      <alignment horizontal="center" shrinkToFit="1"/>
      <protection/>
    </xf>
    <xf numFmtId="0" fontId="11" fillId="0" borderId="0" xfId="0" applyNumberFormat="1" applyFont="1" applyFill="1" applyBorder="1" applyAlignment="1">
      <alignment horizontal="left" vertical="top" wrapText="1"/>
    </xf>
    <xf numFmtId="49" fontId="3" fillId="53" borderId="30" xfId="77" applyNumberFormat="1" applyFont="1" applyFill="1" applyBorder="1" applyAlignment="1">
      <alignment wrapText="1"/>
      <protection/>
    </xf>
    <xf numFmtId="0" fontId="3" fillId="53" borderId="31" xfId="77" applyFont="1" applyFill="1" applyBorder="1" applyAlignment="1">
      <alignment horizontal="center" wrapText="1"/>
      <protection/>
    </xf>
    <xf numFmtId="0" fontId="3" fillId="53" borderId="31" xfId="77" applyNumberFormat="1" applyFont="1" applyFill="1" applyBorder="1" applyAlignment="1">
      <alignment horizontal="center" wrapText="1"/>
      <protection/>
    </xf>
    <xf numFmtId="0" fontId="3" fillId="53" borderId="30" xfId="77" applyFont="1" applyFill="1" applyBorder="1" applyAlignment="1">
      <alignment horizontal="center" wrapText="1"/>
      <protection/>
    </xf>
    <xf numFmtId="0" fontId="28" fillId="42" borderId="38" xfId="77" applyFont="1" applyFill="1" applyBorder="1" applyAlignment="1">
      <alignment horizontal="center"/>
      <protection/>
    </xf>
    <xf numFmtId="49" fontId="7" fillId="42" borderId="25" xfId="77" applyNumberFormat="1" applyFont="1" applyFill="1" applyBorder="1" applyAlignment="1">
      <alignment horizontal="left"/>
      <protection/>
    </xf>
    <xf numFmtId="0" fontId="7" fillId="42" borderId="25" xfId="77" applyFont="1" applyFill="1" applyBorder="1">
      <alignment/>
      <protection/>
    </xf>
    <xf numFmtId="0" fontId="0" fillId="42" borderId="25" xfId="77" applyFill="1" applyBorder="1" applyAlignment="1">
      <alignment horizontal="center"/>
      <protection/>
    </xf>
    <xf numFmtId="0" fontId="0" fillId="42" borderId="25" xfId="77" applyNumberFormat="1" applyFill="1" applyBorder="1" applyAlignment="1">
      <alignment horizontal="right"/>
      <protection/>
    </xf>
    <xf numFmtId="0" fontId="0" fillId="42" borderId="39" xfId="77" applyNumberFormat="1" applyFill="1" applyBorder="1">
      <alignment/>
      <protection/>
    </xf>
    <xf numFmtId="0" fontId="11" fillId="0" borderId="32" xfId="77" applyFont="1" applyBorder="1" applyAlignment="1">
      <alignment horizontal="center"/>
      <protection/>
    </xf>
    <xf numFmtId="49" fontId="29" fillId="0" borderId="32" xfId="77" applyNumberFormat="1" applyFont="1" applyBorder="1" applyAlignment="1">
      <alignment horizontal="left" shrinkToFit="1"/>
      <protection/>
    </xf>
    <xf numFmtId="0" fontId="29" fillId="0" borderId="32" xfId="77" applyFont="1" applyBorder="1" applyAlignment="1">
      <alignment wrapText="1"/>
      <protection/>
    </xf>
    <xf numFmtId="49" fontId="11" fillId="0" borderId="32" xfId="77" applyNumberFormat="1" applyFont="1" applyBorder="1" applyAlignment="1">
      <alignment horizontal="center" shrinkToFit="1"/>
      <protection/>
    </xf>
    <xf numFmtId="4" fontId="29" fillId="0" borderId="32" xfId="77" applyNumberFormat="1" applyFont="1" applyBorder="1" applyAlignment="1">
      <alignment horizontal="right" shrinkToFit="1"/>
      <protection/>
    </xf>
    <xf numFmtId="4" fontId="11" fillId="0" borderId="32" xfId="77" applyNumberFormat="1" applyFont="1" applyFill="1" applyBorder="1" applyAlignment="1" applyProtection="1">
      <alignment horizontal="right"/>
      <protection locked="0"/>
    </xf>
    <xf numFmtId="4" fontId="11" fillId="0" borderId="32" xfId="77" applyNumberFormat="1" applyFont="1" applyBorder="1">
      <alignment/>
      <protection/>
    </xf>
    <xf numFmtId="0" fontId="30" fillId="53" borderId="33" xfId="77" applyFont="1" applyFill="1" applyBorder="1" applyAlignment="1">
      <alignment horizontal="center"/>
      <protection/>
    </xf>
    <xf numFmtId="49" fontId="27" fillId="53" borderId="11" xfId="77" applyNumberFormat="1" applyFont="1" applyFill="1" applyBorder="1" applyAlignment="1">
      <alignment horizontal="left"/>
      <protection/>
    </xf>
    <xf numFmtId="0" fontId="27" fillId="53" borderId="11" xfId="77" applyFont="1" applyFill="1" applyBorder="1" applyAlignment="1">
      <alignment horizontal="left"/>
      <protection/>
    </xf>
    <xf numFmtId="0" fontId="0" fillId="53" borderId="11" xfId="77" applyFill="1" applyBorder="1" applyAlignment="1">
      <alignment horizontal="center"/>
      <protection/>
    </xf>
    <xf numFmtId="4" fontId="0" fillId="53" borderId="11" xfId="77" applyNumberFormat="1" applyFill="1" applyBorder="1" applyAlignment="1">
      <alignment horizontal="right"/>
      <protection/>
    </xf>
    <xf numFmtId="3" fontId="7" fillId="53" borderId="31" xfId="77" applyNumberFormat="1" applyFont="1" applyFill="1" applyBorder="1">
      <alignment/>
      <protection/>
    </xf>
    <xf numFmtId="0" fontId="31" fillId="42" borderId="33" xfId="77" applyFont="1" applyFill="1" applyBorder="1" applyAlignment="1">
      <alignment horizontal="center"/>
      <protection/>
    </xf>
    <xf numFmtId="49" fontId="27" fillId="42" borderId="11" xfId="77" applyNumberFormat="1" applyFont="1" applyFill="1" applyBorder="1" applyAlignment="1">
      <alignment horizontal="left"/>
      <protection/>
    </xf>
    <xf numFmtId="0" fontId="27" fillId="42" borderId="11" xfId="77" applyFont="1" applyFill="1" applyBorder="1">
      <alignment/>
      <protection/>
    </xf>
    <xf numFmtId="0" fontId="0" fillId="42" borderId="11" xfId="77" applyFill="1" applyBorder="1" applyAlignment="1">
      <alignment horizontal="center"/>
      <protection/>
    </xf>
    <xf numFmtId="4" fontId="0" fillId="42" borderId="11" xfId="77" applyNumberFormat="1" applyFill="1" applyBorder="1" applyAlignment="1">
      <alignment horizontal="right"/>
      <protection/>
    </xf>
    <xf numFmtId="3" fontId="7" fillId="42" borderId="31" xfId="77" applyNumberFormat="1" applyFont="1" applyFill="1" applyBorder="1">
      <alignment/>
      <protection/>
    </xf>
    <xf numFmtId="0" fontId="7" fillId="0" borderId="0" xfId="77" applyFont="1">
      <alignment/>
      <protection/>
    </xf>
    <xf numFmtId="0" fontId="0" fillId="0" borderId="30" xfId="0" applyFont="1" applyBorder="1" applyAlignment="1">
      <alignment vertical="center"/>
    </xf>
    <xf numFmtId="0" fontId="0" fillId="52" borderId="30" xfId="0" applyFill="1" applyBorder="1" applyAlignment="1">
      <alignment/>
    </xf>
    <xf numFmtId="49" fontId="0" fillId="52" borderId="11" xfId="0" applyNumberFormat="1" applyFill="1" applyBorder="1" applyAlignment="1">
      <alignment/>
    </xf>
    <xf numFmtId="49" fontId="0" fillId="52" borderId="11" xfId="0" applyNumberFormat="1" applyFill="1" applyBorder="1" applyAlignment="1">
      <alignment/>
    </xf>
    <xf numFmtId="0" fontId="0" fillId="52" borderId="11" xfId="0" applyFill="1" applyBorder="1" applyAlignment="1">
      <alignment/>
    </xf>
    <xf numFmtId="4" fontId="0" fillId="52" borderId="11" xfId="0" applyNumberFormat="1" applyFill="1" applyBorder="1" applyAlignment="1">
      <alignment/>
    </xf>
    <xf numFmtId="4" fontId="0" fillId="52" borderId="3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52" borderId="36" xfId="0" applyFill="1" applyBorder="1" applyAlignment="1">
      <alignment/>
    </xf>
    <xf numFmtId="49" fontId="0" fillId="52" borderId="36" xfId="0" applyNumberFormat="1" applyFill="1" applyBorder="1" applyAlignment="1">
      <alignment/>
    </xf>
    <xf numFmtId="4" fontId="0" fillId="52" borderId="36" xfId="0" applyNumberFormat="1" applyFill="1" applyBorder="1" applyAlignment="1">
      <alignment/>
    </xf>
    <xf numFmtId="4" fontId="0" fillId="52" borderId="34" xfId="0" applyNumberFormat="1" applyFill="1" applyBorder="1" applyAlignment="1">
      <alignment/>
    </xf>
    <xf numFmtId="0" fontId="0" fillId="52" borderId="31" xfId="0" applyFill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4" xfId="0" applyNumberFormat="1" applyFont="1" applyBorder="1" applyAlignment="1">
      <alignment vertical="top"/>
    </xf>
    <xf numFmtId="0" fontId="11" fillId="0" borderId="36" xfId="0" applyNumberFormat="1" applyFont="1" applyBorder="1" applyAlignment="1">
      <alignment horizontal="left" vertical="top" wrapText="1"/>
    </xf>
    <xf numFmtId="0" fontId="11" fillId="0" borderId="35" xfId="0" applyFont="1" applyBorder="1" applyAlignment="1">
      <alignment vertical="top" shrinkToFit="1"/>
    </xf>
    <xf numFmtId="4" fontId="11" fillId="0" borderId="36" xfId="0" applyNumberFormat="1" applyFont="1" applyBorder="1" applyAlignment="1">
      <alignment vertical="top" shrinkToFit="1"/>
    </xf>
    <xf numFmtId="0" fontId="11" fillId="0" borderId="39" xfId="0" applyFont="1" applyBorder="1" applyAlignment="1">
      <alignment vertical="top" shrinkToFit="1"/>
    </xf>
    <xf numFmtId="0" fontId="11" fillId="0" borderId="32" xfId="69" applyFont="1" applyBorder="1" applyAlignment="1">
      <alignment horizontal="left" vertical="top" wrapText="1"/>
      <protection/>
    </xf>
    <xf numFmtId="0" fontId="11" fillId="0" borderId="32" xfId="70" applyFont="1" applyBorder="1" applyAlignment="1">
      <alignment horizontal="left" vertical="top" wrapText="1"/>
      <protection/>
    </xf>
    <xf numFmtId="49" fontId="11" fillId="0" borderId="60" xfId="0" applyNumberFormat="1" applyFont="1" applyBorder="1" applyAlignment="1">
      <alignment horizontal="left" vertical="top" wrapText="1"/>
    </xf>
    <xf numFmtId="0" fontId="11" fillId="0" borderId="57" xfId="0" applyFont="1" applyBorder="1" applyAlignment="1">
      <alignment vertical="top"/>
    </xf>
    <xf numFmtId="0" fontId="11" fillId="0" borderId="59" xfId="0" applyFont="1" applyBorder="1" applyAlignment="1">
      <alignment vertical="top" shrinkToFit="1"/>
    </xf>
    <xf numFmtId="10" fontId="51" fillId="0" borderId="61" xfId="0" applyNumberFormat="1" applyFont="1" applyBorder="1" applyAlignment="1">
      <alignment horizontal="center" vertical="center"/>
    </xf>
    <xf numFmtId="10" fontId="51" fillId="0" borderId="20" xfId="0" applyNumberFormat="1" applyFont="1" applyBorder="1" applyAlignment="1">
      <alignment vertical="center"/>
    </xf>
    <xf numFmtId="10" fontId="51" fillId="0" borderId="20" xfId="0" applyNumberFormat="1" applyFont="1" applyBorder="1" applyAlignment="1">
      <alignment horizontal="center" vertical="center"/>
    </xf>
    <xf numFmtId="10" fontId="51" fillId="0" borderId="62" xfId="0" applyNumberFormat="1" applyFont="1" applyBorder="1" applyAlignment="1">
      <alignment horizontal="center" vertical="center"/>
    </xf>
    <xf numFmtId="10" fontId="53" fillId="0" borderId="20" xfId="0" applyNumberFormat="1" applyFont="1" applyBorder="1" applyAlignment="1">
      <alignment horizontal="center" vertical="center"/>
    </xf>
    <xf numFmtId="10" fontId="53" fillId="0" borderId="20" xfId="0" applyNumberFormat="1" applyFont="1" applyBorder="1" applyAlignment="1">
      <alignment vertical="center"/>
    </xf>
    <xf numFmtId="10" fontId="53" fillId="0" borderId="62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wrapText="1"/>
    </xf>
    <xf numFmtId="175" fontId="46" fillId="0" borderId="0" xfId="0" applyNumberFormat="1" applyFont="1" applyBorder="1" applyAlignment="1">
      <alignment horizontal="center" vertical="center"/>
    </xf>
    <xf numFmtId="175" fontId="47" fillId="0" borderId="0" xfId="0" applyNumberFormat="1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vertical="center"/>
    </xf>
    <xf numFmtId="0" fontId="48" fillId="0" borderId="65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175" fontId="49" fillId="0" borderId="67" xfId="0" applyNumberFormat="1" applyFont="1" applyFill="1" applyBorder="1" applyAlignment="1">
      <alignment horizontal="center"/>
    </xf>
    <xf numFmtId="175" fontId="49" fillId="0" borderId="68" xfId="0" applyNumberFormat="1" applyFont="1" applyFill="1" applyBorder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175" fontId="48" fillId="0" borderId="70" xfId="0" applyNumberFormat="1" applyFont="1" applyBorder="1" applyAlignment="1">
      <alignment horizontal="center" vertical="center"/>
    </xf>
    <xf numFmtId="175" fontId="48" fillId="0" borderId="71" xfId="0" applyNumberFormat="1" applyFont="1" applyBorder="1" applyAlignment="1">
      <alignment horizontal="center" vertical="center"/>
    </xf>
    <xf numFmtId="49" fontId="50" fillId="0" borderId="72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175" fontId="48" fillId="0" borderId="62" xfId="0" applyNumberFormat="1" applyFont="1" applyBorder="1" applyAlignment="1">
      <alignment horizontal="center" vertical="center"/>
    </xf>
    <xf numFmtId="175" fontId="48" fillId="0" borderId="73" xfId="0" applyNumberFormat="1" applyFont="1" applyBorder="1" applyAlignment="1">
      <alignment horizontal="center" vertical="center"/>
    </xf>
    <xf numFmtId="0" fontId="50" fillId="54" borderId="69" xfId="0" applyFont="1" applyFill="1" applyBorder="1" applyAlignment="1">
      <alignment horizontal="center" vertical="center"/>
    </xf>
    <xf numFmtId="0" fontId="50" fillId="54" borderId="18" xfId="0" applyFont="1" applyFill="1" applyBorder="1" applyAlignment="1">
      <alignment vertical="center"/>
    </xf>
    <xf numFmtId="0" fontId="50" fillId="54" borderId="18" xfId="0" applyFont="1" applyFill="1" applyBorder="1" applyAlignment="1">
      <alignment horizontal="center" vertical="center"/>
    </xf>
    <xf numFmtId="0" fontId="50" fillId="54" borderId="70" xfId="0" applyFont="1" applyFill="1" applyBorder="1" applyAlignment="1">
      <alignment horizontal="center" vertical="center"/>
    </xf>
    <xf numFmtId="175" fontId="50" fillId="54" borderId="70" xfId="0" applyNumberFormat="1" applyFont="1" applyFill="1" applyBorder="1" applyAlignment="1">
      <alignment horizontal="center" vertical="center"/>
    </xf>
    <xf numFmtId="175" fontId="50" fillId="54" borderId="71" xfId="0" applyNumberFormat="1" applyFont="1" applyFill="1" applyBorder="1" applyAlignment="1">
      <alignment horizontal="center" vertical="center"/>
    </xf>
    <xf numFmtId="49" fontId="51" fillId="0" borderId="72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175" fontId="51" fillId="0" borderId="62" xfId="0" applyNumberFormat="1" applyFont="1" applyBorder="1" applyAlignment="1">
      <alignment horizontal="center" vertical="center"/>
    </xf>
    <xf numFmtId="175" fontId="51" fillId="0" borderId="73" xfId="0" applyNumberFormat="1" applyFont="1" applyBorder="1" applyAlignment="1">
      <alignment horizontal="center" vertical="center"/>
    </xf>
    <xf numFmtId="0" fontId="51" fillId="0" borderId="20" xfId="0" applyNumberFormat="1" applyFont="1" applyBorder="1" applyAlignment="1">
      <alignment vertical="center"/>
    </xf>
    <xf numFmtId="0" fontId="52" fillId="0" borderId="0" xfId="0" applyFont="1" applyAlignment="1">
      <alignment horizontal="center"/>
    </xf>
    <xf numFmtId="49" fontId="52" fillId="0" borderId="72" xfId="0" applyNumberFormat="1" applyFont="1" applyBorder="1" applyAlignment="1">
      <alignment horizontal="center" vertical="center"/>
    </xf>
    <xf numFmtId="0" fontId="52" fillId="0" borderId="20" xfId="0" applyNumberFormat="1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62" xfId="0" applyFont="1" applyBorder="1" applyAlignment="1">
      <alignment horizontal="center" vertical="center"/>
    </xf>
    <xf numFmtId="175" fontId="52" fillId="0" borderId="62" xfId="0" applyNumberFormat="1" applyFont="1" applyBorder="1" applyAlignment="1">
      <alignment horizontal="center" vertical="center"/>
    </xf>
    <xf numFmtId="175" fontId="52" fillId="0" borderId="73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175" fontId="53" fillId="0" borderId="62" xfId="0" applyNumberFormat="1" applyFont="1" applyBorder="1" applyAlignment="1">
      <alignment horizontal="center" vertical="center"/>
    </xf>
    <xf numFmtId="175" fontId="53" fillId="0" borderId="73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52" fillId="0" borderId="0" xfId="0" applyFont="1" applyBorder="1" applyAlignment="1">
      <alignment wrapText="1"/>
    </xf>
    <xf numFmtId="175" fontId="47" fillId="0" borderId="73" xfId="0" applyNumberFormat="1" applyFont="1" applyBorder="1" applyAlignment="1">
      <alignment horizontal="center" vertical="center"/>
    </xf>
    <xf numFmtId="49" fontId="51" fillId="0" borderId="74" xfId="0" applyNumberFormat="1" applyFont="1" applyBorder="1" applyAlignment="1">
      <alignment horizontal="center" vertical="center"/>
    </xf>
    <xf numFmtId="0" fontId="52" fillId="0" borderId="75" xfId="0" applyFont="1" applyBorder="1" applyAlignment="1">
      <alignment wrapText="1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175" fontId="51" fillId="0" borderId="77" xfId="0" applyNumberFormat="1" applyFont="1" applyBorder="1" applyAlignment="1">
      <alignment horizontal="center" vertical="center"/>
    </xf>
    <xf numFmtId="175" fontId="51" fillId="0" borderId="78" xfId="0" applyNumberFormat="1" applyFont="1" applyBorder="1" applyAlignment="1">
      <alignment horizontal="center" vertical="center"/>
    </xf>
    <xf numFmtId="49" fontId="11" fillId="45" borderId="41" xfId="0" applyNumberFormat="1" applyFont="1" applyFill="1" applyBorder="1" applyAlignment="1">
      <alignment horizontal="left" vertical="top" wrapText="1"/>
    </xf>
    <xf numFmtId="49" fontId="11" fillId="45" borderId="44" xfId="0" applyNumberFormat="1" applyFont="1" applyFill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right"/>
    </xf>
    <xf numFmtId="0" fontId="83" fillId="0" borderId="15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1" fontId="83" fillId="0" borderId="0" xfId="0" applyNumberFormat="1" applyFont="1" applyBorder="1" applyAlignment="1">
      <alignment horizontal="right" vertical="center"/>
    </xf>
    <xf numFmtId="0" fontId="83" fillId="0" borderId="21" xfId="0" applyFont="1" applyBorder="1" applyAlignment="1">
      <alignment vertical="center"/>
    </xf>
    <xf numFmtId="4" fontId="83" fillId="0" borderId="23" xfId="0" applyNumberFormat="1" applyFont="1" applyBorder="1" applyAlignment="1">
      <alignment horizontal="right" vertical="center"/>
    </xf>
    <xf numFmtId="4" fontId="83" fillId="0" borderId="22" xfId="0" applyNumberFormat="1" applyFont="1" applyBorder="1" applyAlignment="1">
      <alignment horizontal="right" vertical="center"/>
    </xf>
    <xf numFmtId="4" fontId="83" fillId="0" borderId="15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79" xfId="0" applyNumberFormat="1" applyFont="1" applyBorder="1" applyAlignment="1">
      <alignment horizontal="right" vertical="center"/>
    </xf>
    <xf numFmtId="4" fontId="0" fillId="0" borderId="8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wrapText="1"/>
    </xf>
    <xf numFmtId="4" fontId="83" fillId="0" borderId="24" xfId="0" applyNumberFormat="1" applyFont="1" applyBorder="1" applyAlignment="1">
      <alignment horizontal="right" vertical="center"/>
    </xf>
    <xf numFmtId="4" fontId="83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81" xfId="0" applyNumberFormat="1" applyFont="1" applyBorder="1" applyAlignment="1">
      <alignment horizontal="right" vertical="center"/>
    </xf>
    <xf numFmtId="4" fontId="6" fillId="36" borderId="82" xfId="0" applyNumberFormat="1" applyFont="1" applyFill="1" applyBorder="1" applyAlignment="1">
      <alignment horizontal="right" vertical="center"/>
    </xf>
    <xf numFmtId="49" fontId="19" fillId="43" borderId="83" xfId="76" applyNumberFormat="1" applyFont="1" applyFill="1" applyBorder="1" applyAlignment="1">
      <alignment horizontal="left" wrapText="1"/>
      <protection/>
    </xf>
    <xf numFmtId="49" fontId="20" fillId="0" borderId="84" xfId="0" applyNumberFormat="1" applyFont="1" applyBorder="1" applyAlignment="1">
      <alignment horizontal="left" wrapText="1"/>
    </xf>
    <xf numFmtId="0" fontId="12" fillId="0" borderId="0" xfId="76" applyFont="1" applyAlignment="1">
      <alignment horizontal="center"/>
      <protection/>
    </xf>
    <xf numFmtId="0" fontId="1" fillId="0" borderId="85" xfId="76" applyFont="1" applyBorder="1" applyAlignment="1">
      <alignment horizontal="center"/>
      <protection/>
    </xf>
    <xf numFmtId="0" fontId="1" fillId="0" borderId="86" xfId="76" applyFont="1" applyBorder="1" applyAlignment="1">
      <alignment horizontal="center"/>
      <protection/>
    </xf>
    <xf numFmtId="49" fontId="1" fillId="0" borderId="87" xfId="76" applyNumberFormat="1" applyFont="1" applyBorder="1" applyAlignment="1">
      <alignment horizontal="center"/>
      <protection/>
    </xf>
    <xf numFmtId="0" fontId="1" fillId="0" borderId="88" xfId="76" applyFont="1" applyBorder="1" applyAlignment="1">
      <alignment horizontal="center"/>
      <protection/>
    </xf>
    <xf numFmtId="0" fontId="1" fillId="0" borderId="89" xfId="76" applyFont="1" applyBorder="1" applyAlignment="1">
      <alignment horizontal="center" shrinkToFit="1"/>
      <protection/>
    </xf>
    <xf numFmtId="0" fontId="1" fillId="0" borderId="29" xfId="76" applyFont="1" applyBorder="1" applyAlignment="1">
      <alignment horizontal="center" shrinkToFit="1"/>
      <protection/>
    </xf>
    <xf numFmtId="0" fontId="1" fillId="0" borderId="90" xfId="76" applyFont="1" applyBorder="1" applyAlignment="1">
      <alignment horizontal="center" shrinkToFit="1"/>
      <protection/>
    </xf>
    <xf numFmtId="0" fontId="46" fillId="0" borderId="0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0" xfId="77" applyFont="1" applyBorder="1" applyAlignment="1">
      <alignment horizontal="left"/>
      <protection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al 2" xfId="63"/>
    <cellStyle name="Normal 3" xfId="64"/>
    <cellStyle name="Normal 4" xfId="65"/>
    <cellStyle name="Normal 5" xfId="66"/>
    <cellStyle name="Normální 10" xfId="67"/>
    <cellStyle name="normální 2" xfId="68"/>
    <cellStyle name="Normální 3" xfId="69"/>
    <cellStyle name="Normální 4" xfId="70"/>
    <cellStyle name="Normální 5" xfId="71"/>
    <cellStyle name="Normální 6" xfId="72"/>
    <cellStyle name="Normální 7" xfId="73"/>
    <cellStyle name="Normální 8" xfId="74"/>
    <cellStyle name="Normální 9" xfId="75"/>
    <cellStyle name="normální_POL.XLS" xfId="76"/>
    <cellStyle name="normální_POL.XLS 2" xfId="77"/>
    <cellStyle name="Poznámka" xfId="78"/>
    <cellStyle name="Percent" xfId="79"/>
    <cellStyle name="Propojená buňka" xfId="80"/>
    <cellStyle name="Správně" xfId="81"/>
    <cellStyle name="Špatně" xfId="82"/>
    <cellStyle name="Text upozornění" xfId="83"/>
    <cellStyle name="Title" xfId="84"/>
    <cellStyle name="Total" xfId="85"/>
    <cellStyle name="Vstup" xfId="86"/>
    <cellStyle name="Výpočet" xfId="87"/>
    <cellStyle name="Výstup" xfId="88"/>
    <cellStyle name="Vysvětlující text" xfId="89"/>
    <cellStyle name="Warning Text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kce_BISA\Realizace\2011\5063_HALA_KN&#282;&#381;MOST\SoD\20110711_kn&#283;&#382;most_k_So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1a "/>
      <sheetName val="01 01b "/>
      <sheetName val="01 01c"/>
      <sheetName val="01 02 "/>
      <sheetName val="01 03 "/>
      <sheetName val="01 04 "/>
      <sheetName val="01 05 "/>
      <sheetName val="01 06 "/>
      <sheetName val="01 07 "/>
      <sheetName val="02 01 "/>
      <sheetName val="03 01 "/>
      <sheetName val="04a 01 "/>
      <sheetName val="04b 01 "/>
      <sheetName val="05a 01 "/>
      <sheetName val="05b 01 "/>
      <sheetName val="06 01 "/>
      <sheetName val="07 01 "/>
      <sheetName val="08 01 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5"/>
  <sheetViews>
    <sheetView showGridLines="0" view="pageBreakPreview" zoomScale="115" zoomScaleSheetLayoutView="115" zoomScalePageLayoutView="115" workbookViewId="0" topLeftCell="A3">
      <selection activeCell="J34" sqref="J34"/>
    </sheetView>
  </sheetViews>
  <sheetFormatPr defaultColWidth="8.875" defaultRowHeight="12.75"/>
  <cols>
    <col min="1" max="1" width="0.37109375" style="0" customWidth="1"/>
    <col min="2" max="2" width="11.375" style="0" customWidth="1"/>
    <col min="3" max="3" width="8.87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9.125" style="2" customWidth="1"/>
    <col min="8" max="8" width="14.875" style="0" customWidth="1"/>
    <col min="9" max="9" width="10.875" style="2" customWidth="1"/>
    <col min="10" max="16" width="10.75390625" style="0" customWidth="1"/>
  </cols>
  <sheetData>
    <row r="1" ht="12" customHeight="1"/>
    <row r="2" spans="2:9" ht="17.25" customHeight="1">
      <c r="B2" s="3"/>
      <c r="C2" s="4" t="s">
        <v>0</v>
      </c>
      <c r="E2" s="5"/>
      <c r="F2" s="4"/>
      <c r="G2" s="6"/>
      <c r="H2" s="7" t="s">
        <v>1</v>
      </c>
      <c r="I2" s="8"/>
    </row>
    <row r="3" spans="3:4" ht="6" customHeight="1">
      <c r="C3" s="9"/>
      <c r="D3" s="10" t="s">
        <v>2</v>
      </c>
    </row>
    <row r="4" spans="4:8" ht="4.5" customHeight="1">
      <c r="D4" s="461" t="s">
        <v>432</v>
      </c>
      <c r="E4" s="461"/>
      <c r="F4" s="461"/>
      <c r="G4" s="461"/>
      <c r="H4" s="461"/>
    </row>
    <row r="5" spans="3:16" ht="32.25" customHeight="1">
      <c r="C5" s="11" t="s">
        <v>3</v>
      </c>
      <c r="D5" s="461"/>
      <c r="E5" s="461"/>
      <c r="F5" s="461"/>
      <c r="G5" s="461"/>
      <c r="H5" s="461"/>
      <c r="P5" s="8"/>
    </row>
    <row r="7" spans="3:9" ht="12.75">
      <c r="C7" s="13" t="s">
        <v>4</v>
      </c>
      <c r="D7" s="53" t="s">
        <v>940</v>
      </c>
      <c r="H7" s="15"/>
      <c r="I7" s="14"/>
    </row>
    <row r="8" spans="4:9" ht="12.75">
      <c r="D8" s="14"/>
      <c r="H8" s="15"/>
      <c r="I8" s="14"/>
    </row>
    <row r="9" spans="3:9" ht="12.75">
      <c r="C9" s="15"/>
      <c r="D9" s="14"/>
      <c r="H9" s="15"/>
      <c r="I9" s="14"/>
    </row>
    <row r="10" spans="8:9" ht="12.75">
      <c r="H10" s="15"/>
      <c r="I10" s="14"/>
    </row>
    <row r="11" spans="3:9" ht="12.75">
      <c r="C11" s="13" t="s">
        <v>5</v>
      </c>
      <c r="D11" s="14"/>
      <c r="H11" s="15" t="s">
        <v>6</v>
      </c>
      <c r="I11" s="14"/>
    </row>
    <row r="12" spans="4:9" ht="12.75">
      <c r="D12" s="14"/>
      <c r="H12" s="15" t="s">
        <v>7</v>
      </c>
      <c r="I12" s="14"/>
    </row>
    <row r="13" spans="3:9" ht="12.75" customHeight="1">
      <c r="C13" s="15"/>
      <c r="D13" s="14"/>
      <c r="I13" s="15"/>
    </row>
    <row r="14" ht="0.75" customHeight="1" hidden="1">
      <c r="I14" s="15"/>
    </row>
    <row r="15" ht="4.5" customHeight="1">
      <c r="I15" s="15"/>
    </row>
    <row r="16" ht="4.5" customHeight="1"/>
    <row r="17" ht="3.75" customHeight="1"/>
    <row r="18" spans="2:9" ht="13.5" customHeight="1">
      <c r="B18" s="16"/>
      <c r="C18" s="17"/>
      <c r="D18" s="17"/>
      <c r="E18" s="18"/>
      <c r="F18" s="19"/>
      <c r="G18" s="20"/>
      <c r="H18" s="21"/>
      <c r="I18" s="22" t="s">
        <v>8</v>
      </c>
    </row>
    <row r="19" spans="2:9" ht="15" customHeight="1">
      <c r="B19" s="446"/>
      <c r="C19" s="447"/>
      <c r="D19" s="448"/>
      <c r="E19" s="449"/>
      <c r="F19" s="450"/>
      <c r="G19" s="451"/>
      <c r="H19" s="463"/>
      <c r="I19" s="463"/>
    </row>
    <row r="20" spans="2:9" ht="12.75">
      <c r="B20" s="446"/>
      <c r="C20" s="447"/>
      <c r="D20" s="448"/>
      <c r="E20" s="449"/>
      <c r="F20" s="452"/>
      <c r="G20" s="453"/>
      <c r="H20" s="464"/>
      <c r="I20" s="464"/>
    </row>
    <row r="21" spans="2:9" ht="12.75">
      <c r="B21" s="23" t="s">
        <v>9</v>
      </c>
      <c r="C21" s="454"/>
      <c r="D21" s="455">
        <v>21</v>
      </c>
      <c r="E21" s="456" t="s">
        <v>11</v>
      </c>
      <c r="F21" s="457"/>
      <c r="G21" s="458"/>
      <c r="H21" s="465">
        <f>H39</f>
        <v>0</v>
      </c>
      <c r="I21" s="465"/>
    </row>
    <row r="22" spans="2:9" ht="12.75">
      <c r="B22" s="23" t="s">
        <v>10</v>
      </c>
      <c r="C22" s="454"/>
      <c r="D22" s="455">
        <v>21</v>
      </c>
      <c r="E22" s="456" t="s">
        <v>11</v>
      </c>
      <c r="F22" s="459"/>
      <c r="G22" s="460"/>
      <c r="H22" s="466">
        <f>H21*0.21</f>
        <v>0</v>
      </c>
      <c r="I22" s="466"/>
    </row>
    <row r="23" spans="2:9" ht="15">
      <c r="B23" s="24" t="s">
        <v>12</v>
      </c>
      <c r="C23" s="25"/>
      <c r="D23" s="25"/>
      <c r="E23" s="26"/>
      <c r="F23" s="27"/>
      <c r="G23" s="28"/>
      <c r="H23" s="467">
        <f>SUM(H21:I22)</f>
        <v>0</v>
      </c>
      <c r="I23" s="467"/>
    </row>
    <row r="24" ht="1.5" customHeight="1"/>
    <row r="25" spans="2:13" ht="15.75" customHeight="1">
      <c r="B25" s="12" t="s">
        <v>13</v>
      </c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0"/>
    </row>
    <row r="26" spans="10:13" ht="5.25" customHeight="1">
      <c r="J26" s="30"/>
      <c r="K26" s="30"/>
      <c r="L26" s="30"/>
      <c r="M26" s="30"/>
    </row>
    <row r="27" spans="2:26" ht="24" customHeight="1">
      <c r="B27" s="31" t="s">
        <v>14</v>
      </c>
      <c r="C27" s="32"/>
      <c r="D27" s="32"/>
      <c r="E27" s="59"/>
      <c r="F27" s="65"/>
      <c r="G27" s="65"/>
      <c r="H27" s="62" t="s">
        <v>15</v>
      </c>
      <c r="I27" s="33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</row>
    <row r="28" spans="2:26" ht="12.75" customHeight="1">
      <c r="B28" s="57" t="s">
        <v>16</v>
      </c>
      <c r="C28" s="70" t="s">
        <v>21</v>
      </c>
      <c r="D28" s="58"/>
      <c r="E28" s="60"/>
      <c r="F28" s="55"/>
      <c r="G28" s="56"/>
      <c r="H28" s="445">
        <f>H29+H30+H31+H32+H33+H34+H35+H36+H37</f>
        <v>0</v>
      </c>
      <c r="I28" s="34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</row>
    <row r="29" spans="2:26" ht="12.75" customHeight="1">
      <c r="B29" s="35"/>
      <c r="C29" s="36" t="s">
        <v>339</v>
      </c>
      <c r="D29" s="37"/>
      <c r="E29" s="54"/>
      <c r="F29" s="55"/>
      <c r="G29" s="56"/>
      <c r="H29" s="39">
        <f>'1a-stavební'!G174</f>
        <v>0</v>
      </c>
      <c r="I29" s="40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</row>
    <row r="30" spans="2:26" ht="12.75" customHeight="1">
      <c r="B30" s="35"/>
      <c r="C30" s="36" t="s">
        <v>340</v>
      </c>
      <c r="D30" s="37"/>
      <c r="E30" s="54"/>
      <c r="F30" s="55"/>
      <c r="G30" s="56"/>
      <c r="H30" s="39">
        <f>'1b-hala'!G66</f>
        <v>0</v>
      </c>
      <c r="I30" s="40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</row>
    <row r="31" spans="2:26" ht="12.75" customHeight="1">
      <c r="B31" s="35"/>
      <c r="C31" s="36" t="s">
        <v>17</v>
      </c>
      <c r="D31" s="37"/>
      <c r="E31" s="54"/>
      <c r="F31" s="55"/>
      <c r="G31" s="56"/>
      <c r="H31" s="39">
        <f>'2 - elektro'!I127</f>
        <v>0</v>
      </c>
      <c r="I31" s="40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</row>
    <row r="32" spans="2:26" ht="12.75" customHeight="1">
      <c r="B32" s="35"/>
      <c r="C32" s="36" t="s">
        <v>509</v>
      </c>
      <c r="D32" s="71"/>
      <c r="E32" s="54"/>
      <c r="F32" s="55"/>
      <c r="G32" s="56"/>
      <c r="H32" s="39">
        <f>'3 - ZTI'!G67</f>
        <v>0</v>
      </c>
      <c r="I32" s="40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</row>
    <row r="33" spans="2:26" ht="12.75" customHeight="1">
      <c r="B33" s="35"/>
      <c r="C33" s="36" t="s">
        <v>341</v>
      </c>
      <c r="D33" s="71"/>
      <c r="E33" s="54"/>
      <c r="F33" s="55"/>
      <c r="G33" s="56"/>
      <c r="H33" s="39">
        <f>'4-vytápění'!G41</f>
        <v>0</v>
      </c>
      <c r="I33" s="40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</row>
    <row r="34" spans="2:26" ht="12.75" customHeight="1">
      <c r="B34" s="35"/>
      <c r="C34" s="36" t="s">
        <v>434</v>
      </c>
      <c r="D34" s="71"/>
      <c r="E34" s="54"/>
      <c r="F34" s="55"/>
      <c r="G34" s="56"/>
      <c r="H34" s="39">
        <f>'6 - VZT'!H43</f>
        <v>0</v>
      </c>
      <c r="I34" s="38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</row>
    <row r="35" spans="2:26" ht="12.75" customHeight="1">
      <c r="B35" s="35"/>
      <c r="C35" s="36" t="s">
        <v>787</v>
      </c>
      <c r="D35" s="71"/>
      <c r="E35" s="54"/>
      <c r="F35" s="55"/>
      <c r="G35" s="56"/>
      <c r="H35" s="39">
        <f>'7 - přípojky kanal'!G18</f>
        <v>0</v>
      </c>
      <c r="I35" s="38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</row>
    <row r="36" spans="2:26" ht="12.75" customHeight="1">
      <c r="B36" s="35"/>
      <c r="C36" s="36" t="s">
        <v>788</v>
      </c>
      <c r="D36" s="71"/>
      <c r="E36" s="54"/>
      <c r="F36" s="55"/>
      <c r="G36" s="56"/>
      <c r="H36" s="39">
        <f>'8 - příp. vodovodu'!G20</f>
        <v>0</v>
      </c>
      <c r="I36" s="38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</row>
    <row r="37" spans="2:26" ht="12.75" customHeight="1">
      <c r="B37" s="35"/>
      <c r="C37" s="36" t="s">
        <v>862</v>
      </c>
      <c r="D37" s="71"/>
      <c r="E37" s="54"/>
      <c r="F37" s="55"/>
      <c r="G37" s="56"/>
      <c r="H37" s="39">
        <f>'9 - komunikace'!G8</f>
        <v>0</v>
      </c>
      <c r="I37" s="38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</row>
    <row r="38" spans="2:26" ht="12.75" customHeight="1">
      <c r="B38" s="57"/>
      <c r="C38" s="70" t="s">
        <v>435</v>
      </c>
      <c r="D38" s="70"/>
      <c r="E38" s="70"/>
      <c r="F38" s="66"/>
      <c r="G38" s="67"/>
      <c r="H38" s="63">
        <f>GZS!G13</f>
        <v>0</v>
      </c>
      <c r="I38" s="38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</row>
    <row r="39" spans="2:26" ht="18" customHeight="1">
      <c r="B39" s="41" t="s">
        <v>18</v>
      </c>
      <c r="C39" s="42"/>
      <c r="D39" s="43"/>
      <c r="E39" s="61"/>
      <c r="F39" s="68"/>
      <c r="G39" s="69"/>
      <c r="H39" s="64">
        <f>H38+H28</f>
        <v>0</v>
      </c>
      <c r="I39" s="44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</row>
    <row r="40" spans="2:26" ht="18" customHeight="1">
      <c r="B40" s="45"/>
      <c r="C40" s="46"/>
      <c r="D40" s="47"/>
      <c r="E40" s="47"/>
      <c r="F40" s="47"/>
      <c r="G40" s="47"/>
      <c r="H40" s="47"/>
      <c r="I40" s="46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</row>
    <row r="41" spans="2:9" ht="12.75" hidden="1">
      <c r="B41" s="45"/>
      <c r="C41" s="46"/>
      <c r="D41" s="46"/>
      <c r="E41" s="46"/>
      <c r="F41" s="46"/>
      <c r="G41" s="46"/>
      <c r="H41" s="46"/>
      <c r="I41" s="46"/>
    </row>
    <row r="42" spans="2:9" ht="12.75">
      <c r="B42" s="45"/>
      <c r="C42" s="46"/>
      <c r="D42" s="46"/>
      <c r="E42" s="46"/>
      <c r="F42" s="46"/>
      <c r="G42" s="46"/>
      <c r="H42" s="46"/>
      <c r="I42" s="46"/>
    </row>
    <row r="43" ht="12.75">
      <c r="B43" s="45"/>
    </row>
    <row r="44" spans="2:6" ht="12.75">
      <c r="B44" s="45"/>
      <c r="C44" s="48"/>
      <c r="F44" s="48"/>
    </row>
    <row r="45" spans="3:9" ht="12.75">
      <c r="C45" s="49"/>
      <c r="D45" s="50" t="s">
        <v>19</v>
      </c>
      <c r="E45" s="51"/>
      <c r="F45" s="51"/>
      <c r="G45" s="52"/>
      <c r="H45" s="49" t="s">
        <v>20</v>
      </c>
      <c r="I45" s="52"/>
    </row>
    <row r="58" ht="17.25" customHeight="1"/>
  </sheetData>
  <sheetProtection selectLockedCells="1" selectUnlockedCells="1"/>
  <mergeCells count="7">
    <mergeCell ref="D4:H5"/>
    <mergeCell ref="N27:Z40"/>
    <mergeCell ref="H19:I19"/>
    <mergeCell ref="H20:I20"/>
    <mergeCell ref="H21:I21"/>
    <mergeCell ref="H22:I22"/>
    <mergeCell ref="H23:I23"/>
  </mergeCells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38.25390625" style="0" customWidth="1"/>
    <col min="4" max="4" width="4.50390625" style="0" customWidth="1"/>
    <col min="5" max="5" width="10.50390625" style="0" customWidth="1"/>
    <col min="6" max="6" width="9.875" style="0" customWidth="1"/>
    <col min="7" max="7" width="12.75390625" style="0" customWidth="1"/>
  </cols>
  <sheetData>
    <row r="1" spans="1:7" ht="15">
      <c r="A1" s="480" t="s">
        <v>835</v>
      </c>
      <c r="B1" s="480"/>
      <c r="C1" s="480"/>
      <c r="D1" s="480"/>
      <c r="E1" s="480"/>
      <c r="F1" s="480"/>
      <c r="G1" s="480"/>
    </row>
    <row r="2" spans="1:7" ht="12.75">
      <c r="A2" s="354" t="s">
        <v>836</v>
      </c>
      <c r="B2" s="1"/>
      <c r="C2" s="481" t="s">
        <v>837</v>
      </c>
      <c r="D2" s="482"/>
      <c r="E2" s="482"/>
      <c r="F2" s="482"/>
      <c r="G2" s="483"/>
    </row>
    <row r="3" spans="1:7" ht="12.75">
      <c r="A3" s="354" t="s">
        <v>838</v>
      </c>
      <c r="B3" s="1"/>
      <c r="C3" s="482"/>
      <c r="D3" s="482"/>
      <c r="E3" s="482"/>
      <c r="F3" s="482"/>
      <c r="G3" s="483"/>
    </row>
    <row r="4" spans="1:7" ht="12.75">
      <c r="A4" s="354" t="s">
        <v>839</v>
      </c>
      <c r="B4" s="1"/>
      <c r="C4" s="481"/>
      <c r="D4" s="482"/>
      <c r="E4" s="482"/>
      <c r="F4" s="482"/>
      <c r="G4" s="483"/>
    </row>
    <row r="5" spans="1:7" ht="12.75">
      <c r="A5" s="355" t="s">
        <v>840</v>
      </c>
      <c r="B5" s="356"/>
      <c r="C5" s="357"/>
      <c r="D5" s="358"/>
      <c r="E5" s="359"/>
      <c r="F5" s="359"/>
      <c r="G5" s="360"/>
    </row>
    <row r="6" spans="2:7" ht="12.75">
      <c r="B6" s="361"/>
      <c r="C6" s="361"/>
      <c r="E6" s="30"/>
      <c r="F6" s="30"/>
      <c r="G6" s="30"/>
    </row>
    <row r="7" spans="1:7" ht="12.75">
      <c r="A7" s="362" t="s">
        <v>27</v>
      </c>
      <c r="B7" s="363" t="s">
        <v>28</v>
      </c>
      <c r="C7" s="363" t="s">
        <v>29</v>
      </c>
      <c r="D7" s="362" t="s">
        <v>30</v>
      </c>
      <c r="E7" s="364" t="s">
        <v>31</v>
      </c>
      <c r="F7" s="365" t="s">
        <v>32</v>
      </c>
      <c r="G7" s="364" t="s">
        <v>425</v>
      </c>
    </row>
    <row r="8" spans="1:7" ht="12.75">
      <c r="A8" s="293" t="s">
        <v>38</v>
      </c>
      <c r="B8" s="294" t="s">
        <v>24</v>
      </c>
      <c r="C8" s="295" t="s">
        <v>39</v>
      </c>
      <c r="D8" s="366"/>
      <c r="E8" s="298"/>
      <c r="F8" s="298"/>
      <c r="G8" s="298">
        <f>SUM(G9:G21)</f>
        <v>0</v>
      </c>
    </row>
    <row r="9" spans="1:7" ht="12.75">
      <c r="A9" s="367">
        <v>1</v>
      </c>
      <c r="B9" s="368" t="s">
        <v>841</v>
      </c>
      <c r="C9" s="369" t="s">
        <v>842</v>
      </c>
      <c r="D9" s="370" t="s">
        <v>42</v>
      </c>
      <c r="E9" s="371">
        <v>120.33</v>
      </c>
      <c r="F9" s="371"/>
      <c r="G9" s="371">
        <f>E9*F9</f>
        <v>0</v>
      </c>
    </row>
    <row r="10" spans="1:7" ht="12.75">
      <c r="A10" s="299">
        <v>2</v>
      </c>
      <c r="B10" s="300" t="s">
        <v>43</v>
      </c>
      <c r="C10" s="301" t="s">
        <v>843</v>
      </c>
      <c r="D10" s="372" t="s">
        <v>42</v>
      </c>
      <c r="E10" s="304">
        <v>492.36</v>
      </c>
      <c r="F10" s="304"/>
      <c r="G10" s="304">
        <f aca="true" t="shared" si="0" ref="G10:G21">E10*F10</f>
        <v>0</v>
      </c>
    </row>
    <row r="11" spans="1:7" ht="12.75">
      <c r="A11" s="299">
        <v>3</v>
      </c>
      <c r="B11" s="300" t="s">
        <v>53</v>
      </c>
      <c r="C11" s="301" t="s">
        <v>844</v>
      </c>
      <c r="D11" s="372" t="s">
        <v>42</v>
      </c>
      <c r="E11" s="304">
        <v>492.36</v>
      </c>
      <c r="F11" s="304"/>
      <c r="G11" s="304">
        <f t="shared" si="0"/>
        <v>0</v>
      </c>
    </row>
    <row r="12" spans="1:7" ht="21">
      <c r="A12" s="299">
        <v>4</v>
      </c>
      <c r="B12" s="300" t="s">
        <v>845</v>
      </c>
      <c r="C12" s="301" t="s">
        <v>846</v>
      </c>
      <c r="D12" s="372" t="s">
        <v>42</v>
      </c>
      <c r="E12" s="304">
        <v>492.36</v>
      </c>
      <c r="F12" s="304"/>
      <c r="G12" s="304">
        <f t="shared" si="0"/>
        <v>0</v>
      </c>
    </row>
    <row r="13" spans="1:7" ht="12.75">
      <c r="A13" s="299">
        <v>5</v>
      </c>
      <c r="B13" s="300" t="s">
        <v>847</v>
      </c>
      <c r="C13" s="373" t="s">
        <v>848</v>
      </c>
      <c r="D13" s="372" t="s">
        <v>42</v>
      </c>
      <c r="E13" s="304">
        <v>2461.8</v>
      </c>
      <c r="F13" s="304"/>
      <c r="G13" s="304">
        <f t="shared" si="0"/>
        <v>0</v>
      </c>
    </row>
    <row r="14" spans="1:7" ht="12.75">
      <c r="A14" s="299">
        <v>6</v>
      </c>
      <c r="B14" s="300" t="s">
        <v>61</v>
      </c>
      <c r="C14" s="301" t="s">
        <v>849</v>
      </c>
      <c r="D14" s="372" t="s">
        <v>42</v>
      </c>
      <c r="E14" s="304">
        <v>492.36</v>
      </c>
      <c r="F14" s="304"/>
      <c r="G14" s="304">
        <f t="shared" si="0"/>
        <v>0</v>
      </c>
    </row>
    <row r="15" spans="1:7" ht="12.75">
      <c r="A15" s="299">
        <v>7</v>
      </c>
      <c r="B15" s="300" t="s">
        <v>72</v>
      </c>
      <c r="C15" s="301" t="s">
        <v>850</v>
      </c>
      <c r="D15" s="372" t="s">
        <v>42</v>
      </c>
      <c r="E15" s="304">
        <v>492.36</v>
      </c>
      <c r="F15" s="304"/>
      <c r="G15" s="304">
        <f t="shared" si="0"/>
        <v>0</v>
      </c>
    </row>
    <row r="16" spans="1:7" ht="12.75">
      <c r="A16" s="299">
        <v>8</v>
      </c>
      <c r="B16" s="300" t="s">
        <v>69</v>
      </c>
      <c r="C16" s="301" t="s">
        <v>851</v>
      </c>
      <c r="D16" s="372" t="s">
        <v>71</v>
      </c>
      <c r="E16" s="304">
        <v>1203.3</v>
      </c>
      <c r="F16" s="304"/>
      <c r="G16" s="304">
        <f t="shared" si="0"/>
        <v>0</v>
      </c>
    </row>
    <row r="17" spans="1:7" ht="21">
      <c r="A17" s="299">
        <v>9</v>
      </c>
      <c r="B17" s="300" t="s">
        <v>852</v>
      </c>
      <c r="C17" s="301" t="s">
        <v>853</v>
      </c>
      <c r="D17" s="372" t="s">
        <v>42</v>
      </c>
      <c r="E17" s="304">
        <v>335.6</v>
      </c>
      <c r="F17" s="304"/>
      <c r="G17" s="304">
        <f t="shared" si="0"/>
        <v>0</v>
      </c>
    </row>
    <row r="18" spans="1:7" ht="12.75">
      <c r="A18" s="299">
        <v>10</v>
      </c>
      <c r="B18" s="300" t="s">
        <v>854</v>
      </c>
      <c r="C18" s="374" t="s">
        <v>855</v>
      </c>
      <c r="D18" s="372" t="s">
        <v>42</v>
      </c>
      <c r="E18" s="304">
        <v>120</v>
      </c>
      <c r="F18" s="304"/>
      <c r="G18" s="304">
        <f t="shared" si="0"/>
        <v>0</v>
      </c>
    </row>
    <row r="19" spans="1:7" ht="21">
      <c r="A19" s="299">
        <v>11</v>
      </c>
      <c r="B19" s="300" t="s">
        <v>856</v>
      </c>
      <c r="C19" s="375" t="s">
        <v>857</v>
      </c>
      <c r="D19" s="372" t="s">
        <v>71</v>
      </c>
      <c r="E19" s="304">
        <v>364.3</v>
      </c>
      <c r="F19" s="304"/>
      <c r="G19" s="304">
        <f t="shared" si="0"/>
        <v>0</v>
      </c>
    </row>
    <row r="20" spans="1:7" ht="21">
      <c r="A20" s="299">
        <v>12</v>
      </c>
      <c r="B20" s="301" t="s">
        <v>858</v>
      </c>
      <c r="C20" s="301" t="s">
        <v>859</v>
      </c>
      <c r="D20" s="372" t="s">
        <v>71</v>
      </c>
      <c r="E20" s="304">
        <v>600.5</v>
      </c>
      <c r="F20" s="304"/>
      <c r="G20" s="304">
        <f t="shared" si="0"/>
        <v>0</v>
      </c>
    </row>
    <row r="21" spans="1:7" ht="21">
      <c r="A21" s="376">
        <v>13</v>
      </c>
      <c r="B21" s="316" t="s">
        <v>860</v>
      </c>
      <c r="C21" s="317" t="s">
        <v>861</v>
      </c>
      <c r="D21" s="377" t="s">
        <v>71</v>
      </c>
      <c r="E21" s="320">
        <v>238.5</v>
      </c>
      <c r="F21" s="320"/>
      <c r="G21" s="320">
        <f t="shared" si="0"/>
        <v>0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.375" style="0" customWidth="1"/>
    <col min="2" max="2" width="11.50390625" style="0" customWidth="1"/>
    <col min="3" max="3" width="40.375" style="0" customWidth="1"/>
    <col min="4" max="4" width="5.50390625" style="0" customWidth="1"/>
    <col min="5" max="5" width="8.50390625" style="0" customWidth="1"/>
    <col min="6" max="6" width="9.875" style="0" customWidth="1"/>
    <col min="7" max="7" width="16.75390625" style="0" customWidth="1"/>
  </cols>
  <sheetData>
    <row r="1" spans="1:7" ht="15">
      <c r="A1" s="484" t="s">
        <v>436</v>
      </c>
      <c r="B1" s="484"/>
      <c r="C1" s="484"/>
      <c r="D1" s="484"/>
      <c r="E1" s="484"/>
      <c r="F1" s="484"/>
      <c r="G1" s="484"/>
    </row>
    <row r="2" spans="1:7" ht="13.5" thickBot="1">
      <c r="A2" s="220"/>
      <c r="B2" s="221"/>
      <c r="C2" s="222"/>
      <c r="D2" s="222"/>
      <c r="E2" s="223"/>
      <c r="F2" s="222"/>
      <c r="G2" s="222"/>
    </row>
    <row r="3" spans="1:7" ht="13.5" thickTop="1">
      <c r="A3" s="224" t="s">
        <v>437</v>
      </c>
      <c r="B3" s="225"/>
      <c r="C3" s="226"/>
      <c r="D3" s="227" t="s">
        <v>435</v>
      </c>
      <c r="E3" s="228"/>
      <c r="F3" s="229"/>
      <c r="G3" s="230"/>
    </row>
    <row r="4" spans="1:7" ht="13.5" thickBot="1">
      <c r="A4" s="231" t="s">
        <v>438</v>
      </c>
      <c r="B4" s="232"/>
      <c r="C4" s="233"/>
      <c r="D4" s="234" t="s">
        <v>439</v>
      </c>
      <c r="E4" s="235"/>
      <c r="F4" s="236"/>
      <c r="G4" s="237"/>
    </row>
    <row r="5" spans="1:7" ht="13.5" thickTop="1">
      <c r="A5" s="238"/>
      <c r="B5" s="239"/>
      <c r="C5" s="239"/>
      <c r="D5" s="220"/>
      <c r="E5" s="240"/>
      <c r="F5" s="220"/>
      <c r="G5" s="241"/>
    </row>
    <row r="6" spans="1:7" ht="12.75">
      <c r="A6" s="242" t="s">
        <v>27</v>
      </c>
      <c r="B6" s="243" t="s">
        <v>28</v>
      </c>
      <c r="C6" s="243" t="s">
        <v>29</v>
      </c>
      <c r="D6" s="243" t="s">
        <v>30</v>
      </c>
      <c r="E6" s="244" t="s">
        <v>31</v>
      </c>
      <c r="F6" s="243" t="s">
        <v>32</v>
      </c>
      <c r="G6" s="245" t="s">
        <v>33</v>
      </c>
    </row>
    <row r="7" spans="1:7" ht="12.75">
      <c r="A7" s="246" t="s">
        <v>440</v>
      </c>
      <c r="B7" s="247" t="s">
        <v>441</v>
      </c>
      <c r="C7" s="248" t="s">
        <v>442</v>
      </c>
      <c r="D7" s="249"/>
      <c r="E7" s="250"/>
      <c r="F7" s="250"/>
      <c r="G7" s="251"/>
    </row>
    <row r="8" spans="1:7" ht="12.75">
      <c r="A8" s="252">
        <v>1</v>
      </c>
      <c r="B8" s="253"/>
      <c r="C8" s="254" t="s">
        <v>443</v>
      </c>
      <c r="D8" s="255" t="s">
        <v>444</v>
      </c>
      <c r="E8" s="256">
        <v>1</v>
      </c>
      <c r="F8" s="257"/>
      <c r="G8" s="258">
        <f>E8*F8</f>
        <v>0</v>
      </c>
    </row>
    <row r="9" spans="1:7" ht="12.75">
      <c r="A9" s="252">
        <v>2</v>
      </c>
      <c r="B9" s="253"/>
      <c r="C9" s="254" t="s">
        <v>445</v>
      </c>
      <c r="D9" s="255" t="s">
        <v>444</v>
      </c>
      <c r="E9" s="256">
        <v>1</v>
      </c>
      <c r="F9" s="257"/>
      <c r="G9" s="258">
        <f>E9*F9</f>
        <v>0</v>
      </c>
    </row>
    <row r="10" spans="1:7" ht="21">
      <c r="A10" s="252">
        <v>3</v>
      </c>
      <c r="B10" s="253"/>
      <c r="C10" s="254" t="s">
        <v>942</v>
      </c>
      <c r="D10" s="255" t="s">
        <v>347</v>
      </c>
      <c r="E10" s="256">
        <v>2</v>
      </c>
      <c r="F10" s="257"/>
      <c r="G10" s="258">
        <f>E10*F10</f>
        <v>0</v>
      </c>
    </row>
    <row r="11" spans="1:7" ht="12.75">
      <c r="A11" s="252">
        <v>4</v>
      </c>
      <c r="B11" s="253"/>
      <c r="C11" s="254" t="s">
        <v>446</v>
      </c>
      <c r="D11" s="255" t="s">
        <v>444</v>
      </c>
      <c r="E11" s="256">
        <v>1</v>
      </c>
      <c r="F11" s="257"/>
      <c r="G11" s="258">
        <f>E11*F11</f>
        <v>0</v>
      </c>
    </row>
    <row r="12" spans="1:7" ht="12.75">
      <c r="A12" s="259" t="s">
        <v>447</v>
      </c>
      <c r="B12" s="260" t="s">
        <v>441</v>
      </c>
      <c r="C12" s="261" t="s">
        <v>442</v>
      </c>
      <c r="D12" s="262"/>
      <c r="E12" s="263"/>
      <c r="F12" s="263"/>
      <c r="G12" s="264">
        <f>SUM(G7:G11)</f>
        <v>0</v>
      </c>
    </row>
    <row r="13" spans="1:7" ht="12.75">
      <c r="A13" s="265" t="s">
        <v>448</v>
      </c>
      <c r="B13" s="266" t="s">
        <v>449</v>
      </c>
      <c r="C13" s="267"/>
      <c r="D13" s="268"/>
      <c r="E13" s="269"/>
      <c r="F13" s="269"/>
      <c r="G13" s="270">
        <f>G12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2"/>
  <sheetViews>
    <sheetView view="pageBreakPreview" zoomScale="85" zoomScaleSheetLayoutView="85" zoomScalePageLayoutView="0" workbookViewId="0" topLeftCell="A1">
      <selection activeCell="Y18" sqref="Y18"/>
    </sheetView>
  </sheetViews>
  <sheetFormatPr defaultColWidth="9.125" defaultRowHeight="12.75"/>
  <cols>
    <col min="1" max="1" width="4.375" style="72" customWidth="1"/>
    <col min="2" max="2" width="11.50390625" style="72" customWidth="1"/>
    <col min="3" max="3" width="40.375" style="72" customWidth="1"/>
    <col min="4" max="4" width="5.50390625" style="72" customWidth="1"/>
    <col min="5" max="5" width="8.50390625" style="84" customWidth="1"/>
    <col min="6" max="6" width="9.875" style="72" customWidth="1"/>
    <col min="7" max="7" width="13.875" style="72" customWidth="1"/>
    <col min="8" max="8" width="11.75390625" style="72" hidden="1" customWidth="1"/>
    <col min="9" max="9" width="11.50390625" style="72" hidden="1" customWidth="1"/>
    <col min="10" max="10" width="11.00390625" style="72" hidden="1" customWidth="1"/>
    <col min="11" max="11" width="10.375" style="72" hidden="1" customWidth="1"/>
    <col min="12" max="16384" width="9.125" style="72" customWidth="1"/>
  </cols>
  <sheetData>
    <row r="1" spans="1:7" ht="15">
      <c r="A1" s="470" t="s">
        <v>22</v>
      </c>
      <c r="B1" s="470"/>
      <c r="C1" s="470"/>
      <c r="D1" s="470"/>
      <c r="E1" s="470"/>
      <c r="F1" s="470"/>
      <c r="G1" s="470"/>
    </row>
    <row r="2" spans="2:7" ht="14.25" customHeight="1" thickBot="1">
      <c r="B2" s="73"/>
      <c r="C2" s="74"/>
      <c r="D2" s="74"/>
      <c r="E2" s="75"/>
      <c r="F2" s="74"/>
      <c r="G2" s="74"/>
    </row>
    <row r="3" spans="1:7" ht="13.5" thickTop="1">
      <c r="A3" s="471" t="s">
        <v>3</v>
      </c>
      <c r="B3" s="472"/>
      <c r="C3" s="76" t="s">
        <v>337</v>
      </c>
      <c r="D3" s="77"/>
      <c r="E3" s="78" t="s">
        <v>23</v>
      </c>
      <c r="F3" s="79" t="s">
        <v>24</v>
      </c>
      <c r="G3" s="80"/>
    </row>
    <row r="4" spans="1:7" ht="13.5" thickBot="1">
      <c r="A4" s="473" t="s">
        <v>25</v>
      </c>
      <c r="B4" s="474"/>
      <c r="C4" s="81" t="s">
        <v>338</v>
      </c>
      <c r="D4" s="82"/>
      <c r="E4" s="475" t="s">
        <v>26</v>
      </c>
      <c r="F4" s="476"/>
      <c r="G4" s="477"/>
    </row>
    <row r="5" spans="1:7" ht="13.5" thickTop="1">
      <c r="A5" s="83"/>
      <c r="G5" s="85"/>
    </row>
    <row r="6" spans="1:11" ht="27" customHeight="1">
      <c r="A6" s="86" t="s">
        <v>27</v>
      </c>
      <c r="B6" s="87" t="s">
        <v>28</v>
      </c>
      <c r="C6" s="87" t="s">
        <v>29</v>
      </c>
      <c r="D6" s="87" t="s">
        <v>30</v>
      </c>
      <c r="E6" s="88" t="s">
        <v>31</v>
      </c>
      <c r="F6" s="87" t="s">
        <v>32</v>
      </c>
      <c r="G6" s="89" t="s">
        <v>33</v>
      </c>
      <c r="H6" s="90" t="s">
        <v>34</v>
      </c>
      <c r="I6" s="90" t="s">
        <v>35</v>
      </c>
      <c r="J6" s="90" t="s">
        <v>36</v>
      </c>
      <c r="K6" s="90" t="s">
        <v>37</v>
      </c>
    </row>
    <row r="7" spans="1:11" ht="12.75">
      <c r="A7" s="91" t="s">
        <v>38</v>
      </c>
      <c r="B7" s="92" t="s">
        <v>24</v>
      </c>
      <c r="C7" s="93" t="s">
        <v>39</v>
      </c>
      <c r="D7" s="94"/>
      <c r="E7" s="95"/>
      <c r="F7" s="95"/>
      <c r="G7" s="96"/>
      <c r="H7" s="97"/>
      <c r="I7" s="98"/>
      <c r="J7" s="99"/>
      <c r="K7" s="100"/>
    </row>
    <row r="8" spans="1:28" ht="21">
      <c r="A8" s="101">
        <v>1</v>
      </c>
      <c r="B8" s="102" t="s">
        <v>40</v>
      </c>
      <c r="C8" s="103" t="s">
        <v>41</v>
      </c>
      <c r="D8" s="104" t="s">
        <v>42</v>
      </c>
      <c r="E8" s="105">
        <v>46.7</v>
      </c>
      <c r="F8" s="106"/>
      <c r="G8" s="107">
        <f aca="true" t="shared" si="0" ref="G8:G14">E8*F8</f>
        <v>0</v>
      </c>
      <c r="H8" s="108">
        <v>0</v>
      </c>
      <c r="I8" s="109">
        <f aca="true" t="shared" si="1" ref="I8:I14">E8*H8</f>
        <v>0</v>
      </c>
      <c r="J8" s="108">
        <v>0</v>
      </c>
      <c r="K8" s="109">
        <f aca="true" t="shared" si="2" ref="K8:K14">E8*J8</f>
        <v>0</v>
      </c>
      <c r="AA8" s="111"/>
      <c r="AB8" s="111"/>
    </row>
    <row r="9" spans="1:28" ht="12.75">
      <c r="A9" s="101">
        <v>2</v>
      </c>
      <c r="B9" s="102" t="s">
        <v>43</v>
      </c>
      <c r="C9" s="103" t="s">
        <v>44</v>
      </c>
      <c r="D9" s="104" t="s">
        <v>42</v>
      </c>
      <c r="E9" s="105">
        <v>143.26</v>
      </c>
      <c r="F9" s="106"/>
      <c r="G9" s="107">
        <f t="shared" si="0"/>
        <v>0</v>
      </c>
      <c r="H9" s="108">
        <v>0</v>
      </c>
      <c r="I9" s="109">
        <f t="shared" si="1"/>
        <v>0</v>
      </c>
      <c r="J9" s="108">
        <v>0</v>
      </c>
      <c r="K9" s="109">
        <f t="shared" si="2"/>
        <v>0</v>
      </c>
      <c r="AA9" s="111"/>
      <c r="AB9" s="111"/>
    </row>
    <row r="10" spans="1:28" ht="21">
      <c r="A10" s="101">
        <v>3</v>
      </c>
      <c r="B10" s="102" t="s">
        <v>45</v>
      </c>
      <c r="C10" s="103" t="s">
        <v>46</v>
      </c>
      <c r="D10" s="104" t="s">
        <v>42</v>
      </c>
      <c r="E10" s="105">
        <v>121.2</v>
      </c>
      <c r="F10" s="106"/>
      <c r="G10" s="107">
        <f t="shared" si="0"/>
        <v>0</v>
      </c>
      <c r="H10" s="108">
        <v>0</v>
      </c>
      <c r="I10" s="109">
        <f t="shared" si="1"/>
        <v>0</v>
      </c>
      <c r="J10" s="108">
        <v>0</v>
      </c>
      <c r="K10" s="109">
        <f t="shared" si="2"/>
        <v>0</v>
      </c>
      <c r="AA10" s="111"/>
      <c r="AB10" s="111"/>
    </row>
    <row r="11" spans="1:28" ht="12.75">
      <c r="A11" s="101">
        <v>4</v>
      </c>
      <c r="B11" s="102" t="s">
        <v>47</v>
      </c>
      <c r="C11" s="103" t="s">
        <v>48</v>
      </c>
      <c r="D11" s="104" t="s">
        <v>42</v>
      </c>
      <c r="E11" s="105">
        <v>121.2</v>
      </c>
      <c r="F11" s="106"/>
      <c r="G11" s="107">
        <f t="shared" si="0"/>
        <v>0</v>
      </c>
      <c r="H11" s="108">
        <v>0</v>
      </c>
      <c r="I11" s="109">
        <f t="shared" si="1"/>
        <v>0</v>
      </c>
      <c r="J11" s="108">
        <v>0</v>
      </c>
      <c r="K11" s="109">
        <f t="shared" si="2"/>
        <v>0</v>
      </c>
      <c r="AA11" s="111"/>
      <c r="AB11" s="111"/>
    </row>
    <row r="12" spans="1:28" ht="21">
      <c r="A12" s="101">
        <v>5</v>
      </c>
      <c r="B12" s="102" t="s">
        <v>49</v>
      </c>
      <c r="C12" s="103" t="s">
        <v>50</v>
      </c>
      <c r="D12" s="104" t="s">
        <v>42</v>
      </c>
      <c r="E12" s="105">
        <v>34.8345</v>
      </c>
      <c r="F12" s="106"/>
      <c r="G12" s="107">
        <f t="shared" si="0"/>
        <v>0</v>
      </c>
      <c r="H12" s="108">
        <v>0</v>
      </c>
      <c r="I12" s="109">
        <f t="shared" si="1"/>
        <v>0</v>
      </c>
      <c r="J12" s="108">
        <v>0</v>
      </c>
      <c r="K12" s="109">
        <f t="shared" si="2"/>
        <v>0</v>
      </c>
      <c r="AA12" s="111"/>
      <c r="AB12" s="111"/>
    </row>
    <row r="13" spans="1:28" ht="12.75">
      <c r="A13" s="101">
        <v>6</v>
      </c>
      <c r="B13" s="102" t="s">
        <v>51</v>
      </c>
      <c r="C13" s="103" t="s">
        <v>52</v>
      </c>
      <c r="D13" s="104" t="s">
        <v>42</v>
      </c>
      <c r="E13" s="105">
        <v>34.83</v>
      </c>
      <c r="F13" s="106"/>
      <c r="G13" s="107">
        <f t="shared" si="0"/>
        <v>0</v>
      </c>
      <c r="H13" s="108">
        <v>0</v>
      </c>
      <c r="I13" s="109">
        <f t="shared" si="1"/>
        <v>0</v>
      </c>
      <c r="J13" s="108">
        <v>0</v>
      </c>
      <c r="K13" s="109">
        <f t="shared" si="2"/>
        <v>0</v>
      </c>
      <c r="AA13" s="111"/>
      <c r="AB13" s="111"/>
    </row>
    <row r="14" spans="1:28" ht="21">
      <c r="A14" s="101">
        <v>7</v>
      </c>
      <c r="B14" s="102" t="s">
        <v>53</v>
      </c>
      <c r="C14" s="103" t="s">
        <v>54</v>
      </c>
      <c r="D14" s="104" t="s">
        <v>42</v>
      </c>
      <c r="E14" s="105">
        <v>108</v>
      </c>
      <c r="F14" s="106"/>
      <c r="G14" s="107">
        <f t="shared" si="0"/>
        <v>0</v>
      </c>
      <c r="H14" s="108">
        <v>0</v>
      </c>
      <c r="I14" s="109">
        <f t="shared" si="1"/>
        <v>0</v>
      </c>
      <c r="J14" s="108">
        <v>0</v>
      </c>
      <c r="K14" s="109">
        <f t="shared" si="2"/>
        <v>0</v>
      </c>
      <c r="AA14" s="111"/>
      <c r="AB14" s="111"/>
    </row>
    <row r="15" spans="1:28" ht="12.75">
      <c r="A15" s="101">
        <v>8</v>
      </c>
      <c r="B15" s="102" t="s">
        <v>55</v>
      </c>
      <c r="C15" s="103" t="s">
        <v>56</v>
      </c>
      <c r="D15" s="104" t="s">
        <v>42</v>
      </c>
      <c r="E15" s="105">
        <v>108</v>
      </c>
      <c r="F15" s="106"/>
      <c r="G15" s="107">
        <f aca="true" t="shared" si="3" ref="G15:G20">E15*F15</f>
        <v>0</v>
      </c>
      <c r="H15" s="108">
        <v>0</v>
      </c>
      <c r="I15" s="109">
        <f aca="true" t="shared" si="4" ref="I15:I20">E15*H15</f>
        <v>0</v>
      </c>
      <c r="J15" s="108">
        <v>0</v>
      </c>
      <c r="K15" s="109">
        <f aca="true" t="shared" si="5" ref="K15:K20">E15*J15</f>
        <v>0</v>
      </c>
      <c r="AA15" s="111"/>
      <c r="AB15" s="111"/>
    </row>
    <row r="16" spans="1:28" ht="21">
      <c r="A16" s="101">
        <v>9</v>
      </c>
      <c r="B16" s="102" t="s">
        <v>57</v>
      </c>
      <c r="C16" s="103" t="s">
        <v>58</v>
      </c>
      <c r="D16" s="104" t="s">
        <v>42</v>
      </c>
      <c r="E16" s="105">
        <v>108</v>
      </c>
      <c r="F16" s="106"/>
      <c r="G16" s="107">
        <f t="shared" si="3"/>
        <v>0</v>
      </c>
      <c r="H16" s="108">
        <v>0</v>
      </c>
      <c r="I16" s="109">
        <f t="shared" si="4"/>
        <v>0</v>
      </c>
      <c r="J16" s="108">
        <v>0</v>
      </c>
      <c r="K16" s="109">
        <f t="shared" si="5"/>
        <v>0</v>
      </c>
      <c r="AA16" s="111"/>
      <c r="AB16" s="111"/>
    </row>
    <row r="17" spans="1:28" ht="21">
      <c r="A17" s="101">
        <v>10</v>
      </c>
      <c r="B17" s="102" t="s">
        <v>59</v>
      </c>
      <c r="C17" s="103" t="s">
        <v>60</v>
      </c>
      <c r="D17" s="104" t="s">
        <v>42</v>
      </c>
      <c r="E17" s="105">
        <v>108</v>
      </c>
      <c r="F17" s="106"/>
      <c r="G17" s="107">
        <f t="shared" si="3"/>
        <v>0</v>
      </c>
      <c r="H17" s="108">
        <v>0</v>
      </c>
      <c r="I17" s="109">
        <f t="shared" si="4"/>
        <v>0</v>
      </c>
      <c r="J17" s="108">
        <v>0</v>
      </c>
      <c r="K17" s="109">
        <f t="shared" si="5"/>
        <v>0</v>
      </c>
      <c r="AA17" s="111"/>
      <c r="AB17" s="111"/>
    </row>
    <row r="18" spans="1:28" ht="12.75">
      <c r="A18" s="101">
        <v>11</v>
      </c>
      <c r="B18" s="102" t="s">
        <v>61</v>
      </c>
      <c r="C18" s="103" t="s">
        <v>62</v>
      </c>
      <c r="D18" s="104" t="s">
        <v>42</v>
      </c>
      <c r="E18" s="105">
        <v>8</v>
      </c>
      <c r="F18" s="106"/>
      <c r="G18" s="107">
        <f t="shared" si="3"/>
        <v>0</v>
      </c>
      <c r="H18" s="108">
        <v>0</v>
      </c>
      <c r="I18" s="109">
        <f t="shared" si="4"/>
        <v>0</v>
      </c>
      <c r="J18" s="108">
        <v>0</v>
      </c>
      <c r="K18" s="109">
        <f t="shared" si="5"/>
        <v>0</v>
      </c>
      <c r="AA18" s="111"/>
      <c r="AB18" s="111"/>
    </row>
    <row r="19" spans="1:28" ht="21">
      <c r="A19" s="101">
        <v>12</v>
      </c>
      <c r="B19" s="102" t="s">
        <v>63</v>
      </c>
      <c r="C19" s="103" t="s">
        <v>64</v>
      </c>
      <c r="D19" s="104" t="s">
        <v>42</v>
      </c>
      <c r="E19" s="105">
        <v>58</v>
      </c>
      <c r="F19" s="106"/>
      <c r="G19" s="107">
        <f t="shared" si="3"/>
        <v>0</v>
      </c>
      <c r="H19" s="108">
        <v>0</v>
      </c>
      <c r="I19" s="109">
        <f t="shared" si="4"/>
        <v>0</v>
      </c>
      <c r="J19" s="108">
        <v>0</v>
      </c>
      <c r="K19" s="109">
        <f t="shared" si="5"/>
        <v>0</v>
      </c>
      <c r="AA19" s="111"/>
      <c r="AB19" s="111"/>
    </row>
    <row r="20" spans="1:28" ht="12.75">
      <c r="A20" s="101">
        <v>13</v>
      </c>
      <c r="B20" s="102" t="s">
        <v>65</v>
      </c>
      <c r="C20" s="103" t="s">
        <v>66</v>
      </c>
      <c r="D20" s="104" t="s">
        <v>42</v>
      </c>
      <c r="E20" s="105">
        <v>60.6</v>
      </c>
      <c r="F20" s="106"/>
      <c r="G20" s="107">
        <f t="shared" si="3"/>
        <v>0</v>
      </c>
      <c r="H20" s="108">
        <v>0</v>
      </c>
      <c r="I20" s="109">
        <f t="shared" si="4"/>
        <v>0</v>
      </c>
      <c r="J20" s="108">
        <v>0</v>
      </c>
      <c r="K20" s="109">
        <f t="shared" si="5"/>
        <v>0</v>
      </c>
      <c r="AA20" s="111"/>
      <c r="AB20" s="111"/>
    </row>
    <row r="21" spans="1:28" ht="12.75">
      <c r="A21" s="101">
        <v>14</v>
      </c>
      <c r="B21" s="102" t="s">
        <v>67</v>
      </c>
      <c r="C21" s="103" t="s">
        <v>68</v>
      </c>
      <c r="D21" s="104" t="s">
        <v>42</v>
      </c>
      <c r="E21" s="105">
        <v>60.6</v>
      </c>
      <c r="F21" s="106"/>
      <c r="G21" s="107">
        <f>E21*F21</f>
        <v>0</v>
      </c>
      <c r="H21" s="108">
        <v>0</v>
      </c>
      <c r="I21" s="109">
        <f>E21*H21</f>
        <v>0</v>
      </c>
      <c r="J21" s="108">
        <v>0</v>
      </c>
      <c r="K21" s="109">
        <f>E21*J21</f>
        <v>0</v>
      </c>
      <c r="AA21" s="111"/>
      <c r="AB21" s="111"/>
    </row>
    <row r="22" spans="1:28" ht="12.75">
      <c r="A22" s="101">
        <v>15</v>
      </c>
      <c r="B22" s="102" t="s">
        <v>69</v>
      </c>
      <c r="C22" s="103" t="s">
        <v>70</v>
      </c>
      <c r="D22" s="104" t="s">
        <v>71</v>
      </c>
      <c r="E22" s="105">
        <v>200</v>
      </c>
      <c r="F22" s="106"/>
      <c r="G22" s="107">
        <f>E22*F22</f>
        <v>0</v>
      </c>
      <c r="H22" s="108">
        <v>0</v>
      </c>
      <c r="I22" s="109">
        <f>E22*H22</f>
        <v>0</v>
      </c>
      <c r="J22" s="108">
        <v>0</v>
      </c>
      <c r="K22" s="109">
        <f>E22*J22</f>
        <v>0</v>
      </c>
      <c r="AA22" s="111"/>
      <c r="AB22" s="111"/>
    </row>
    <row r="23" spans="1:28" ht="12.75">
      <c r="A23" s="101">
        <v>16</v>
      </c>
      <c r="B23" s="102" t="s">
        <v>72</v>
      </c>
      <c r="C23" s="103" t="s">
        <v>73</v>
      </c>
      <c r="D23" s="104" t="s">
        <v>42</v>
      </c>
      <c r="E23" s="105">
        <v>105</v>
      </c>
      <c r="F23" s="106"/>
      <c r="G23" s="107">
        <f>E23*F23</f>
        <v>0</v>
      </c>
      <c r="H23" s="108">
        <v>0</v>
      </c>
      <c r="I23" s="109">
        <f>E23*H23</f>
        <v>0</v>
      </c>
      <c r="J23" s="108">
        <v>0</v>
      </c>
      <c r="K23" s="109">
        <f>E23*J23</f>
        <v>0</v>
      </c>
      <c r="AA23" s="111"/>
      <c r="AB23" s="111"/>
    </row>
    <row r="24" spans="1:28" ht="12.75">
      <c r="A24" s="101">
        <v>17</v>
      </c>
      <c r="B24" s="102" t="s">
        <v>74</v>
      </c>
      <c r="C24" s="103" t="s">
        <v>75</v>
      </c>
      <c r="D24" s="104" t="s">
        <v>42</v>
      </c>
      <c r="E24" s="105">
        <v>20</v>
      </c>
      <c r="F24" s="106"/>
      <c r="G24" s="107">
        <f>E24*F24</f>
        <v>0</v>
      </c>
      <c r="H24" s="108">
        <v>1.89077</v>
      </c>
      <c r="I24" s="109">
        <f>E24*H24</f>
        <v>37.815400000000004</v>
      </c>
      <c r="J24" s="108">
        <v>0</v>
      </c>
      <c r="K24" s="109">
        <f>E24*J24</f>
        <v>0</v>
      </c>
      <c r="AA24" s="111"/>
      <c r="AB24" s="111"/>
    </row>
    <row r="25" spans="1:28" ht="12.75">
      <c r="A25" s="101">
        <v>18</v>
      </c>
      <c r="B25" s="102" t="s">
        <v>76</v>
      </c>
      <c r="C25" s="103" t="s">
        <v>77</v>
      </c>
      <c r="D25" s="104" t="s">
        <v>78</v>
      </c>
      <c r="E25" s="105">
        <v>45</v>
      </c>
      <c r="F25" s="106"/>
      <c r="G25" s="107">
        <f>E25*F25</f>
        <v>0</v>
      </c>
      <c r="H25" s="108">
        <v>1</v>
      </c>
      <c r="I25" s="109">
        <f>E25*H25</f>
        <v>45</v>
      </c>
      <c r="J25" s="108"/>
      <c r="K25" s="109">
        <f>E25*J25</f>
        <v>0</v>
      </c>
      <c r="AA25" s="111"/>
      <c r="AB25" s="111"/>
    </row>
    <row r="26" spans="1:11" ht="12.75">
      <c r="A26" s="120"/>
      <c r="B26" s="121" t="s">
        <v>79</v>
      </c>
      <c r="C26" s="122" t="s">
        <v>80</v>
      </c>
      <c r="D26" s="123"/>
      <c r="E26" s="124"/>
      <c r="F26" s="125"/>
      <c r="G26" s="126">
        <f>SUM(G7:G25)</f>
        <v>0</v>
      </c>
      <c r="H26" s="126">
        <f>SUM(H7:H25)</f>
        <v>2.89077</v>
      </c>
      <c r="I26" s="126">
        <f>SUM(I7:I25)</f>
        <v>82.81540000000001</v>
      </c>
      <c r="J26" s="126">
        <f>SUM(J7:J25)</f>
        <v>0</v>
      </c>
      <c r="K26" s="126">
        <f>SUM(K7:K25)</f>
        <v>0</v>
      </c>
    </row>
    <row r="27" spans="1:11" ht="12.75">
      <c r="A27" s="91" t="s">
        <v>38</v>
      </c>
      <c r="B27" s="92" t="s">
        <v>81</v>
      </c>
      <c r="C27" s="93" t="s">
        <v>82</v>
      </c>
      <c r="D27" s="94"/>
      <c r="E27" s="95"/>
      <c r="F27" s="127"/>
      <c r="G27" s="96"/>
      <c r="H27" s="97"/>
      <c r="I27" s="98"/>
      <c r="J27" s="99"/>
      <c r="K27" s="100"/>
    </row>
    <row r="28" spans="1:28" ht="12.75">
      <c r="A28" s="101">
        <v>19</v>
      </c>
      <c r="B28" s="102" t="s">
        <v>83</v>
      </c>
      <c r="C28" s="103" t="s">
        <v>321</v>
      </c>
      <c r="D28" s="104" t="s">
        <v>71</v>
      </c>
      <c r="E28" s="105">
        <v>223.81</v>
      </c>
      <c r="F28" s="106"/>
      <c r="G28" s="107">
        <f aca="true" t="shared" si="6" ref="G28:G38">E28*F28</f>
        <v>0</v>
      </c>
      <c r="H28" s="108">
        <v>4E-05</v>
      </c>
      <c r="I28" s="109">
        <f aca="true" t="shared" si="7" ref="I28:I38">E28*H28</f>
        <v>0.008952400000000001</v>
      </c>
      <c r="J28" s="108">
        <v>0</v>
      </c>
      <c r="K28" s="109">
        <f aca="true" t="shared" si="8" ref="K28:K38">E28*J28</f>
        <v>0</v>
      </c>
      <c r="AA28" s="111"/>
      <c r="AB28" s="111"/>
    </row>
    <row r="29" spans="1:28" ht="12.75">
      <c r="A29" s="101">
        <v>20</v>
      </c>
      <c r="B29" s="102" t="s">
        <v>84</v>
      </c>
      <c r="C29" s="103" t="s">
        <v>85</v>
      </c>
      <c r="D29" s="104" t="s">
        <v>42</v>
      </c>
      <c r="E29" s="105">
        <v>10.3919</v>
      </c>
      <c r="F29" s="106"/>
      <c r="G29" s="107">
        <f t="shared" si="6"/>
        <v>0</v>
      </c>
      <c r="H29" s="108">
        <v>1.9397</v>
      </c>
      <c r="I29" s="109">
        <f t="shared" si="7"/>
        <v>20.15716843</v>
      </c>
      <c r="J29" s="108">
        <v>0</v>
      </c>
      <c r="K29" s="109">
        <f t="shared" si="8"/>
        <v>0</v>
      </c>
      <c r="AA29" s="111"/>
      <c r="AB29" s="111"/>
    </row>
    <row r="30" spans="1:28" ht="12.75">
      <c r="A30" s="101">
        <v>21</v>
      </c>
      <c r="B30" s="102" t="s">
        <v>86</v>
      </c>
      <c r="C30" s="103" t="s">
        <v>87</v>
      </c>
      <c r="D30" s="104" t="s">
        <v>42</v>
      </c>
      <c r="E30" s="105">
        <v>28</v>
      </c>
      <c r="F30" s="106"/>
      <c r="G30" s="107">
        <f t="shared" si="6"/>
        <v>0</v>
      </c>
      <c r="H30" s="108">
        <v>2.525</v>
      </c>
      <c r="I30" s="109">
        <f t="shared" si="7"/>
        <v>70.7</v>
      </c>
      <c r="J30" s="108">
        <v>0</v>
      </c>
      <c r="K30" s="109">
        <f t="shared" si="8"/>
        <v>0</v>
      </c>
      <c r="AA30" s="111"/>
      <c r="AB30" s="111"/>
    </row>
    <row r="31" spans="1:28" ht="12.75">
      <c r="A31" s="101">
        <v>22</v>
      </c>
      <c r="B31" s="102" t="s">
        <v>88</v>
      </c>
      <c r="C31" s="103" t="s">
        <v>89</v>
      </c>
      <c r="D31" s="104" t="s">
        <v>71</v>
      </c>
      <c r="E31" s="105">
        <v>195.63</v>
      </c>
      <c r="F31" s="106"/>
      <c r="G31" s="107">
        <f t="shared" si="6"/>
        <v>0</v>
      </c>
      <c r="H31" s="108">
        <v>0.03916</v>
      </c>
      <c r="I31" s="109">
        <f t="shared" si="7"/>
        <v>7.6608708</v>
      </c>
      <c r="J31" s="108">
        <v>0</v>
      </c>
      <c r="K31" s="109">
        <f t="shared" si="8"/>
        <v>0</v>
      </c>
      <c r="AA31" s="111"/>
      <c r="AB31" s="111"/>
    </row>
    <row r="32" spans="1:28" ht="12.75">
      <c r="A32" s="101">
        <v>23</v>
      </c>
      <c r="B32" s="102" t="s">
        <v>90</v>
      </c>
      <c r="C32" s="103" t="s">
        <v>91</v>
      </c>
      <c r="D32" s="104" t="s">
        <v>71</v>
      </c>
      <c r="E32" s="105">
        <v>195.6</v>
      </c>
      <c r="F32" s="106"/>
      <c r="G32" s="107">
        <f t="shared" si="6"/>
        <v>0</v>
      </c>
      <c r="H32" s="108">
        <v>0</v>
      </c>
      <c r="I32" s="109">
        <f t="shared" si="7"/>
        <v>0</v>
      </c>
      <c r="J32" s="108">
        <v>0</v>
      </c>
      <c r="K32" s="109">
        <f t="shared" si="8"/>
        <v>0</v>
      </c>
      <c r="AA32" s="111"/>
      <c r="AB32" s="111"/>
    </row>
    <row r="33" spans="1:28" ht="12.75">
      <c r="A33" s="101">
        <v>24</v>
      </c>
      <c r="B33" s="102" t="s">
        <v>92</v>
      </c>
      <c r="C33" s="103" t="s">
        <v>93</v>
      </c>
      <c r="D33" s="104" t="s">
        <v>94</v>
      </c>
      <c r="E33" s="105">
        <v>12</v>
      </c>
      <c r="F33" s="106"/>
      <c r="G33" s="107">
        <f t="shared" si="6"/>
        <v>0</v>
      </c>
      <c r="H33" s="108">
        <v>0.01831</v>
      </c>
      <c r="I33" s="109">
        <f t="shared" si="7"/>
        <v>0.21972</v>
      </c>
      <c r="J33" s="108">
        <v>0</v>
      </c>
      <c r="K33" s="109">
        <f t="shared" si="8"/>
        <v>0</v>
      </c>
      <c r="AA33" s="111"/>
      <c r="AB33" s="111"/>
    </row>
    <row r="34" spans="1:28" ht="12.75">
      <c r="A34" s="101">
        <v>26</v>
      </c>
      <c r="B34" s="102" t="s">
        <v>95</v>
      </c>
      <c r="C34" s="103" t="s">
        <v>96</v>
      </c>
      <c r="D34" s="104" t="s">
        <v>42</v>
      </c>
      <c r="E34" s="105">
        <v>39</v>
      </c>
      <c r="F34" s="106"/>
      <c r="G34" s="107">
        <f t="shared" si="6"/>
        <v>0</v>
      </c>
      <c r="H34" s="108">
        <v>2.525</v>
      </c>
      <c r="I34" s="109">
        <f t="shared" si="7"/>
        <v>98.475</v>
      </c>
      <c r="J34" s="108">
        <v>0</v>
      </c>
      <c r="K34" s="109">
        <f t="shared" si="8"/>
        <v>0</v>
      </c>
      <c r="AA34" s="111"/>
      <c r="AB34" s="111"/>
    </row>
    <row r="35" spans="1:28" ht="12.75">
      <c r="A35" s="101">
        <v>27</v>
      </c>
      <c r="B35" s="102" t="s">
        <v>97</v>
      </c>
      <c r="C35" s="103" t="s">
        <v>98</v>
      </c>
      <c r="D35" s="104" t="s">
        <v>71</v>
      </c>
      <c r="E35" s="105">
        <v>27</v>
      </c>
      <c r="F35" s="106"/>
      <c r="G35" s="107">
        <f t="shared" si="6"/>
        <v>0</v>
      </c>
      <c r="H35" s="108">
        <v>0.0392</v>
      </c>
      <c r="I35" s="109">
        <f t="shared" si="7"/>
        <v>1.0584</v>
      </c>
      <c r="J35" s="108">
        <v>0</v>
      </c>
      <c r="K35" s="109">
        <f t="shared" si="8"/>
        <v>0</v>
      </c>
      <c r="AA35" s="111"/>
      <c r="AB35" s="111"/>
    </row>
    <row r="36" spans="1:28" ht="12.75">
      <c r="A36" s="101">
        <v>28</v>
      </c>
      <c r="B36" s="102" t="s">
        <v>99</v>
      </c>
      <c r="C36" s="103" t="s">
        <v>100</v>
      </c>
      <c r="D36" s="104" t="s">
        <v>71</v>
      </c>
      <c r="E36" s="105">
        <v>27</v>
      </c>
      <c r="F36" s="106"/>
      <c r="G36" s="107">
        <f t="shared" si="6"/>
        <v>0</v>
      </c>
      <c r="H36" s="108">
        <v>0</v>
      </c>
      <c r="I36" s="109">
        <f t="shared" si="7"/>
        <v>0</v>
      </c>
      <c r="J36" s="108">
        <v>0</v>
      </c>
      <c r="K36" s="109">
        <f t="shared" si="8"/>
        <v>0</v>
      </c>
      <c r="AA36" s="111"/>
      <c r="AB36" s="111"/>
    </row>
    <row r="37" spans="1:28" ht="21">
      <c r="A37" s="101">
        <v>29</v>
      </c>
      <c r="B37" s="102" t="s">
        <v>101</v>
      </c>
      <c r="C37" s="103" t="s">
        <v>102</v>
      </c>
      <c r="D37" s="104" t="s">
        <v>78</v>
      </c>
      <c r="E37" s="105">
        <v>2.1</v>
      </c>
      <c r="F37" s="106"/>
      <c r="G37" s="107">
        <f t="shared" si="6"/>
        <v>0</v>
      </c>
      <c r="H37" s="108">
        <v>1.02116</v>
      </c>
      <c r="I37" s="109">
        <f t="shared" si="7"/>
        <v>2.1444360000000002</v>
      </c>
      <c r="J37" s="108">
        <v>0</v>
      </c>
      <c r="K37" s="109">
        <f t="shared" si="8"/>
        <v>0</v>
      </c>
      <c r="AA37" s="111"/>
      <c r="AB37" s="111"/>
    </row>
    <row r="38" spans="1:28" ht="12.75">
      <c r="A38" s="101">
        <v>30</v>
      </c>
      <c r="B38" s="102" t="s">
        <v>103</v>
      </c>
      <c r="C38" s="103" t="s">
        <v>898</v>
      </c>
      <c r="D38" s="104" t="s">
        <v>71</v>
      </c>
      <c r="E38" s="105">
        <v>250.7</v>
      </c>
      <c r="F38" s="106"/>
      <c r="G38" s="107">
        <f t="shared" si="6"/>
        <v>0</v>
      </c>
      <c r="H38" s="108">
        <v>0.0003</v>
      </c>
      <c r="I38" s="109">
        <f t="shared" si="7"/>
        <v>0.07520999999999999</v>
      </c>
      <c r="J38" s="108"/>
      <c r="K38" s="109">
        <f t="shared" si="8"/>
        <v>0</v>
      </c>
      <c r="AA38" s="111"/>
      <c r="AB38" s="111"/>
    </row>
    <row r="39" spans="1:11" ht="12.75">
      <c r="A39" s="120"/>
      <c r="B39" s="121" t="s">
        <v>79</v>
      </c>
      <c r="C39" s="122" t="s">
        <v>104</v>
      </c>
      <c r="D39" s="123"/>
      <c r="E39" s="124"/>
      <c r="F39" s="125"/>
      <c r="G39" s="126">
        <f>SUM(G27:G38)</f>
        <v>0</v>
      </c>
      <c r="H39" s="126">
        <f>SUM(H27:H38)</f>
        <v>8.107869999999998</v>
      </c>
      <c r="I39" s="126">
        <f>SUM(I27:I38)</f>
        <v>200.49975763</v>
      </c>
      <c r="J39" s="126">
        <f>SUM(J27:J38)</f>
        <v>0</v>
      </c>
      <c r="K39" s="126">
        <f>SUM(K27:K38)</f>
        <v>0</v>
      </c>
    </row>
    <row r="40" spans="1:11" ht="12.75">
      <c r="A40" s="91" t="s">
        <v>38</v>
      </c>
      <c r="B40" s="92" t="s">
        <v>105</v>
      </c>
      <c r="C40" s="93" t="s">
        <v>106</v>
      </c>
      <c r="D40" s="94"/>
      <c r="E40" s="95"/>
      <c r="F40" s="127"/>
      <c r="G40" s="96"/>
      <c r="H40" s="97"/>
      <c r="I40" s="98"/>
      <c r="J40" s="99"/>
      <c r="K40" s="100"/>
    </row>
    <row r="41" spans="1:28" ht="21">
      <c r="A41" s="101">
        <v>31</v>
      </c>
      <c r="B41" s="102" t="s">
        <v>107</v>
      </c>
      <c r="C41" s="103" t="s">
        <v>108</v>
      </c>
      <c r="D41" s="104" t="s">
        <v>71</v>
      </c>
      <c r="E41" s="105">
        <v>43.7</v>
      </c>
      <c r="F41" s="106"/>
      <c r="G41" s="107">
        <f aca="true" t="shared" si="9" ref="G41:G50">E41*F41</f>
        <v>0</v>
      </c>
      <c r="H41" s="108">
        <v>0.52</v>
      </c>
      <c r="I41" s="109">
        <f aca="true" t="shared" si="10" ref="I41:I50">E41*H41</f>
        <v>22.724000000000004</v>
      </c>
      <c r="J41" s="108">
        <v>0</v>
      </c>
      <c r="K41" s="109">
        <f aca="true" t="shared" si="11" ref="K41:K50">E41*J41</f>
        <v>0</v>
      </c>
      <c r="AA41" s="111"/>
      <c r="AB41" s="111"/>
    </row>
    <row r="42" spans="1:28" ht="21">
      <c r="A42" s="101">
        <v>32</v>
      </c>
      <c r="B42" s="102" t="s">
        <v>109</v>
      </c>
      <c r="C42" s="103" t="s">
        <v>110</v>
      </c>
      <c r="D42" s="104" t="s">
        <v>78</v>
      </c>
      <c r="E42" s="105">
        <v>0.89</v>
      </c>
      <c r="F42" s="106"/>
      <c r="G42" s="107">
        <f t="shared" si="9"/>
        <v>0</v>
      </c>
      <c r="H42" s="108">
        <v>1.02029</v>
      </c>
      <c r="I42" s="109">
        <f t="shared" si="10"/>
        <v>0.9080581</v>
      </c>
      <c r="J42" s="108">
        <v>0</v>
      </c>
      <c r="K42" s="109">
        <f t="shared" si="11"/>
        <v>0</v>
      </c>
      <c r="AA42" s="111"/>
      <c r="AB42" s="111"/>
    </row>
    <row r="43" spans="1:28" ht="12.75">
      <c r="A43" s="101">
        <v>33</v>
      </c>
      <c r="B43" s="102" t="s">
        <v>111</v>
      </c>
      <c r="C43" s="103" t="s">
        <v>112</v>
      </c>
      <c r="D43" s="104" t="s">
        <v>94</v>
      </c>
      <c r="E43" s="105">
        <v>40</v>
      </c>
      <c r="F43" s="106"/>
      <c r="G43" s="107">
        <f t="shared" si="9"/>
        <v>0</v>
      </c>
      <c r="H43" s="108">
        <v>0</v>
      </c>
      <c r="I43" s="109">
        <f t="shared" si="10"/>
        <v>0</v>
      </c>
      <c r="J43" s="108">
        <v>0</v>
      </c>
      <c r="K43" s="109">
        <f t="shared" si="11"/>
        <v>0</v>
      </c>
      <c r="AA43" s="111"/>
      <c r="AB43" s="111"/>
    </row>
    <row r="44" spans="1:28" ht="12.75">
      <c r="A44" s="101">
        <v>34</v>
      </c>
      <c r="B44" s="102" t="s">
        <v>113</v>
      </c>
      <c r="C44" s="103" t="s">
        <v>903</v>
      </c>
      <c r="D44" s="104" t="s">
        <v>94</v>
      </c>
      <c r="E44" s="105">
        <v>1</v>
      </c>
      <c r="F44" s="106"/>
      <c r="G44" s="107">
        <f t="shared" si="9"/>
        <v>0</v>
      </c>
      <c r="H44" s="108">
        <v>0</v>
      </c>
      <c r="I44" s="109">
        <f t="shared" si="10"/>
        <v>0</v>
      </c>
      <c r="J44" s="108">
        <v>0</v>
      </c>
      <c r="K44" s="109">
        <f t="shared" si="11"/>
        <v>0</v>
      </c>
      <c r="AA44" s="111"/>
      <c r="AB44" s="111"/>
    </row>
    <row r="45" spans="1:28" ht="21">
      <c r="A45" s="101">
        <v>35</v>
      </c>
      <c r="B45" s="102" t="s">
        <v>114</v>
      </c>
      <c r="C45" s="103" t="s">
        <v>115</v>
      </c>
      <c r="D45" s="104" t="s">
        <v>116</v>
      </c>
      <c r="E45" s="105">
        <v>320</v>
      </c>
      <c r="F45" s="106"/>
      <c r="G45" s="107">
        <f t="shared" si="9"/>
        <v>0</v>
      </c>
      <c r="H45" s="108">
        <v>0</v>
      </c>
      <c r="I45" s="109">
        <f t="shared" si="10"/>
        <v>0</v>
      </c>
      <c r="J45" s="108">
        <v>0</v>
      </c>
      <c r="K45" s="109">
        <f t="shared" si="11"/>
        <v>0</v>
      </c>
      <c r="AA45" s="111"/>
      <c r="AB45" s="111"/>
    </row>
    <row r="46" spans="1:28" ht="21">
      <c r="A46" s="101">
        <v>37</v>
      </c>
      <c r="B46" s="102" t="s">
        <v>117</v>
      </c>
      <c r="C46" s="103" t="s">
        <v>118</v>
      </c>
      <c r="D46" s="104" t="s">
        <v>71</v>
      </c>
      <c r="E46" s="105">
        <v>420</v>
      </c>
      <c r="F46" s="106"/>
      <c r="G46" s="107">
        <f t="shared" si="9"/>
        <v>0</v>
      </c>
      <c r="H46" s="108">
        <v>0.02977</v>
      </c>
      <c r="I46" s="109">
        <f t="shared" si="10"/>
        <v>12.503400000000001</v>
      </c>
      <c r="J46" s="108">
        <v>0</v>
      </c>
      <c r="K46" s="109">
        <f t="shared" si="11"/>
        <v>0</v>
      </c>
      <c r="AA46" s="111"/>
      <c r="AB46" s="111"/>
    </row>
    <row r="47" spans="1:28" ht="21">
      <c r="A47" s="101">
        <v>38</v>
      </c>
      <c r="B47" s="102" t="s">
        <v>119</v>
      </c>
      <c r="C47" s="103" t="s">
        <v>120</v>
      </c>
      <c r="D47" s="104" t="s">
        <v>71</v>
      </c>
      <c r="E47" s="105">
        <v>110</v>
      </c>
      <c r="F47" s="106"/>
      <c r="G47" s="107">
        <f t="shared" si="9"/>
        <v>0</v>
      </c>
      <c r="H47" s="108">
        <v>0.05379</v>
      </c>
      <c r="I47" s="109">
        <f t="shared" si="10"/>
        <v>5.9169</v>
      </c>
      <c r="J47" s="108">
        <v>0</v>
      </c>
      <c r="K47" s="109">
        <f t="shared" si="11"/>
        <v>0</v>
      </c>
      <c r="AA47" s="111"/>
      <c r="AB47" s="111"/>
    </row>
    <row r="48" spans="1:28" ht="21">
      <c r="A48" s="101">
        <v>39</v>
      </c>
      <c r="B48" s="102" t="s">
        <v>121</v>
      </c>
      <c r="C48" s="103" t="s">
        <v>122</v>
      </c>
      <c r="D48" s="104" t="s">
        <v>116</v>
      </c>
      <c r="E48" s="105">
        <v>103</v>
      </c>
      <c r="F48" s="106"/>
      <c r="G48" s="107">
        <f t="shared" si="9"/>
        <v>0</v>
      </c>
      <c r="H48" s="108">
        <v>0.01306</v>
      </c>
      <c r="I48" s="109">
        <f t="shared" si="10"/>
        <v>1.34518</v>
      </c>
      <c r="J48" s="108">
        <v>0</v>
      </c>
      <c r="K48" s="109">
        <f t="shared" si="11"/>
        <v>0</v>
      </c>
      <c r="AA48" s="111"/>
      <c r="AB48" s="111"/>
    </row>
    <row r="49" spans="1:28" ht="12.75">
      <c r="A49" s="101">
        <v>41</v>
      </c>
      <c r="B49" s="102" t="s">
        <v>123</v>
      </c>
      <c r="C49" s="103" t="s">
        <v>124</v>
      </c>
      <c r="D49" s="104" t="s">
        <v>125</v>
      </c>
      <c r="E49" s="105">
        <v>1</v>
      </c>
      <c r="F49" s="106"/>
      <c r="G49" s="107">
        <f t="shared" si="9"/>
        <v>0</v>
      </c>
      <c r="H49" s="108">
        <v>0</v>
      </c>
      <c r="I49" s="109">
        <f t="shared" si="10"/>
        <v>0</v>
      </c>
      <c r="J49" s="108">
        <v>0</v>
      </c>
      <c r="K49" s="109">
        <f t="shared" si="11"/>
        <v>0</v>
      </c>
      <c r="AA49" s="111"/>
      <c r="AB49" s="111"/>
    </row>
    <row r="50" spans="1:28" ht="21">
      <c r="A50" s="101">
        <v>42</v>
      </c>
      <c r="B50" s="102" t="s">
        <v>126</v>
      </c>
      <c r="C50" s="103" t="s">
        <v>127</v>
      </c>
      <c r="D50" s="104" t="s">
        <v>71</v>
      </c>
      <c r="E50" s="105">
        <v>245.63</v>
      </c>
      <c r="F50" s="106"/>
      <c r="G50" s="107">
        <f t="shared" si="9"/>
        <v>0</v>
      </c>
      <c r="H50" s="108">
        <v>0.01284</v>
      </c>
      <c r="I50" s="109">
        <f t="shared" si="10"/>
        <v>3.1538892</v>
      </c>
      <c r="J50" s="108">
        <v>0</v>
      </c>
      <c r="K50" s="109">
        <f t="shared" si="11"/>
        <v>0</v>
      </c>
      <c r="AA50" s="111"/>
      <c r="AB50" s="111"/>
    </row>
    <row r="51" spans="1:11" ht="12.75">
      <c r="A51" s="120"/>
      <c r="B51" s="121" t="s">
        <v>79</v>
      </c>
      <c r="C51" s="122" t="s">
        <v>128</v>
      </c>
      <c r="D51" s="123"/>
      <c r="E51" s="124" t="s">
        <v>2</v>
      </c>
      <c r="F51" s="125"/>
      <c r="G51" s="126">
        <f>SUM(G40:G50)</f>
        <v>0</v>
      </c>
      <c r="H51" s="126">
        <f>SUM(H40:H50)</f>
        <v>1.64975</v>
      </c>
      <c r="I51" s="126">
        <f>SUM(I40:I50)</f>
        <v>46.55142730000001</v>
      </c>
      <c r="J51" s="126">
        <f>SUM(J40:J50)</f>
        <v>0</v>
      </c>
      <c r="K51" s="126">
        <f>SUM(K40:K50)</f>
        <v>0</v>
      </c>
    </row>
    <row r="52" spans="1:11" ht="12.75">
      <c r="A52" s="91" t="s">
        <v>38</v>
      </c>
      <c r="B52" s="92" t="s">
        <v>129</v>
      </c>
      <c r="C52" s="93" t="s">
        <v>130</v>
      </c>
      <c r="D52" s="94"/>
      <c r="E52" s="95"/>
      <c r="F52" s="127"/>
      <c r="G52" s="96"/>
      <c r="H52" s="97"/>
      <c r="I52" s="98"/>
      <c r="J52" s="99"/>
      <c r="K52" s="100"/>
    </row>
    <row r="53" spans="1:28" ht="12.75">
      <c r="A53" s="101">
        <v>44</v>
      </c>
      <c r="B53" s="102" t="s">
        <v>131</v>
      </c>
      <c r="C53" s="103" t="s">
        <v>132</v>
      </c>
      <c r="D53" s="104" t="s">
        <v>71</v>
      </c>
      <c r="E53" s="105">
        <v>430</v>
      </c>
      <c r="F53" s="106"/>
      <c r="G53" s="107">
        <f>E53*F53</f>
        <v>0</v>
      </c>
      <c r="H53" s="108">
        <v>0.01186</v>
      </c>
      <c r="I53" s="109">
        <f>E53*H53</f>
        <v>5.0998</v>
      </c>
      <c r="J53" s="108">
        <v>0</v>
      </c>
      <c r="K53" s="109">
        <f>E53*J53</f>
        <v>0</v>
      </c>
      <c r="AA53" s="111"/>
      <c r="AB53" s="111"/>
    </row>
    <row r="54" spans="1:28" ht="21">
      <c r="A54" s="101">
        <v>45</v>
      </c>
      <c r="B54" s="102" t="s">
        <v>133</v>
      </c>
      <c r="C54" s="103" t="s">
        <v>134</v>
      </c>
      <c r="D54" s="104" t="s">
        <v>71</v>
      </c>
      <c r="E54" s="105">
        <v>28</v>
      </c>
      <c r="F54" s="106"/>
      <c r="G54" s="107">
        <f>E54*F54</f>
        <v>0</v>
      </c>
      <c r="H54" s="108">
        <v>0.01197</v>
      </c>
      <c r="I54" s="109">
        <f>E54*H54</f>
        <v>0.33516</v>
      </c>
      <c r="J54" s="108">
        <v>0</v>
      </c>
      <c r="K54" s="109">
        <f>E54*J54</f>
        <v>0</v>
      </c>
      <c r="AA54" s="111"/>
      <c r="AB54" s="111"/>
    </row>
    <row r="55" spans="1:11" ht="12.75">
      <c r="A55" s="120"/>
      <c r="B55" s="121" t="s">
        <v>79</v>
      </c>
      <c r="C55" s="122" t="s">
        <v>135</v>
      </c>
      <c r="D55" s="123"/>
      <c r="E55" s="124"/>
      <c r="F55" s="125"/>
      <c r="G55" s="126">
        <f>SUM(G52:G54)</f>
        <v>0</v>
      </c>
      <c r="H55" s="126">
        <f>SUM(H52:H54)</f>
        <v>0.02383</v>
      </c>
      <c r="I55" s="126">
        <f>SUM(I52:I54)</f>
        <v>5.43496</v>
      </c>
      <c r="J55" s="126">
        <f>SUM(J52:J54)</f>
        <v>0</v>
      </c>
      <c r="K55" s="126">
        <f>SUM(K52:K54)</f>
        <v>0</v>
      </c>
    </row>
    <row r="56" spans="1:11" ht="12.75">
      <c r="A56" s="91" t="s">
        <v>38</v>
      </c>
      <c r="B56" s="92" t="s">
        <v>136</v>
      </c>
      <c r="C56" s="93" t="s">
        <v>137</v>
      </c>
      <c r="D56" s="94"/>
      <c r="E56" s="95"/>
      <c r="F56" s="127"/>
      <c r="G56" s="96"/>
      <c r="H56" s="97"/>
      <c r="I56" s="98"/>
      <c r="J56" s="99"/>
      <c r="K56" s="100"/>
    </row>
    <row r="57" spans="1:28" ht="12.75">
      <c r="A57" s="101">
        <v>46</v>
      </c>
      <c r="B57" s="102" t="s">
        <v>138</v>
      </c>
      <c r="C57" s="103" t="s">
        <v>139</v>
      </c>
      <c r="D57" s="104" t="s">
        <v>42</v>
      </c>
      <c r="E57" s="105">
        <v>22.4</v>
      </c>
      <c r="F57" s="106"/>
      <c r="G57" s="107">
        <f aca="true" t="shared" si="12" ref="G57:G64">E57*F57</f>
        <v>0</v>
      </c>
      <c r="H57" s="108">
        <v>2.525</v>
      </c>
      <c r="I57" s="109">
        <f aca="true" t="shared" si="13" ref="I57:I64">E57*H57</f>
        <v>56.559999999999995</v>
      </c>
      <c r="J57" s="108">
        <v>0</v>
      </c>
      <c r="K57" s="109">
        <f aca="true" t="shared" si="14" ref="K57:K64">E57*J57</f>
        <v>0</v>
      </c>
      <c r="AA57" s="111"/>
      <c r="AB57" s="111"/>
    </row>
    <row r="58" spans="1:28" ht="12.75">
      <c r="A58" s="101">
        <v>47</v>
      </c>
      <c r="B58" s="102" t="s">
        <v>138</v>
      </c>
      <c r="C58" s="103" t="s">
        <v>336</v>
      </c>
      <c r="D58" s="104" t="s">
        <v>42</v>
      </c>
      <c r="E58" s="105">
        <v>4.5</v>
      </c>
      <c r="F58" s="106"/>
      <c r="G58" s="107">
        <f t="shared" si="12"/>
        <v>0</v>
      </c>
      <c r="H58" s="108">
        <v>2.525</v>
      </c>
      <c r="I58" s="109">
        <f t="shared" si="13"/>
        <v>11.362499999999999</v>
      </c>
      <c r="J58" s="108">
        <v>0</v>
      </c>
      <c r="K58" s="109">
        <f t="shared" si="14"/>
        <v>0</v>
      </c>
      <c r="AA58" s="111"/>
      <c r="AB58" s="111"/>
    </row>
    <row r="59" spans="1:28" ht="12.75">
      <c r="A59" s="101">
        <v>48</v>
      </c>
      <c r="B59" s="102" t="s">
        <v>140</v>
      </c>
      <c r="C59" s="103" t="s">
        <v>334</v>
      </c>
      <c r="D59" s="104" t="s">
        <v>42</v>
      </c>
      <c r="E59" s="105">
        <v>26.9</v>
      </c>
      <c r="F59" s="106"/>
      <c r="G59" s="107">
        <f t="shared" si="12"/>
        <v>0</v>
      </c>
      <c r="H59" s="108">
        <v>2.525</v>
      </c>
      <c r="I59" s="109">
        <f t="shared" si="13"/>
        <v>67.9225</v>
      </c>
      <c r="J59" s="108">
        <v>0</v>
      </c>
      <c r="K59" s="109">
        <f t="shared" si="14"/>
        <v>0</v>
      </c>
      <c r="AA59" s="111"/>
      <c r="AB59" s="111"/>
    </row>
    <row r="60" spans="1:28" ht="12.75">
      <c r="A60" s="101">
        <v>51</v>
      </c>
      <c r="B60" s="102" t="s">
        <v>141</v>
      </c>
      <c r="C60" s="103" t="s">
        <v>327</v>
      </c>
      <c r="D60" s="104" t="s">
        <v>42</v>
      </c>
      <c r="E60" s="105">
        <v>30.08</v>
      </c>
      <c r="F60" s="106"/>
      <c r="G60" s="107">
        <f t="shared" si="12"/>
        <v>0</v>
      </c>
      <c r="H60" s="108">
        <v>1.837</v>
      </c>
      <c r="I60" s="109">
        <f t="shared" si="13"/>
        <v>55.25695999999999</v>
      </c>
      <c r="J60" s="108">
        <v>0</v>
      </c>
      <c r="K60" s="109">
        <f t="shared" si="14"/>
        <v>0</v>
      </c>
      <c r="AA60" s="111"/>
      <c r="AB60" s="111"/>
    </row>
    <row r="61" spans="1:28" ht="12.75">
      <c r="A61" s="101">
        <v>52</v>
      </c>
      <c r="B61" s="102" t="s">
        <v>142</v>
      </c>
      <c r="C61" s="103" t="s">
        <v>328</v>
      </c>
      <c r="D61" s="104" t="s">
        <v>42</v>
      </c>
      <c r="E61" s="105">
        <v>197.42</v>
      </c>
      <c r="F61" s="106"/>
      <c r="G61" s="107">
        <f t="shared" si="12"/>
        <v>0</v>
      </c>
      <c r="H61" s="108">
        <v>0</v>
      </c>
      <c r="I61" s="109">
        <f t="shared" si="13"/>
        <v>0</v>
      </c>
      <c r="J61" s="108">
        <v>0</v>
      </c>
      <c r="K61" s="109">
        <f t="shared" si="14"/>
        <v>0</v>
      </c>
      <c r="AA61" s="111"/>
      <c r="AB61" s="111"/>
    </row>
    <row r="62" spans="1:28" ht="12.75">
      <c r="A62" s="101">
        <v>53</v>
      </c>
      <c r="B62" s="102" t="s">
        <v>143</v>
      </c>
      <c r="C62" s="103" t="s">
        <v>144</v>
      </c>
      <c r="D62" s="104" t="s">
        <v>71</v>
      </c>
      <c r="E62" s="105">
        <v>80.85</v>
      </c>
      <c r="F62" s="106"/>
      <c r="G62" s="107">
        <f t="shared" si="12"/>
        <v>0</v>
      </c>
      <c r="H62" s="108">
        <v>0.24</v>
      </c>
      <c r="I62" s="109">
        <f t="shared" si="13"/>
        <v>19.403999999999996</v>
      </c>
      <c r="J62" s="108">
        <v>0</v>
      </c>
      <c r="K62" s="109">
        <f t="shared" si="14"/>
        <v>0</v>
      </c>
      <c r="AA62" s="111"/>
      <c r="AB62" s="111"/>
    </row>
    <row r="63" spans="1:28" ht="12.75">
      <c r="A63" s="101">
        <v>54</v>
      </c>
      <c r="B63" s="102" t="s">
        <v>145</v>
      </c>
      <c r="C63" s="103" t="s">
        <v>146</v>
      </c>
      <c r="D63" s="104" t="s">
        <v>71</v>
      </c>
      <c r="E63" s="105">
        <v>80.85</v>
      </c>
      <c r="F63" s="106"/>
      <c r="G63" s="107">
        <f t="shared" si="12"/>
        <v>0</v>
      </c>
      <c r="H63" s="108">
        <v>0</v>
      </c>
      <c r="I63" s="109">
        <f t="shared" si="13"/>
        <v>0</v>
      </c>
      <c r="J63" s="108">
        <v>0</v>
      </c>
      <c r="K63" s="109">
        <f t="shared" si="14"/>
        <v>0</v>
      </c>
      <c r="AA63" s="111"/>
      <c r="AB63" s="111"/>
    </row>
    <row r="64" spans="1:28" ht="12.75">
      <c r="A64" s="101">
        <v>55</v>
      </c>
      <c r="B64" s="102" t="s">
        <v>147</v>
      </c>
      <c r="C64" s="103" t="s">
        <v>335</v>
      </c>
      <c r="D64" s="104" t="s">
        <v>78</v>
      </c>
      <c r="E64" s="105">
        <v>330</v>
      </c>
      <c r="F64" s="106"/>
      <c r="G64" s="107">
        <f t="shared" si="12"/>
        <v>0</v>
      </c>
      <c r="H64" s="108">
        <v>1</v>
      </c>
      <c r="I64" s="109">
        <f t="shared" si="13"/>
        <v>330</v>
      </c>
      <c r="J64" s="108"/>
      <c r="K64" s="109">
        <f t="shared" si="14"/>
        <v>0</v>
      </c>
      <c r="AA64" s="111"/>
      <c r="AB64" s="111"/>
    </row>
    <row r="65" spans="1:11" ht="12.75">
      <c r="A65" s="120"/>
      <c r="B65" s="121" t="s">
        <v>79</v>
      </c>
      <c r="C65" s="122" t="s">
        <v>148</v>
      </c>
      <c r="D65" s="123"/>
      <c r="E65" s="124"/>
      <c r="F65" s="125"/>
      <c r="G65" s="126">
        <f>SUM(G56:G64)</f>
        <v>0</v>
      </c>
      <c r="H65" s="126">
        <f>SUM(H56:H64)</f>
        <v>10.652</v>
      </c>
      <c r="I65" s="126">
        <f>SUM(I56:I64)</f>
        <v>540.50596</v>
      </c>
      <c r="J65" s="126">
        <f>SUM(J56:J64)</f>
        <v>0</v>
      </c>
      <c r="K65" s="126">
        <f>SUM(K56:K64)</f>
        <v>0</v>
      </c>
    </row>
    <row r="66" spans="1:11" ht="12.75">
      <c r="A66" s="91" t="s">
        <v>38</v>
      </c>
      <c r="B66" s="92" t="s">
        <v>149</v>
      </c>
      <c r="C66" s="93" t="s">
        <v>150</v>
      </c>
      <c r="D66" s="94"/>
      <c r="E66" s="95"/>
      <c r="F66" s="127"/>
      <c r="G66" s="96"/>
      <c r="H66" s="97"/>
      <c r="I66" s="98"/>
      <c r="J66" s="99"/>
      <c r="K66" s="100"/>
    </row>
    <row r="67" spans="1:28" ht="12.75">
      <c r="A67" s="101">
        <v>56</v>
      </c>
      <c r="B67" s="102" t="s">
        <v>151</v>
      </c>
      <c r="C67" s="103" t="s">
        <v>152</v>
      </c>
      <c r="D67" s="104" t="s">
        <v>94</v>
      </c>
      <c r="E67" s="105">
        <v>29</v>
      </c>
      <c r="F67" s="106"/>
      <c r="G67" s="107">
        <f aca="true" t="shared" si="15" ref="G67:G73">E67*F67</f>
        <v>0</v>
      </c>
      <c r="H67" s="108">
        <v>0.01897</v>
      </c>
      <c r="I67" s="109">
        <f aca="true" t="shared" si="16" ref="I67:I73">E67*H67</f>
        <v>0.55013</v>
      </c>
      <c r="J67" s="108">
        <v>0</v>
      </c>
      <c r="K67" s="109">
        <f aca="true" t="shared" si="17" ref="K67:K73">E67*J67</f>
        <v>0</v>
      </c>
      <c r="AA67" s="111"/>
      <c r="AB67" s="111"/>
    </row>
    <row r="68" spans="1:28" ht="12.75">
      <c r="A68" s="101">
        <v>57</v>
      </c>
      <c r="B68" s="102" t="s">
        <v>153</v>
      </c>
      <c r="C68" s="103" t="s">
        <v>154</v>
      </c>
      <c r="D68" s="104" t="s">
        <v>94</v>
      </c>
      <c r="E68" s="105">
        <v>9</v>
      </c>
      <c r="F68" s="106"/>
      <c r="G68" s="107">
        <f t="shared" si="15"/>
        <v>0</v>
      </c>
      <c r="H68" s="108">
        <v>0.49075</v>
      </c>
      <c r="I68" s="109">
        <f t="shared" si="16"/>
        <v>4.41675</v>
      </c>
      <c r="J68" s="108">
        <v>0</v>
      </c>
      <c r="K68" s="109">
        <f t="shared" si="17"/>
        <v>0</v>
      </c>
      <c r="AA68" s="111"/>
      <c r="AB68" s="111"/>
    </row>
    <row r="69" spans="1:28" ht="12.75">
      <c r="A69" s="101">
        <v>58</v>
      </c>
      <c r="B69" s="102" t="s">
        <v>155</v>
      </c>
      <c r="C69" s="103" t="s">
        <v>156</v>
      </c>
      <c r="D69" s="104" t="s">
        <v>94</v>
      </c>
      <c r="E69" s="105">
        <v>16</v>
      </c>
      <c r="F69" s="106"/>
      <c r="G69" s="107">
        <f t="shared" si="15"/>
        <v>0</v>
      </c>
      <c r="H69" s="108">
        <v>0.01216</v>
      </c>
      <c r="I69" s="109">
        <f t="shared" si="16"/>
        <v>0.19456</v>
      </c>
      <c r="J69" s="108"/>
      <c r="K69" s="109">
        <f t="shared" si="17"/>
        <v>0</v>
      </c>
      <c r="AA69" s="111"/>
      <c r="AB69" s="111"/>
    </row>
    <row r="70" spans="1:28" ht="12.75">
      <c r="A70" s="101">
        <v>59</v>
      </c>
      <c r="B70" s="102" t="s">
        <v>157</v>
      </c>
      <c r="C70" s="103" t="s">
        <v>159</v>
      </c>
      <c r="D70" s="104" t="s">
        <v>94</v>
      </c>
      <c r="E70" s="105">
        <v>12</v>
      </c>
      <c r="F70" s="106"/>
      <c r="G70" s="107">
        <f t="shared" si="15"/>
        <v>0</v>
      </c>
      <c r="H70" s="108">
        <v>0.01248</v>
      </c>
      <c r="I70" s="109">
        <f t="shared" si="16"/>
        <v>0.14976</v>
      </c>
      <c r="J70" s="108"/>
      <c r="K70" s="109">
        <f t="shared" si="17"/>
        <v>0</v>
      </c>
      <c r="AA70" s="111"/>
      <c r="AB70" s="111"/>
    </row>
    <row r="71" spans="1:28" ht="12.75">
      <c r="A71" s="101">
        <v>60</v>
      </c>
      <c r="B71" s="102" t="s">
        <v>158</v>
      </c>
      <c r="C71" s="103" t="s">
        <v>322</v>
      </c>
      <c r="D71" s="104" t="s">
        <v>94</v>
      </c>
      <c r="E71" s="105">
        <v>3</v>
      </c>
      <c r="F71" s="106"/>
      <c r="G71" s="107">
        <f t="shared" si="15"/>
        <v>0</v>
      </c>
      <c r="H71" s="108">
        <v>0.0128</v>
      </c>
      <c r="I71" s="109">
        <f t="shared" si="16"/>
        <v>0.038400000000000004</v>
      </c>
      <c r="J71" s="108"/>
      <c r="K71" s="109">
        <f t="shared" si="17"/>
        <v>0</v>
      </c>
      <c r="AA71" s="111"/>
      <c r="AB71" s="111"/>
    </row>
    <row r="72" spans="1:28" ht="12.75">
      <c r="A72" s="101">
        <v>61</v>
      </c>
      <c r="B72" s="102" t="s">
        <v>160</v>
      </c>
      <c r="C72" s="103" t="s">
        <v>161</v>
      </c>
      <c r="D72" s="104" t="s">
        <v>94</v>
      </c>
      <c r="E72" s="105">
        <v>5</v>
      </c>
      <c r="F72" s="106"/>
      <c r="G72" s="107">
        <f t="shared" si="15"/>
        <v>0</v>
      </c>
      <c r="H72" s="108">
        <v>0.01607</v>
      </c>
      <c r="I72" s="109">
        <f t="shared" si="16"/>
        <v>0.08035</v>
      </c>
      <c r="J72" s="108"/>
      <c r="K72" s="109">
        <f t="shared" si="17"/>
        <v>0</v>
      </c>
      <c r="AA72" s="111"/>
      <c r="AB72" s="111"/>
    </row>
    <row r="73" spans="1:28" ht="12.75">
      <c r="A73" s="101">
        <v>62</v>
      </c>
      <c r="B73" s="102" t="s">
        <v>162</v>
      </c>
      <c r="C73" s="103" t="s">
        <v>163</v>
      </c>
      <c r="D73" s="104" t="s">
        <v>94</v>
      </c>
      <c r="E73" s="105">
        <v>1</v>
      </c>
      <c r="F73" s="106"/>
      <c r="G73" s="107">
        <f t="shared" si="15"/>
        <v>0</v>
      </c>
      <c r="H73" s="108">
        <v>0.0165</v>
      </c>
      <c r="I73" s="109">
        <f t="shared" si="16"/>
        <v>0.0165</v>
      </c>
      <c r="J73" s="108"/>
      <c r="K73" s="109">
        <f t="shared" si="17"/>
        <v>0</v>
      </c>
      <c r="AA73" s="111"/>
      <c r="AB73" s="111"/>
    </row>
    <row r="74" spans="1:11" ht="12.75">
      <c r="A74" s="120"/>
      <c r="B74" s="121" t="s">
        <v>79</v>
      </c>
      <c r="C74" s="122" t="s">
        <v>164</v>
      </c>
      <c r="D74" s="123"/>
      <c r="E74" s="124"/>
      <c r="F74" s="125"/>
      <c r="G74" s="126">
        <f>SUM(G66:G73)</f>
        <v>0</v>
      </c>
      <c r="H74" s="126">
        <f>SUM(H66:H73)</f>
        <v>0.5797300000000001</v>
      </c>
      <c r="I74" s="126">
        <f>SUM(I66:I73)</f>
        <v>5.4464500000000005</v>
      </c>
      <c r="J74" s="126">
        <f>SUM(J66:J73)</f>
        <v>0</v>
      </c>
      <c r="K74" s="126">
        <f>SUM(K66:K73)</f>
        <v>0</v>
      </c>
    </row>
    <row r="75" spans="1:11" ht="12.75">
      <c r="A75" s="91" t="s">
        <v>38</v>
      </c>
      <c r="B75" s="92" t="s">
        <v>165</v>
      </c>
      <c r="C75" s="93" t="s">
        <v>166</v>
      </c>
      <c r="D75" s="94"/>
      <c r="E75" s="95"/>
      <c r="F75" s="127"/>
      <c r="G75" s="96"/>
      <c r="H75" s="97"/>
      <c r="I75" s="98"/>
      <c r="J75" s="99"/>
      <c r="K75" s="100"/>
    </row>
    <row r="76" spans="1:28" ht="21">
      <c r="A76" s="101">
        <v>63</v>
      </c>
      <c r="B76" s="102" t="s">
        <v>167</v>
      </c>
      <c r="C76" s="103" t="s">
        <v>168</v>
      </c>
      <c r="D76" s="104" t="s">
        <v>116</v>
      </c>
      <c r="E76" s="105">
        <v>122</v>
      </c>
      <c r="F76" s="106"/>
      <c r="G76" s="107">
        <f>E76*F76</f>
        <v>0</v>
      </c>
      <c r="H76" s="108">
        <v>0.1025</v>
      </c>
      <c r="I76" s="109">
        <f>E76*H76</f>
        <v>12.504999999999999</v>
      </c>
      <c r="J76" s="108">
        <v>0</v>
      </c>
      <c r="K76" s="109">
        <f>E76*J76</f>
        <v>0</v>
      </c>
      <c r="AA76" s="111"/>
      <c r="AB76" s="111"/>
    </row>
    <row r="77" spans="1:28" ht="21">
      <c r="A77" s="101">
        <v>64</v>
      </c>
      <c r="B77" s="102" t="s">
        <v>169</v>
      </c>
      <c r="C77" s="103" t="s">
        <v>902</v>
      </c>
      <c r="D77" s="104" t="s">
        <v>94</v>
      </c>
      <c r="E77" s="105">
        <v>122</v>
      </c>
      <c r="F77" s="106"/>
      <c r="G77" s="107">
        <f>E77*F77</f>
        <v>0</v>
      </c>
      <c r="H77" s="108">
        <v>0.027</v>
      </c>
      <c r="I77" s="109">
        <f>E77*H77</f>
        <v>3.294</v>
      </c>
      <c r="J77" s="108"/>
      <c r="K77" s="109">
        <f>E77*J77</f>
        <v>0</v>
      </c>
      <c r="AA77" s="111"/>
      <c r="AB77" s="111"/>
    </row>
    <row r="78" spans="1:11" ht="12.75">
      <c r="A78" s="120"/>
      <c r="B78" s="121" t="s">
        <v>79</v>
      </c>
      <c r="C78" s="122" t="s">
        <v>170</v>
      </c>
      <c r="D78" s="123"/>
      <c r="E78" s="124"/>
      <c r="F78" s="125"/>
      <c r="G78" s="126">
        <f>SUM(G75:G77)</f>
        <v>0</v>
      </c>
      <c r="H78" s="126">
        <f>SUM(H75:H77)</f>
        <v>0.1295</v>
      </c>
      <c r="I78" s="126">
        <f>SUM(I75:I77)</f>
        <v>15.799</v>
      </c>
      <c r="J78" s="126">
        <f>SUM(J75:J77)</f>
        <v>0</v>
      </c>
      <c r="K78" s="126">
        <f>SUM(K75:K77)</f>
        <v>0</v>
      </c>
    </row>
    <row r="79" spans="1:11" ht="12.75">
      <c r="A79" s="91" t="s">
        <v>38</v>
      </c>
      <c r="B79" s="92" t="s">
        <v>171</v>
      </c>
      <c r="C79" s="93" t="s">
        <v>172</v>
      </c>
      <c r="D79" s="94"/>
      <c r="E79" s="95"/>
      <c r="F79" s="127"/>
      <c r="G79" s="96"/>
      <c r="H79" s="97"/>
      <c r="I79" s="98"/>
      <c r="J79" s="99"/>
      <c r="K79" s="100"/>
    </row>
    <row r="80" spans="1:28" ht="21">
      <c r="A80" s="101">
        <v>65</v>
      </c>
      <c r="B80" s="102" t="s">
        <v>173</v>
      </c>
      <c r="C80" s="103" t="s">
        <v>174</v>
      </c>
      <c r="D80" s="104" t="s">
        <v>71</v>
      </c>
      <c r="E80" s="105">
        <v>588.9</v>
      </c>
      <c r="F80" s="106"/>
      <c r="G80" s="107">
        <f>E80*F80</f>
        <v>0</v>
      </c>
      <c r="H80" s="108">
        <v>0.00158</v>
      </c>
      <c r="I80" s="109">
        <f>E80*H80</f>
        <v>0.930462</v>
      </c>
      <c r="J80" s="108">
        <v>0</v>
      </c>
      <c r="K80" s="109">
        <f>E80*J80</f>
        <v>0</v>
      </c>
      <c r="AA80" s="111"/>
      <c r="AB80" s="111"/>
    </row>
    <row r="81" spans="1:11" ht="12.75">
      <c r="A81" s="120"/>
      <c r="B81" s="121" t="s">
        <v>79</v>
      </c>
      <c r="C81" s="122" t="s">
        <v>175</v>
      </c>
      <c r="D81" s="123"/>
      <c r="E81" s="124"/>
      <c r="F81" s="125"/>
      <c r="G81" s="126">
        <f>SUM(G79:G80)</f>
        <v>0</v>
      </c>
      <c r="H81" s="126">
        <f>SUM(H79:H80)</f>
        <v>0.00158</v>
      </c>
      <c r="I81" s="126">
        <f>SUM(I79:I80)</f>
        <v>0.930462</v>
      </c>
      <c r="J81" s="126">
        <f>SUM(J79:J80)</f>
        <v>0</v>
      </c>
      <c r="K81" s="126">
        <f>SUM(K79:K80)</f>
        <v>0</v>
      </c>
    </row>
    <row r="82" spans="1:11" ht="12.75">
      <c r="A82" s="91" t="s">
        <v>38</v>
      </c>
      <c r="B82" s="92" t="s">
        <v>176</v>
      </c>
      <c r="C82" s="93" t="s">
        <v>177</v>
      </c>
      <c r="D82" s="94"/>
      <c r="E82" s="95"/>
      <c r="F82" s="127"/>
      <c r="G82" s="96"/>
      <c r="H82" s="97"/>
      <c r="I82" s="98"/>
      <c r="J82" s="99"/>
      <c r="K82" s="100"/>
    </row>
    <row r="83" spans="1:28" ht="24.75" customHeight="1">
      <c r="A83" s="101">
        <v>66</v>
      </c>
      <c r="B83" s="102" t="s">
        <v>178</v>
      </c>
      <c r="C83" s="103" t="s">
        <v>329</v>
      </c>
      <c r="D83" s="104" t="s">
        <v>71</v>
      </c>
      <c r="E83" s="105">
        <v>450</v>
      </c>
      <c r="F83" s="106"/>
      <c r="G83" s="107">
        <f>E83*F83</f>
        <v>0</v>
      </c>
      <c r="H83" s="108">
        <v>4E-05</v>
      </c>
      <c r="I83" s="109">
        <f>E83*H83</f>
        <v>0.018000000000000002</v>
      </c>
      <c r="J83" s="108">
        <v>0</v>
      </c>
      <c r="K83" s="109">
        <f>E83*J83</f>
        <v>0</v>
      </c>
      <c r="AA83" s="111"/>
      <c r="AB83" s="111"/>
    </row>
    <row r="84" spans="1:28" ht="12.75">
      <c r="A84" s="101">
        <v>68</v>
      </c>
      <c r="B84" s="102" t="s">
        <v>179</v>
      </c>
      <c r="C84" s="103" t="s">
        <v>180</v>
      </c>
      <c r="D84" s="104" t="s">
        <v>94</v>
      </c>
      <c r="E84" s="105">
        <v>2</v>
      </c>
      <c r="F84" s="106"/>
      <c r="G84" s="107">
        <f>E84*F84</f>
        <v>0</v>
      </c>
      <c r="H84" s="108">
        <v>0.02075</v>
      </c>
      <c r="I84" s="109">
        <f>E84*H84</f>
        <v>0.0415</v>
      </c>
      <c r="J84" s="108">
        <v>0</v>
      </c>
      <c r="K84" s="109">
        <f>E84*J84</f>
        <v>0</v>
      </c>
      <c r="AA84" s="111"/>
      <c r="AB84" s="111"/>
    </row>
    <row r="85" spans="1:28" ht="12.75">
      <c r="A85" s="101">
        <v>69</v>
      </c>
      <c r="B85" s="102" t="s">
        <v>181</v>
      </c>
      <c r="C85" s="103" t="s">
        <v>182</v>
      </c>
      <c r="D85" s="104" t="s">
        <v>94</v>
      </c>
      <c r="E85" s="105">
        <v>2</v>
      </c>
      <c r="F85" s="106"/>
      <c r="G85" s="107">
        <f>E85*F85</f>
        <v>0</v>
      </c>
      <c r="H85" s="108">
        <v>0.0015</v>
      </c>
      <c r="I85" s="109">
        <f>E85*H85</f>
        <v>0.003</v>
      </c>
      <c r="J85" s="108"/>
      <c r="K85" s="109">
        <f>E85*J85</f>
        <v>0</v>
      </c>
      <c r="AA85" s="111"/>
      <c r="AB85" s="111"/>
    </row>
    <row r="86" spans="1:28" ht="12.75">
      <c r="A86" s="101">
        <v>70</v>
      </c>
      <c r="B86" s="102" t="s">
        <v>183</v>
      </c>
      <c r="C86" s="103" t="s">
        <v>184</v>
      </c>
      <c r="D86" s="104" t="s">
        <v>94</v>
      </c>
      <c r="E86" s="105">
        <v>2</v>
      </c>
      <c r="F86" s="106"/>
      <c r="G86" s="107">
        <f>E86*F86</f>
        <v>0</v>
      </c>
      <c r="H86" s="108">
        <v>0.0028</v>
      </c>
      <c r="I86" s="109">
        <f>E86*H86</f>
        <v>0.0056</v>
      </c>
      <c r="J86" s="108"/>
      <c r="K86" s="109">
        <f>E86*J86</f>
        <v>0</v>
      </c>
      <c r="AA86" s="111"/>
      <c r="AB86" s="111"/>
    </row>
    <row r="87" spans="1:28" ht="12.75">
      <c r="A87" s="101">
        <v>71</v>
      </c>
      <c r="B87" s="102" t="s">
        <v>185</v>
      </c>
      <c r="C87" s="103" t="s">
        <v>186</v>
      </c>
      <c r="D87" s="104" t="s">
        <v>94</v>
      </c>
      <c r="E87" s="105">
        <v>2</v>
      </c>
      <c r="F87" s="106"/>
      <c r="G87" s="107">
        <f>E87*F87</f>
        <v>0</v>
      </c>
      <c r="H87" s="108">
        <v>0.0018</v>
      </c>
      <c r="I87" s="109">
        <f>E87*H87</f>
        <v>0.0036</v>
      </c>
      <c r="J87" s="108"/>
      <c r="K87" s="109">
        <f>E87*J87</f>
        <v>0</v>
      </c>
      <c r="AA87" s="111"/>
      <c r="AB87" s="111"/>
    </row>
    <row r="88" spans="1:11" ht="12.75">
      <c r="A88" s="120"/>
      <c r="B88" s="121" t="s">
        <v>79</v>
      </c>
      <c r="C88" s="122" t="s">
        <v>187</v>
      </c>
      <c r="D88" s="123"/>
      <c r="E88" s="124"/>
      <c r="F88" s="125"/>
      <c r="G88" s="126">
        <f>SUM(G82:G87)</f>
        <v>0</v>
      </c>
      <c r="H88" s="126">
        <f>SUM(H82:H87)</f>
        <v>0.02689</v>
      </c>
      <c r="I88" s="126">
        <f>SUM(I82:I87)</f>
        <v>0.0717</v>
      </c>
      <c r="J88" s="126">
        <f>SUM(J82:J87)</f>
        <v>0</v>
      </c>
      <c r="K88" s="126">
        <f>SUM(K82:K87)</f>
        <v>0</v>
      </c>
    </row>
    <row r="89" spans="1:11" ht="12.75">
      <c r="A89" s="91" t="s">
        <v>38</v>
      </c>
      <c r="B89" s="92" t="s">
        <v>188</v>
      </c>
      <c r="C89" s="93" t="s">
        <v>189</v>
      </c>
      <c r="D89" s="94"/>
      <c r="E89" s="95"/>
      <c r="F89" s="127"/>
      <c r="G89" s="96"/>
      <c r="H89" s="97"/>
      <c r="I89" s="98"/>
      <c r="J89" s="99"/>
      <c r="K89" s="100"/>
    </row>
    <row r="90" spans="1:28" ht="12.75">
      <c r="A90" s="101">
        <v>72</v>
      </c>
      <c r="B90" s="102" t="s">
        <v>190</v>
      </c>
      <c r="C90" s="103" t="s">
        <v>191</v>
      </c>
      <c r="D90" s="104" t="s">
        <v>78</v>
      </c>
      <c r="E90" s="105">
        <v>2891.5</v>
      </c>
      <c r="F90" s="106"/>
      <c r="G90" s="107">
        <f>E90*F90</f>
        <v>0</v>
      </c>
      <c r="H90" s="108">
        <v>0</v>
      </c>
      <c r="I90" s="109">
        <f>E90*H90</f>
        <v>0</v>
      </c>
      <c r="J90" s="108"/>
      <c r="K90" s="109">
        <f>E90*J90</f>
        <v>0</v>
      </c>
      <c r="AA90" s="111"/>
      <c r="AB90" s="111"/>
    </row>
    <row r="91" spans="1:11" ht="12.75">
      <c r="A91" s="120"/>
      <c r="B91" s="121" t="s">
        <v>79</v>
      </c>
      <c r="C91" s="122" t="s">
        <v>192</v>
      </c>
      <c r="D91" s="123"/>
      <c r="E91" s="124"/>
      <c r="F91" s="125"/>
      <c r="G91" s="126">
        <f>SUM(G89:G90)</f>
        <v>0</v>
      </c>
      <c r="H91" s="126">
        <f>SUM(H89:H90)</f>
        <v>0</v>
      </c>
      <c r="I91" s="126">
        <f>SUM(I89:I90)</f>
        <v>0</v>
      </c>
      <c r="J91" s="126">
        <f>SUM(J89:J90)</f>
        <v>0</v>
      </c>
      <c r="K91" s="126">
        <f>SUM(K89:K90)</f>
        <v>0</v>
      </c>
    </row>
    <row r="92" spans="1:11" ht="12.75">
      <c r="A92" s="91" t="s">
        <v>38</v>
      </c>
      <c r="B92" s="92" t="s">
        <v>193</v>
      </c>
      <c r="C92" s="93" t="s">
        <v>194</v>
      </c>
      <c r="D92" s="94"/>
      <c r="E92" s="95"/>
      <c r="F92" s="127"/>
      <c r="G92" s="96"/>
      <c r="H92" s="97"/>
      <c r="I92" s="98"/>
      <c r="J92" s="99"/>
      <c r="K92" s="100"/>
    </row>
    <row r="93" spans="1:28" ht="21">
      <c r="A93" s="101">
        <v>77</v>
      </c>
      <c r="B93" s="102" t="s">
        <v>195</v>
      </c>
      <c r="C93" s="103" t="s">
        <v>330</v>
      </c>
      <c r="D93" s="104" t="s">
        <v>71</v>
      </c>
      <c r="E93" s="105">
        <v>255</v>
      </c>
      <c r="F93" s="106"/>
      <c r="G93" s="107">
        <f>E93*F93</f>
        <v>0</v>
      </c>
      <c r="H93" s="108">
        <v>0</v>
      </c>
      <c r="I93" s="109">
        <f>E93*H93</f>
        <v>0</v>
      </c>
      <c r="J93" s="108">
        <v>0</v>
      </c>
      <c r="K93" s="109">
        <f>E93*J93</f>
        <v>0</v>
      </c>
      <c r="AA93" s="111"/>
      <c r="AB93" s="111"/>
    </row>
    <row r="94" spans="1:28" ht="12.75">
      <c r="A94" s="101">
        <v>92</v>
      </c>
      <c r="B94" s="102" t="s">
        <v>196</v>
      </c>
      <c r="C94" s="103" t="s">
        <v>197</v>
      </c>
      <c r="D94" s="104" t="s">
        <v>11</v>
      </c>
      <c r="E94" s="105">
        <v>1</v>
      </c>
      <c r="F94" s="106"/>
      <c r="G94" s="107">
        <f>E94*F94</f>
        <v>0</v>
      </c>
      <c r="H94" s="108">
        <v>0</v>
      </c>
      <c r="I94" s="109">
        <f>E94*H94</f>
        <v>0</v>
      </c>
      <c r="J94" s="108"/>
      <c r="K94" s="109">
        <f>E94*J94</f>
        <v>0</v>
      </c>
      <c r="AA94" s="111"/>
      <c r="AB94" s="111"/>
    </row>
    <row r="95" spans="1:11" ht="12.75">
      <c r="A95" s="120"/>
      <c r="B95" s="121" t="s">
        <v>79</v>
      </c>
      <c r="C95" s="122" t="s">
        <v>198</v>
      </c>
      <c r="D95" s="123"/>
      <c r="E95" s="124"/>
      <c r="F95" s="125"/>
      <c r="G95" s="126">
        <f>SUM(G92:G94)</f>
        <v>0</v>
      </c>
      <c r="H95" s="126">
        <f>SUM(H92:H94)</f>
        <v>0</v>
      </c>
      <c r="I95" s="126">
        <f>SUM(I92:I94)</f>
        <v>0</v>
      </c>
      <c r="J95" s="126">
        <f>SUM(J92:J94)</f>
        <v>0</v>
      </c>
      <c r="K95" s="126">
        <f>SUM(K92:K94)</f>
        <v>0</v>
      </c>
    </row>
    <row r="96" spans="1:11" ht="12.75">
      <c r="A96" s="91" t="s">
        <v>38</v>
      </c>
      <c r="B96" s="92" t="s">
        <v>199</v>
      </c>
      <c r="C96" s="93" t="s">
        <v>200</v>
      </c>
      <c r="D96" s="94"/>
      <c r="E96" s="95"/>
      <c r="F96" s="127"/>
      <c r="G96" s="96"/>
      <c r="H96" s="97"/>
      <c r="I96" s="98"/>
      <c r="J96" s="99"/>
      <c r="K96" s="100"/>
    </row>
    <row r="97" spans="1:28" ht="12.75">
      <c r="A97" s="101">
        <v>93</v>
      </c>
      <c r="B97" s="102" t="s">
        <v>201</v>
      </c>
      <c r="C97" s="103" t="s">
        <v>899</v>
      </c>
      <c r="D97" s="104" t="s">
        <v>71</v>
      </c>
      <c r="E97" s="105">
        <v>199.3</v>
      </c>
      <c r="F97" s="106"/>
      <c r="G97" s="107">
        <f>E97*F97</f>
        <v>0</v>
      </c>
      <c r="H97" s="108">
        <v>0.0002</v>
      </c>
      <c r="I97" s="109">
        <f>E97*H97</f>
        <v>0.03986000000000001</v>
      </c>
      <c r="J97" s="108">
        <v>0</v>
      </c>
      <c r="K97" s="109">
        <f>E97*J97</f>
        <v>0</v>
      </c>
      <c r="AA97" s="111"/>
      <c r="AB97" s="111"/>
    </row>
    <row r="98" spans="1:28" ht="12.75">
      <c r="A98" s="101">
        <v>94</v>
      </c>
      <c r="B98" s="102" t="s">
        <v>202</v>
      </c>
      <c r="C98" s="103" t="s">
        <v>332</v>
      </c>
      <c r="D98" s="104" t="s">
        <v>71</v>
      </c>
      <c r="E98" s="105">
        <v>228.6</v>
      </c>
      <c r="F98" s="106"/>
      <c r="G98" s="107">
        <f>E98*F98</f>
        <v>0</v>
      </c>
      <c r="H98" s="108">
        <v>0</v>
      </c>
      <c r="I98" s="109">
        <f>E98*H98</f>
        <v>0</v>
      </c>
      <c r="J98" s="108">
        <v>0</v>
      </c>
      <c r="K98" s="109">
        <f>E98*J98</f>
        <v>0</v>
      </c>
      <c r="AA98" s="111"/>
      <c r="AB98" s="111"/>
    </row>
    <row r="99" spans="1:28" ht="12.75">
      <c r="A99" s="101">
        <v>95</v>
      </c>
      <c r="B99" s="102" t="s">
        <v>203</v>
      </c>
      <c r="C99" s="103" t="s">
        <v>204</v>
      </c>
      <c r="D99" s="104" t="s">
        <v>71</v>
      </c>
      <c r="E99" s="105">
        <v>228.6</v>
      </c>
      <c r="F99" s="106"/>
      <c r="G99" s="107">
        <f>E99*F99</f>
        <v>0</v>
      </c>
      <c r="H99" s="108">
        <v>0.003</v>
      </c>
      <c r="I99" s="109">
        <f>E99*H99</f>
        <v>0.6858</v>
      </c>
      <c r="J99" s="108">
        <v>0</v>
      </c>
      <c r="K99" s="109">
        <f>E99*J99</f>
        <v>0</v>
      </c>
      <c r="AA99" s="111"/>
      <c r="AB99" s="111"/>
    </row>
    <row r="100" spans="1:28" ht="12.75">
      <c r="A100" s="101">
        <v>96</v>
      </c>
      <c r="B100" s="102" t="s">
        <v>205</v>
      </c>
      <c r="C100" s="103" t="s">
        <v>331</v>
      </c>
      <c r="D100" s="104" t="s">
        <v>71</v>
      </c>
      <c r="E100" s="105">
        <v>228.6</v>
      </c>
      <c r="F100" s="106"/>
      <c r="G100" s="107">
        <f>E100*F100</f>
        <v>0</v>
      </c>
      <c r="H100" s="108">
        <v>0</v>
      </c>
      <c r="I100" s="109">
        <f>E100*H100</f>
        <v>0</v>
      </c>
      <c r="J100" s="108">
        <v>0</v>
      </c>
      <c r="K100" s="109">
        <f>E100*J100</f>
        <v>0</v>
      </c>
      <c r="AA100" s="111"/>
      <c r="AB100" s="111"/>
    </row>
    <row r="101" spans="1:11" ht="12.75">
      <c r="A101" s="112"/>
      <c r="B101" s="113"/>
      <c r="C101" s="468" t="s">
        <v>323</v>
      </c>
      <c r="D101" s="469"/>
      <c r="E101" s="114">
        <v>228.6</v>
      </c>
      <c r="F101" s="115"/>
      <c r="G101" s="116"/>
      <c r="H101" s="117"/>
      <c r="I101" s="118"/>
      <c r="J101" s="119"/>
      <c r="K101" s="118"/>
    </row>
    <row r="102" spans="1:28" ht="12.75">
      <c r="A102" s="101">
        <v>97</v>
      </c>
      <c r="B102" s="102" t="s">
        <v>206</v>
      </c>
      <c r="C102" s="103" t="s">
        <v>207</v>
      </c>
      <c r="D102" s="104" t="s">
        <v>116</v>
      </c>
      <c r="E102" s="105">
        <v>163.04</v>
      </c>
      <c r="F102" s="106"/>
      <c r="G102" s="107">
        <f>E102*F102</f>
        <v>0</v>
      </c>
      <c r="H102" s="108">
        <v>0</v>
      </c>
      <c r="I102" s="109">
        <f>E102*H102</f>
        <v>0</v>
      </c>
      <c r="J102" s="108">
        <v>0</v>
      </c>
      <c r="K102" s="109">
        <f>E102*J102</f>
        <v>0</v>
      </c>
      <c r="AA102" s="111"/>
      <c r="AB102" s="111"/>
    </row>
    <row r="103" spans="1:28" ht="21">
      <c r="A103" s="101">
        <v>98</v>
      </c>
      <c r="B103" s="102" t="s">
        <v>208</v>
      </c>
      <c r="C103" s="103" t="s">
        <v>209</v>
      </c>
      <c r="D103" s="104" t="s">
        <v>42</v>
      </c>
      <c r="E103" s="105">
        <v>1.1</v>
      </c>
      <c r="F103" s="106"/>
      <c r="G103" s="107">
        <f>E103*F103</f>
        <v>0</v>
      </c>
      <c r="H103" s="108">
        <v>0.03</v>
      </c>
      <c r="I103" s="109">
        <f>E103*H103</f>
        <v>0.033</v>
      </c>
      <c r="J103" s="108"/>
      <c r="K103" s="109">
        <f>E103*J103</f>
        <v>0</v>
      </c>
      <c r="AA103" s="111"/>
      <c r="AB103" s="111"/>
    </row>
    <row r="104" spans="1:28" ht="12.75">
      <c r="A104" s="101">
        <v>99</v>
      </c>
      <c r="B104" s="102" t="s">
        <v>210</v>
      </c>
      <c r="C104" s="103" t="s">
        <v>333</v>
      </c>
      <c r="D104" s="104" t="s">
        <v>42</v>
      </c>
      <c r="E104" s="105">
        <v>22.38</v>
      </c>
      <c r="F104" s="106"/>
      <c r="G104" s="107">
        <f>E104*F104</f>
        <v>0</v>
      </c>
      <c r="H104" s="108">
        <v>0.025</v>
      </c>
      <c r="I104" s="109">
        <f>E104*H104</f>
        <v>0.5595</v>
      </c>
      <c r="J104" s="108"/>
      <c r="K104" s="109">
        <f>E104*J104</f>
        <v>0</v>
      </c>
      <c r="AA104" s="111"/>
      <c r="AB104" s="111"/>
    </row>
    <row r="105" spans="1:28" ht="12.75">
      <c r="A105" s="101">
        <v>100</v>
      </c>
      <c r="B105" s="102" t="s">
        <v>211</v>
      </c>
      <c r="C105" s="103" t="s">
        <v>904</v>
      </c>
      <c r="D105" s="104" t="s">
        <v>71</v>
      </c>
      <c r="E105" s="105">
        <v>84.12</v>
      </c>
      <c r="F105" s="106"/>
      <c r="G105" s="107">
        <f>E105*F105</f>
        <v>0</v>
      </c>
      <c r="H105" s="108">
        <v>0.0033</v>
      </c>
      <c r="I105" s="109">
        <f>E105*H105</f>
        <v>0.277596</v>
      </c>
      <c r="J105" s="108"/>
      <c r="K105" s="109">
        <f>E105*J105</f>
        <v>0</v>
      </c>
      <c r="AA105" s="111"/>
      <c r="AB105" s="111"/>
    </row>
    <row r="106" spans="1:28" ht="12.75">
      <c r="A106" s="101">
        <v>101</v>
      </c>
      <c r="B106" s="102" t="s">
        <v>212</v>
      </c>
      <c r="C106" s="103" t="s">
        <v>213</v>
      </c>
      <c r="D106" s="104" t="s">
        <v>11</v>
      </c>
      <c r="E106" s="105">
        <v>1</v>
      </c>
      <c r="F106" s="106"/>
      <c r="G106" s="107">
        <f>E106*F106</f>
        <v>0</v>
      </c>
      <c r="H106" s="108">
        <v>0</v>
      </c>
      <c r="I106" s="109">
        <f>E106*H106</f>
        <v>0</v>
      </c>
      <c r="J106" s="108"/>
      <c r="K106" s="109">
        <f>E106*J106</f>
        <v>0</v>
      </c>
      <c r="AA106" s="111"/>
      <c r="AB106" s="111"/>
    </row>
    <row r="107" spans="1:11" ht="12.75">
      <c r="A107" s="120"/>
      <c r="B107" s="121" t="s">
        <v>79</v>
      </c>
      <c r="C107" s="122" t="s">
        <v>214</v>
      </c>
      <c r="D107" s="123"/>
      <c r="E107" s="124"/>
      <c r="F107" s="125"/>
      <c r="G107" s="126">
        <f>SUM(G96:G106)</f>
        <v>0</v>
      </c>
      <c r="H107" s="126">
        <f>SUM(H96:H106)</f>
        <v>0.0615</v>
      </c>
      <c r="I107" s="126">
        <f>SUM(I96:I106)</f>
        <v>1.595756</v>
      </c>
      <c r="J107" s="126">
        <f>SUM(J96:J106)</f>
        <v>0</v>
      </c>
      <c r="K107" s="126">
        <f>SUM(K96:K106)</f>
        <v>0</v>
      </c>
    </row>
    <row r="108" spans="1:11" ht="12.75">
      <c r="A108" s="91" t="s">
        <v>38</v>
      </c>
      <c r="B108" s="92" t="s">
        <v>215</v>
      </c>
      <c r="C108" s="93" t="s">
        <v>216</v>
      </c>
      <c r="D108" s="94"/>
      <c r="E108" s="95"/>
      <c r="F108" s="127"/>
      <c r="G108" s="96"/>
      <c r="H108" s="97"/>
      <c r="I108" s="98"/>
      <c r="J108" s="99"/>
      <c r="K108" s="100"/>
    </row>
    <row r="109" spans="1:28" ht="12.75">
      <c r="A109" s="101">
        <v>102</v>
      </c>
      <c r="B109" s="102" t="s">
        <v>217</v>
      </c>
      <c r="C109" s="103" t="s">
        <v>218</v>
      </c>
      <c r="D109" s="104" t="s">
        <v>94</v>
      </c>
      <c r="E109" s="105">
        <v>29</v>
      </c>
      <c r="F109" s="106"/>
      <c r="G109" s="107">
        <f aca="true" t="shared" si="18" ref="G109:G116">E109*F109</f>
        <v>0</v>
      </c>
      <c r="H109" s="108">
        <v>0</v>
      </c>
      <c r="I109" s="109">
        <f aca="true" t="shared" si="19" ref="I109:I116">E109*H109</f>
        <v>0</v>
      </c>
      <c r="J109" s="108">
        <v>0</v>
      </c>
      <c r="K109" s="109">
        <f aca="true" t="shared" si="20" ref="K109:K116">E109*J109</f>
        <v>0</v>
      </c>
      <c r="AA109" s="111"/>
      <c r="AB109" s="111"/>
    </row>
    <row r="110" spans="1:28" ht="12.75">
      <c r="A110" s="101">
        <v>103</v>
      </c>
      <c r="B110" s="102" t="s">
        <v>219</v>
      </c>
      <c r="C110" s="103" t="s">
        <v>220</v>
      </c>
      <c r="D110" s="104" t="s">
        <v>94</v>
      </c>
      <c r="E110" s="105">
        <v>5</v>
      </c>
      <c r="F110" s="106"/>
      <c r="G110" s="107">
        <f t="shared" si="18"/>
        <v>0</v>
      </c>
      <c r="H110" s="108">
        <v>0</v>
      </c>
      <c r="I110" s="109">
        <f t="shared" si="19"/>
        <v>0</v>
      </c>
      <c r="J110" s="108">
        <v>0</v>
      </c>
      <c r="K110" s="109">
        <f t="shared" si="20"/>
        <v>0</v>
      </c>
      <c r="AA110" s="111"/>
      <c r="AB110" s="111"/>
    </row>
    <row r="111" spans="1:28" ht="12.75">
      <c r="A111" s="101">
        <v>104</v>
      </c>
      <c r="B111" s="102" t="s">
        <v>221</v>
      </c>
      <c r="C111" s="103" t="s">
        <v>222</v>
      </c>
      <c r="D111" s="104" t="s">
        <v>94</v>
      </c>
      <c r="E111" s="105">
        <v>1</v>
      </c>
      <c r="F111" s="106"/>
      <c r="G111" s="107">
        <f t="shared" si="18"/>
        <v>0</v>
      </c>
      <c r="H111" s="108">
        <v>0</v>
      </c>
      <c r="I111" s="109">
        <f t="shared" si="19"/>
        <v>0</v>
      </c>
      <c r="J111" s="108">
        <v>0</v>
      </c>
      <c r="K111" s="109">
        <f t="shared" si="20"/>
        <v>0</v>
      </c>
      <c r="AA111" s="111"/>
      <c r="AB111" s="111"/>
    </row>
    <row r="112" spans="1:28" ht="12.75">
      <c r="A112" s="101">
        <v>105</v>
      </c>
      <c r="B112" s="102" t="s">
        <v>223</v>
      </c>
      <c r="C112" s="103" t="s">
        <v>224</v>
      </c>
      <c r="D112" s="104" t="s">
        <v>94</v>
      </c>
      <c r="E112" s="105">
        <v>24</v>
      </c>
      <c r="F112" s="106"/>
      <c r="G112" s="107">
        <f t="shared" si="18"/>
        <v>0</v>
      </c>
      <c r="H112" s="108">
        <v>0</v>
      </c>
      <c r="I112" s="109">
        <f t="shared" si="19"/>
        <v>0</v>
      </c>
      <c r="J112" s="108">
        <v>0</v>
      </c>
      <c r="K112" s="109">
        <f t="shared" si="20"/>
        <v>0</v>
      </c>
      <c r="AA112" s="111"/>
      <c r="AB112" s="111"/>
    </row>
    <row r="113" spans="1:28" ht="12.75">
      <c r="A113" s="101">
        <v>106</v>
      </c>
      <c r="B113" s="102" t="s">
        <v>225</v>
      </c>
      <c r="C113" s="103" t="s">
        <v>226</v>
      </c>
      <c r="D113" s="104" t="s">
        <v>94</v>
      </c>
      <c r="E113" s="105">
        <v>6</v>
      </c>
      <c r="F113" s="106"/>
      <c r="G113" s="107">
        <f t="shared" si="18"/>
        <v>0</v>
      </c>
      <c r="H113" s="108">
        <v>0</v>
      </c>
      <c r="I113" s="109">
        <f t="shared" si="19"/>
        <v>0</v>
      </c>
      <c r="J113" s="108">
        <v>0</v>
      </c>
      <c r="K113" s="109">
        <f t="shared" si="20"/>
        <v>0</v>
      </c>
      <c r="AA113" s="111"/>
      <c r="AB113" s="111"/>
    </row>
    <row r="114" spans="1:28" ht="12.75">
      <c r="A114" s="101">
        <v>107</v>
      </c>
      <c r="B114" s="102" t="s">
        <v>227</v>
      </c>
      <c r="C114" s="103" t="s">
        <v>228</v>
      </c>
      <c r="D114" s="104" t="s">
        <v>94</v>
      </c>
      <c r="E114" s="105">
        <v>6</v>
      </c>
      <c r="F114" s="106"/>
      <c r="G114" s="107">
        <f t="shared" si="18"/>
        <v>0</v>
      </c>
      <c r="H114" s="108">
        <v>0</v>
      </c>
      <c r="I114" s="109">
        <f t="shared" si="19"/>
        <v>0</v>
      </c>
      <c r="J114" s="108">
        <v>0</v>
      </c>
      <c r="K114" s="109">
        <f t="shared" si="20"/>
        <v>0</v>
      </c>
      <c r="AA114" s="111"/>
      <c r="AB114" s="111"/>
    </row>
    <row r="115" spans="1:28" ht="12.75">
      <c r="A115" s="101">
        <v>108</v>
      </c>
      <c r="B115" s="102" t="s">
        <v>229</v>
      </c>
      <c r="C115" s="103" t="s">
        <v>230</v>
      </c>
      <c r="D115" s="104" t="s">
        <v>94</v>
      </c>
      <c r="E115" s="105">
        <v>35</v>
      </c>
      <c r="F115" s="106"/>
      <c r="G115" s="107">
        <f t="shared" si="18"/>
        <v>0</v>
      </c>
      <c r="H115" s="108">
        <v>0</v>
      </c>
      <c r="I115" s="109">
        <f t="shared" si="19"/>
        <v>0</v>
      </c>
      <c r="J115" s="108">
        <v>0</v>
      </c>
      <c r="K115" s="109">
        <f t="shared" si="20"/>
        <v>0</v>
      </c>
      <c r="AA115" s="111"/>
      <c r="AB115" s="111"/>
    </row>
    <row r="116" spans="1:28" ht="12.75">
      <c r="A116" s="101">
        <v>109</v>
      </c>
      <c r="B116" s="102" t="s">
        <v>231</v>
      </c>
      <c r="C116" s="103" t="s">
        <v>325</v>
      </c>
      <c r="D116" s="104" t="s">
        <v>94</v>
      </c>
      <c r="E116" s="105">
        <v>16</v>
      </c>
      <c r="F116" s="106"/>
      <c r="G116" s="107">
        <f t="shared" si="18"/>
        <v>0</v>
      </c>
      <c r="H116" s="108">
        <v>0</v>
      </c>
      <c r="I116" s="109">
        <f t="shared" si="19"/>
        <v>0</v>
      </c>
      <c r="J116" s="108"/>
      <c r="K116" s="109">
        <f t="shared" si="20"/>
        <v>0</v>
      </c>
      <c r="AA116" s="111"/>
      <c r="AB116" s="111"/>
    </row>
    <row r="117" spans="1:28" ht="12.75">
      <c r="A117" s="101">
        <v>110</v>
      </c>
      <c r="B117" s="102" t="s">
        <v>232</v>
      </c>
      <c r="C117" s="103" t="s">
        <v>234</v>
      </c>
      <c r="D117" s="104" t="s">
        <v>94</v>
      </c>
      <c r="E117" s="105">
        <v>12</v>
      </c>
      <c r="F117" s="106"/>
      <c r="G117" s="107">
        <f aca="true" t="shared" si="21" ref="G117:G126">E117*F117</f>
        <v>0</v>
      </c>
      <c r="H117" s="108">
        <v>0</v>
      </c>
      <c r="I117" s="109">
        <f aca="true" t="shared" si="22" ref="I117:I126">E117*H117</f>
        <v>0</v>
      </c>
      <c r="J117" s="108"/>
      <c r="K117" s="109">
        <f aca="true" t="shared" si="23" ref="K117:K126">E117*J117</f>
        <v>0</v>
      </c>
      <c r="AA117" s="111"/>
      <c r="AB117" s="111"/>
    </row>
    <row r="118" spans="1:28" ht="12.75">
      <c r="A118" s="101">
        <v>111</v>
      </c>
      <c r="B118" s="102" t="s">
        <v>233</v>
      </c>
      <c r="C118" s="103" t="s">
        <v>324</v>
      </c>
      <c r="D118" s="104" t="s">
        <v>94</v>
      </c>
      <c r="E118" s="105">
        <v>3</v>
      </c>
      <c r="F118" s="106"/>
      <c r="G118" s="107">
        <f t="shared" si="21"/>
        <v>0</v>
      </c>
      <c r="H118" s="108">
        <v>0</v>
      </c>
      <c r="I118" s="109">
        <f t="shared" si="22"/>
        <v>0</v>
      </c>
      <c r="J118" s="108"/>
      <c r="K118" s="109">
        <f t="shared" si="23"/>
        <v>0</v>
      </c>
      <c r="AA118" s="111"/>
      <c r="AB118" s="111"/>
    </row>
    <row r="119" spans="1:28" ht="21">
      <c r="A119" s="101">
        <v>112</v>
      </c>
      <c r="B119" s="102" t="s">
        <v>235</v>
      </c>
      <c r="C119" s="103" t="s">
        <v>237</v>
      </c>
      <c r="D119" s="104" t="s">
        <v>94</v>
      </c>
      <c r="E119" s="105">
        <v>5</v>
      </c>
      <c r="F119" s="106"/>
      <c r="G119" s="107">
        <f t="shared" si="21"/>
        <v>0</v>
      </c>
      <c r="H119" s="108">
        <v>0</v>
      </c>
      <c r="I119" s="109">
        <f t="shared" si="22"/>
        <v>0</v>
      </c>
      <c r="J119" s="108"/>
      <c r="K119" s="109">
        <f t="shared" si="23"/>
        <v>0</v>
      </c>
      <c r="AA119" s="111"/>
      <c r="AB119" s="111"/>
    </row>
    <row r="120" spans="1:28" ht="21">
      <c r="A120" s="101">
        <v>113</v>
      </c>
      <c r="B120" s="102" t="s">
        <v>236</v>
      </c>
      <c r="C120" s="103" t="s">
        <v>326</v>
      </c>
      <c r="D120" s="104" t="s">
        <v>94</v>
      </c>
      <c r="E120" s="105">
        <v>1</v>
      </c>
      <c r="F120" s="106"/>
      <c r="G120" s="107">
        <f t="shared" si="21"/>
        <v>0</v>
      </c>
      <c r="H120" s="108">
        <v>0</v>
      </c>
      <c r="I120" s="109">
        <f t="shared" si="22"/>
        <v>0</v>
      </c>
      <c r="J120" s="108"/>
      <c r="K120" s="109">
        <f t="shared" si="23"/>
        <v>0</v>
      </c>
      <c r="AA120" s="111"/>
      <c r="AB120" s="111"/>
    </row>
    <row r="121" spans="1:28" ht="12.75">
      <c r="A121" s="101">
        <v>115</v>
      </c>
      <c r="B121" s="102" t="s">
        <v>238</v>
      </c>
      <c r="C121" s="103" t="s">
        <v>239</v>
      </c>
      <c r="D121" s="104" t="s">
        <v>71</v>
      </c>
      <c r="E121" s="105">
        <v>28</v>
      </c>
      <c r="F121" s="106"/>
      <c r="G121" s="107">
        <f t="shared" si="21"/>
        <v>0</v>
      </c>
      <c r="H121" s="108">
        <v>0</v>
      </c>
      <c r="I121" s="109">
        <f t="shared" si="22"/>
        <v>0</v>
      </c>
      <c r="J121" s="108"/>
      <c r="K121" s="109">
        <f t="shared" si="23"/>
        <v>0</v>
      </c>
      <c r="AA121" s="111"/>
      <c r="AB121" s="111"/>
    </row>
    <row r="122" spans="1:28" ht="12.75">
      <c r="A122" s="101">
        <v>117</v>
      </c>
      <c r="B122" s="102" t="s">
        <v>240</v>
      </c>
      <c r="C122" s="103" t="s">
        <v>241</v>
      </c>
      <c r="D122" s="104" t="s">
        <v>94</v>
      </c>
      <c r="E122" s="105">
        <v>35</v>
      </c>
      <c r="F122" s="106"/>
      <c r="G122" s="107">
        <f t="shared" si="21"/>
        <v>0</v>
      </c>
      <c r="H122" s="108">
        <v>0</v>
      </c>
      <c r="I122" s="109">
        <f t="shared" si="22"/>
        <v>0</v>
      </c>
      <c r="J122" s="108"/>
      <c r="K122" s="109">
        <f t="shared" si="23"/>
        <v>0</v>
      </c>
      <c r="AA122" s="111"/>
      <c r="AB122" s="111"/>
    </row>
    <row r="123" spans="1:28" ht="12.75">
      <c r="A123" s="101">
        <v>118</v>
      </c>
      <c r="B123" s="102" t="s">
        <v>242</v>
      </c>
      <c r="C123" s="103" t="s">
        <v>243</v>
      </c>
      <c r="D123" s="104" t="s">
        <v>94</v>
      </c>
      <c r="E123" s="105">
        <v>35</v>
      </c>
      <c r="F123" s="106"/>
      <c r="G123" s="107">
        <f t="shared" si="21"/>
        <v>0</v>
      </c>
      <c r="H123" s="108">
        <v>0</v>
      </c>
      <c r="I123" s="109">
        <f t="shared" si="22"/>
        <v>0</v>
      </c>
      <c r="J123" s="108"/>
      <c r="K123" s="109">
        <f t="shared" si="23"/>
        <v>0</v>
      </c>
      <c r="AA123" s="111"/>
      <c r="AB123" s="111"/>
    </row>
    <row r="124" spans="1:28" ht="12.75">
      <c r="A124" s="101">
        <v>119</v>
      </c>
      <c r="B124" s="102" t="s">
        <v>244</v>
      </c>
      <c r="C124" s="103" t="s">
        <v>245</v>
      </c>
      <c r="D124" s="104" t="s">
        <v>94</v>
      </c>
      <c r="E124" s="105">
        <v>6</v>
      </c>
      <c r="F124" s="106"/>
      <c r="G124" s="107">
        <f t="shared" si="21"/>
        <v>0</v>
      </c>
      <c r="H124" s="108">
        <v>0.0002</v>
      </c>
      <c r="I124" s="109">
        <f t="shared" si="22"/>
        <v>0.0012000000000000001</v>
      </c>
      <c r="J124" s="108"/>
      <c r="K124" s="109">
        <f t="shared" si="23"/>
        <v>0</v>
      </c>
      <c r="AA124" s="111"/>
      <c r="AB124" s="111"/>
    </row>
    <row r="125" spans="1:28" ht="12.75">
      <c r="A125" s="101">
        <v>120</v>
      </c>
      <c r="B125" s="102" t="s">
        <v>246</v>
      </c>
      <c r="C125" s="103" t="s">
        <v>247</v>
      </c>
      <c r="D125" s="104" t="s">
        <v>94</v>
      </c>
      <c r="E125" s="105">
        <v>6</v>
      </c>
      <c r="F125" s="106"/>
      <c r="G125" s="107">
        <f t="shared" si="21"/>
        <v>0</v>
      </c>
      <c r="H125" s="108">
        <v>0.00558</v>
      </c>
      <c r="I125" s="109">
        <f t="shared" si="22"/>
        <v>0.033479999999999996</v>
      </c>
      <c r="J125" s="108"/>
      <c r="K125" s="109">
        <f t="shared" si="23"/>
        <v>0</v>
      </c>
      <c r="AA125" s="111"/>
      <c r="AB125" s="111"/>
    </row>
    <row r="126" spans="1:28" ht="12.75">
      <c r="A126" s="101">
        <v>121</v>
      </c>
      <c r="B126" s="102" t="s">
        <v>248</v>
      </c>
      <c r="C126" s="103" t="s">
        <v>249</v>
      </c>
      <c r="D126" s="104" t="s">
        <v>11</v>
      </c>
      <c r="E126" s="105">
        <v>1</v>
      </c>
      <c r="F126" s="106"/>
      <c r="G126" s="107">
        <f t="shared" si="21"/>
        <v>0</v>
      </c>
      <c r="H126" s="108">
        <v>0</v>
      </c>
      <c r="I126" s="109">
        <f t="shared" si="22"/>
        <v>0</v>
      </c>
      <c r="J126" s="108"/>
      <c r="K126" s="109">
        <f t="shared" si="23"/>
        <v>0</v>
      </c>
      <c r="AA126" s="111"/>
      <c r="AB126" s="111"/>
    </row>
    <row r="127" spans="1:11" ht="12.75">
      <c r="A127" s="120"/>
      <c r="B127" s="121" t="s">
        <v>79</v>
      </c>
      <c r="C127" s="122" t="s">
        <v>250</v>
      </c>
      <c r="D127" s="123"/>
      <c r="E127" s="124"/>
      <c r="F127" s="125"/>
      <c r="G127" s="126">
        <f>SUM(G108:G126)</f>
        <v>0</v>
      </c>
      <c r="H127" s="126">
        <f>SUM(H108:H126)</f>
        <v>0.0057799999999999995</v>
      </c>
      <c r="I127" s="126">
        <f>SUM(I108:I126)</f>
        <v>0.034679999999999996</v>
      </c>
      <c r="J127" s="126">
        <f>SUM(J108:J126)</f>
        <v>0</v>
      </c>
      <c r="K127" s="126">
        <f>SUM(K108:K126)</f>
        <v>0</v>
      </c>
    </row>
    <row r="128" spans="1:11" ht="12.75">
      <c r="A128" s="91" t="s">
        <v>38</v>
      </c>
      <c r="B128" s="92" t="s">
        <v>251</v>
      </c>
      <c r="C128" s="93" t="s">
        <v>252</v>
      </c>
      <c r="D128" s="94"/>
      <c r="E128" s="95"/>
      <c r="F128" s="127"/>
      <c r="G128" s="96"/>
      <c r="H128" s="97"/>
      <c r="I128" s="98"/>
      <c r="J128" s="99"/>
      <c r="K128" s="100"/>
    </row>
    <row r="129" spans="1:28" ht="12.75">
      <c r="A129" s="101">
        <v>129</v>
      </c>
      <c r="B129" s="102" t="s">
        <v>253</v>
      </c>
      <c r="C129" s="103" t="s">
        <v>254</v>
      </c>
      <c r="D129" s="104" t="s">
        <v>125</v>
      </c>
      <c r="E129" s="105">
        <v>1</v>
      </c>
      <c r="F129" s="106"/>
      <c r="G129" s="107">
        <f>E129*F129</f>
        <v>0</v>
      </c>
      <c r="H129" s="108">
        <v>0</v>
      </c>
      <c r="I129" s="109">
        <f>E129*H129</f>
        <v>0</v>
      </c>
      <c r="J129" s="108"/>
      <c r="K129" s="109">
        <f>E129*J129</f>
        <v>0</v>
      </c>
      <c r="AA129" s="111"/>
      <c r="AB129" s="111"/>
    </row>
    <row r="130" spans="1:28" ht="12.75">
      <c r="A130" s="101">
        <v>132</v>
      </c>
      <c r="B130" s="102" t="s">
        <v>255</v>
      </c>
      <c r="C130" s="103" t="s">
        <v>256</v>
      </c>
      <c r="D130" s="104" t="s">
        <v>11</v>
      </c>
      <c r="E130" s="105">
        <v>1</v>
      </c>
      <c r="F130" s="106"/>
      <c r="G130" s="107">
        <f>E130*F130</f>
        <v>0</v>
      </c>
      <c r="H130" s="108">
        <v>0</v>
      </c>
      <c r="I130" s="109">
        <f>E130*H130</f>
        <v>0</v>
      </c>
      <c r="J130" s="108"/>
      <c r="K130" s="109">
        <f>E130*J130</f>
        <v>0</v>
      </c>
      <c r="AA130" s="111"/>
      <c r="AB130" s="111"/>
    </row>
    <row r="131" spans="1:11" ht="12.75">
      <c r="A131" s="120"/>
      <c r="B131" s="121" t="s">
        <v>79</v>
      </c>
      <c r="C131" s="122" t="s">
        <v>257</v>
      </c>
      <c r="D131" s="123"/>
      <c r="E131" s="124"/>
      <c r="F131" s="125"/>
      <c r="G131" s="126">
        <f>SUM(G128:G130)</f>
        <v>0</v>
      </c>
      <c r="H131" s="126">
        <f>SUM(H128:H130)</f>
        <v>0</v>
      </c>
      <c r="I131" s="126">
        <f>SUM(I128:I130)</f>
        <v>0</v>
      </c>
      <c r="J131" s="126">
        <f>SUM(J128:J130)</f>
        <v>0</v>
      </c>
      <c r="K131" s="126">
        <f>SUM(K128:K130)</f>
        <v>0</v>
      </c>
    </row>
    <row r="132" spans="1:11" ht="12.75">
      <c r="A132" s="91" t="s">
        <v>38</v>
      </c>
      <c r="B132" s="92" t="s">
        <v>258</v>
      </c>
      <c r="C132" s="93" t="s">
        <v>259</v>
      </c>
      <c r="D132" s="94"/>
      <c r="E132" s="95"/>
      <c r="F132" s="127"/>
      <c r="G132" s="96"/>
      <c r="H132" s="97"/>
      <c r="I132" s="98"/>
      <c r="J132" s="99"/>
      <c r="K132" s="100"/>
    </row>
    <row r="133" spans="1:28" ht="12.75">
      <c r="A133" s="101">
        <v>134</v>
      </c>
      <c r="B133" s="102" t="s">
        <v>260</v>
      </c>
      <c r="C133" s="103" t="s">
        <v>901</v>
      </c>
      <c r="D133" s="104" t="s">
        <v>71</v>
      </c>
      <c r="E133" s="105">
        <v>430</v>
      </c>
      <c r="F133" s="106"/>
      <c r="G133" s="107">
        <f aca="true" t="shared" si="24" ref="G133:G144">E133*F133</f>
        <v>0</v>
      </c>
      <c r="H133" s="108">
        <v>0.00021</v>
      </c>
      <c r="I133" s="109">
        <f aca="true" t="shared" si="25" ref="I133:I144">E133*H133</f>
        <v>0.0903</v>
      </c>
      <c r="J133" s="108">
        <v>0</v>
      </c>
      <c r="K133" s="109">
        <f aca="true" t="shared" si="26" ref="K133:K144">E133*J133</f>
        <v>0</v>
      </c>
      <c r="AA133" s="111"/>
      <c r="AB133" s="111"/>
    </row>
    <row r="134" spans="1:28" ht="12.75">
      <c r="A134" s="101">
        <v>135</v>
      </c>
      <c r="B134" s="102" t="s">
        <v>261</v>
      </c>
      <c r="C134" s="103" t="s">
        <v>262</v>
      </c>
      <c r="D134" s="104" t="s">
        <v>71</v>
      </c>
      <c r="E134" s="105">
        <v>12.1</v>
      </c>
      <c r="F134" s="106"/>
      <c r="G134" s="107">
        <f t="shared" si="24"/>
        <v>0</v>
      </c>
      <c r="H134" s="108">
        <v>0.06084</v>
      </c>
      <c r="I134" s="109">
        <f t="shared" si="25"/>
        <v>0.7361639999999999</v>
      </c>
      <c r="J134" s="108">
        <v>0</v>
      </c>
      <c r="K134" s="109">
        <f t="shared" si="26"/>
        <v>0</v>
      </c>
      <c r="AA134" s="111"/>
      <c r="AB134" s="111"/>
    </row>
    <row r="135" spans="1:28" ht="12.75">
      <c r="A135" s="101">
        <v>136</v>
      </c>
      <c r="B135" s="102" t="s">
        <v>263</v>
      </c>
      <c r="C135" s="103" t="s">
        <v>264</v>
      </c>
      <c r="D135" s="104" t="s">
        <v>116</v>
      </c>
      <c r="E135" s="105">
        <v>648</v>
      </c>
      <c r="F135" s="106"/>
      <c r="G135" s="107">
        <f t="shared" si="24"/>
        <v>0</v>
      </c>
      <c r="H135" s="108">
        <v>0.00032</v>
      </c>
      <c r="I135" s="109">
        <f t="shared" si="25"/>
        <v>0.20736000000000002</v>
      </c>
      <c r="J135" s="108">
        <v>0</v>
      </c>
      <c r="K135" s="109">
        <f t="shared" si="26"/>
        <v>0</v>
      </c>
      <c r="AA135" s="111"/>
      <c r="AB135" s="111"/>
    </row>
    <row r="136" spans="1:28" ht="12.75">
      <c r="A136" s="101">
        <v>137</v>
      </c>
      <c r="B136" s="102" t="s">
        <v>265</v>
      </c>
      <c r="C136" s="103" t="s">
        <v>266</v>
      </c>
      <c r="D136" s="104" t="s">
        <v>116</v>
      </c>
      <c r="E136" s="105">
        <v>648</v>
      </c>
      <c r="F136" s="106"/>
      <c r="G136" s="107">
        <f t="shared" si="24"/>
        <v>0</v>
      </c>
      <c r="H136" s="108">
        <v>0</v>
      </c>
      <c r="I136" s="109">
        <f t="shared" si="25"/>
        <v>0</v>
      </c>
      <c r="J136" s="108">
        <v>0</v>
      </c>
      <c r="K136" s="109">
        <f t="shared" si="26"/>
        <v>0</v>
      </c>
      <c r="AA136" s="111"/>
      <c r="AB136" s="111"/>
    </row>
    <row r="137" spans="1:28" ht="21">
      <c r="A137" s="101">
        <v>138</v>
      </c>
      <c r="B137" s="102" t="s">
        <v>267</v>
      </c>
      <c r="C137" s="103" t="s">
        <v>900</v>
      </c>
      <c r="D137" s="104" t="s">
        <v>71</v>
      </c>
      <c r="E137" s="105">
        <v>430</v>
      </c>
      <c r="F137" s="106"/>
      <c r="G137" s="107">
        <f t="shared" si="24"/>
        <v>0</v>
      </c>
      <c r="H137" s="108">
        <v>0.00373</v>
      </c>
      <c r="I137" s="109">
        <f t="shared" si="25"/>
        <v>1.6038999999999999</v>
      </c>
      <c r="J137" s="108">
        <v>0</v>
      </c>
      <c r="K137" s="109">
        <f t="shared" si="26"/>
        <v>0</v>
      </c>
      <c r="AA137" s="111"/>
      <c r="AB137" s="111"/>
    </row>
    <row r="138" spans="1:28" ht="12.75">
      <c r="A138" s="101">
        <v>139</v>
      </c>
      <c r="B138" s="102" t="s">
        <v>268</v>
      </c>
      <c r="C138" s="103" t="s">
        <v>269</v>
      </c>
      <c r="D138" s="104" t="s">
        <v>116</v>
      </c>
      <c r="E138" s="105">
        <v>648</v>
      </c>
      <c r="F138" s="106"/>
      <c r="G138" s="107">
        <f t="shared" si="24"/>
        <v>0</v>
      </c>
      <c r="H138" s="108">
        <v>4E-05</v>
      </c>
      <c r="I138" s="109">
        <f t="shared" si="25"/>
        <v>0.025920000000000002</v>
      </c>
      <c r="J138" s="108">
        <v>0</v>
      </c>
      <c r="K138" s="109">
        <f t="shared" si="26"/>
        <v>0</v>
      </c>
      <c r="AA138" s="111"/>
      <c r="AB138" s="111"/>
    </row>
    <row r="139" spans="1:28" ht="12.75">
      <c r="A139" s="101">
        <v>140</v>
      </c>
      <c r="B139" s="102" t="s">
        <v>270</v>
      </c>
      <c r="C139" s="103" t="s">
        <v>271</v>
      </c>
      <c r="D139" s="104" t="s">
        <v>71</v>
      </c>
      <c r="E139" s="105">
        <v>28.67</v>
      </c>
      <c r="F139" s="106"/>
      <c r="G139" s="107">
        <f t="shared" si="24"/>
        <v>0</v>
      </c>
      <c r="H139" s="108">
        <v>0</v>
      </c>
      <c r="I139" s="109">
        <f t="shared" si="25"/>
        <v>0</v>
      </c>
      <c r="J139" s="108">
        <v>0</v>
      </c>
      <c r="K139" s="109">
        <f t="shared" si="26"/>
        <v>0</v>
      </c>
      <c r="AA139" s="111"/>
      <c r="AB139" s="111"/>
    </row>
    <row r="140" spans="1:28" ht="12.75">
      <c r="A140" s="101">
        <v>141</v>
      </c>
      <c r="B140" s="102" t="s">
        <v>272</v>
      </c>
      <c r="C140" s="103" t="s">
        <v>273</v>
      </c>
      <c r="D140" s="104" t="s">
        <v>71</v>
      </c>
      <c r="E140" s="105">
        <v>187.4989</v>
      </c>
      <c r="F140" s="106"/>
      <c r="G140" s="107">
        <f t="shared" si="24"/>
        <v>0</v>
      </c>
      <c r="H140" s="108">
        <v>0.0012</v>
      </c>
      <c r="I140" s="109">
        <f t="shared" si="25"/>
        <v>0.22499867999999998</v>
      </c>
      <c r="J140" s="108">
        <v>0</v>
      </c>
      <c r="K140" s="109">
        <f t="shared" si="26"/>
        <v>0</v>
      </c>
      <c r="AA140" s="111"/>
      <c r="AB140" s="111"/>
    </row>
    <row r="141" spans="1:28" ht="12.75">
      <c r="A141" s="101">
        <v>142</v>
      </c>
      <c r="B141" s="102" t="s">
        <v>274</v>
      </c>
      <c r="C141" s="103" t="s">
        <v>275</v>
      </c>
      <c r="D141" s="104" t="s">
        <v>71</v>
      </c>
      <c r="E141" s="105">
        <v>28.97</v>
      </c>
      <c r="F141" s="106"/>
      <c r="G141" s="107">
        <f t="shared" si="24"/>
        <v>0</v>
      </c>
      <c r="H141" s="108">
        <v>0.0008</v>
      </c>
      <c r="I141" s="109">
        <f t="shared" si="25"/>
        <v>0.023176</v>
      </c>
      <c r="J141" s="108">
        <v>0</v>
      </c>
      <c r="K141" s="109">
        <f t="shared" si="26"/>
        <v>0</v>
      </c>
      <c r="AA141" s="111"/>
      <c r="AB141" s="111"/>
    </row>
    <row r="142" spans="1:28" ht="12.75">
      <c r="A142" s="101">
        <v>143</v>
      </c>
      <c r="B142" s="102" t="s">
        <v>276</v>
      </c>
      <c r="C142" s="103" t="s">
        <v>905</v>
      </c>
      <c r="D142" s="104" t="s">
        <v>71</v>
      </c>
      <c r="E142" s="105">
        <v>492</v>
      </c>
      <c r="F142" s="106"/>
      <c r="G142" s="107">
        <f t="shared" si="24"/>
        <v>0</v>
      </c>
      <c r="H142" s="108">
        <v>0.0192</v>
      </c>
      <c r="I142" s="109">
        <f t="shared" si="25"/>
        <v>9.446399999999999</v>
      </c>
      <c r="J142" s="108"/>
      <c r="K142" s="109">
        <f t="shared" si="26"/>
        <v>0</v>
      </c>
      <c r="AA142" s="111"/>
      <c r="AB142" s="111"/>
    </row>
    <row r="143" spans="1:28" ht="12.75">
      <c r="A143" s="101">
        <v>144</v>
      </c>
      <c r="B143" s="102" t="s">
        <v>277</v>
      </c>
      <c r="C143" s="103" t="s">
        <v>906</v>
      </c>
      <c r="D143" s="104" t="s">
        <v>71</v>
      </c>
      <c r="E143" s="105">
        <v>24</v>
      </c>
      <c r="F143" s="106"/>
      <c r="G143" s="107">
        <f t="shared" si="24"/>
        <v>0</v>
      </c>
      <c r="H143" s="108">
        <v>0.0192</v>
      </c>
      <c r="I143" s="109">
        <f t="shared" si="25"/>
        <v>0.4608</v>
      </c>
      <c r="J143" s="108"/>
      <c r="K143" s="109">
        <f t="shared" si="26"/>
        <v>0</v>
      </c>
      <c r="AA143" s="111"/>
      <c r="AB143" s="111"/>
    </row>
    <row r="144" spans="1:28" ht="15" customHeight="1">
      <c r="A144" s="101">
        <v>145</v>
      </c>
      <c r="B144" s="102" t="s">
        <v>278</v>
      </c>
      <c r="C144" s="103" t="s">
        <v>279</v>
      </c>
      <c r="D144" s="104" t="s">
        <v>11</v>
      </c>
      <c r="E144" s="105">
        <v>1</v>
      </c>
      <c r="F144" s="106"/>
      <c r="G144" s="107">
        <f t="shared" si="24"/>
        <v>0</v>
      </c>
      <c r="H144" s="108">
        <v>0</v>
      </c>
      <c r="I144" s="109">
        <f t="shared" si="25"/>
        <v>0</v>
      </c>
      <c r="J144" s="108"/>
      <c r="K144" s="109">
        <f t="shared" si="26"/>
        <v>0</v>
      </c>
      <c r="AA144" s="111"/>
      <c r="AB144" s="111"/>
    </row>
    <row r="145" spans="1:11" ht="15" customHeight="1">
      <c r="A145" s="120"/>
      <c r="B145" s="121" t="s">
        <v>79</v>
      </c>
      <c r="C145" s="122" t="s">
        <v>280</v>
      </c>
      <c r="D145" s="123"/>
      <c r="E145" s="124"/>
      <c r="F145" s="125"/>
      <c r="G145" s="126">
        <f>SUM(G132:G144)</f>
        <v>0</v>
      </c>
      <c r="H145" s="126">
        <f>SUM(H132:H144)</f>
        <v>0.10554</v>
      </c>
      <c r="I145" s="126">
        <f>SUM(I132:I144)</f>
        <v>12.81901868</v>
      </c>
      <c r="J145" s="126">
        <f>SUM(J132:J144)</f>
        <v>0</v>
      </c>
      <c r="K145" s="126">
        <f>SUM(K132:K144)</f>
        <v>0</v>
      </c>
    </row>
    <row r="146" spans="1:11" ht="12.75">
      <c r="A146" s="91" t="s">
        <v>38</v>
      </c>
      <c r="B146" s="92" t="s">
        <v>281</v>
      </c>
      <c r="C146" s="93" t="s">
        <v>282</v>
      </c>
      <c r="D146" s="94"/>
      <c r="E146" s="95"/>
      <c r="F146" s="127"/>
      <c r="G146" s="96"/>
      <c r="H146" s="97"/>
      <c r="I146" s="98"/>
      <c r="J146" s="99"/>
      <c r="K146" s="100"/>
    </row>
    <row r="147" spans="1:28" ht="12.75">
      <c r="A147" s="101">
        <v>147</v>
      </c>
      <c r="B147" s="102" t="s">
        <v>283</v>
      </c>
      <c r="C147" s="103" t="s">
        <v>907</v>
      </c>
      <c r="D147" s="104" t="s">
        <v>71</v>
      </c>
      <c r="E147" s="105">
        <v>4.008</v>
      </c>
      <c r="F147" s="106"/>
      <c r="G147" s="107">
        <f>E147*F147</f>
        <v>0</v>
      </c>
      <c r="H147" s="108">
        <v>0.018</v>
      </c>
      <c r="I147" s="109">
        <f>E147*H147</f>
        <v>0.072144</v>
      </c>
      <c r="J147" s="108">
        <v>0</v>
      </c>
      <c r="K147" s="109">
        <f>E147*J147</f>
        <v>0</v>
      </c>
      <c r="AA147" s="111"/>
      <c r="AB147" s="111"/>
    </row>
    <row r="148" spans="1:28" ht="12.75">
      <c r="A148" s="101">
        <v>148</v>
      </c>
      <c r="B148" s="102" t="s">
        <v>284</v>
      </c>
      <c r="C148" s="103" t="s">
        <v>285</v>
      </c>
      <c r="D148" s="104" t="s">
        <v>116</v>
      </c>
      <c r="E148" s="105">
        <v>8.14</v>
      </c>
      <c r="F148" s="106"/>
      <c r="G148" s="107">
        <f>E148*F148</f>
        <v>0</v>
      </c>
      <c r="H148" s="108">
        <v>0.00053</v>
      </c>
      <c r="I148" s="109">
        <f>E148*H148</f>
        <v>0.0043142</v>
      </c>
      <c r="J148" s="108">
        <v>0</v>
      </c>
      <c r="K148" s="109">
        <f>E148*J148</f>
        <v>0</v>
      </c>
      <c r="AA148" s="111"/>
      <c r="AB148" s="111"/>
    </row>
    <row r="149" spans="1:28" ht="12.75">
      <c r="A149" s="101">
        <v>149</v>
      </c>
      <c r="B149" s="102" t="s">
        <v>286</v>
      </c>
      <c r="C149" s="103" t="s">
        <v>287</v>
      </c>
      <c r="D149" s="104" t="s">
        <v>94</v>
      </c>
      <c r="E149" s="105">
        <v>5</v>
      </c>
      <c r="F149" s="106"/>
      <c r="G149" s="107">
        <f>E149*F149</f>
        <v>0</v>
      </c>
      <c r="H149" s="108">
        <v>0.07301</v>
      </c>
      <c r="I149" s="109">
        <f>E149*H149</f>
        <v>0.36505000000000004</v>
      </c>
      <c r="J149" s="108">
        <v>0</v>
      </c>
      <c r="K149" s="109">
        <f>E149*J149</f>
        <v>0</v>
      </c>
      <c r="AA149" s="111"/>
      <c r="AB149" s="111"/>
    </row>
    <row r="150" spans="1:28" ht="12.75">
      <c r="A150" s="101">
        <v>150</v>
      </c>
      <c r="B150" s="102" t="s">
        <v>288</v>
      </c>
      <c r="C150" s="103" t="s">
        <v>289</v>
      </c>
      <c r="D150" s="104" t="s">
        <v>11</v>
      </c>
      <c r="E150" s="105">
        <v>1</v>
      </c>
      <c r="F150" s="106"/>
      <c r="G150" s="107">
        <f>E150*F150</f>
        <v>0</v>
      </c>
      <c r="H150" s="108">
        <v>0</v>
      </c>
      <c r="I150" s="109">
        <f>E150*H150</f>
        <v>0</v>
      </c>
      <c r="J150" s="108"/>
      <c r="K150" s="109">
        <f>E150*J150</f>
        <v>0</v>
      </c>
      <c r="AA150" s="111"/>
      <c r="AB150" s="111"/>
    </row>
    <row r="151" spans="1:11" ht="12.75">
      <c r="A151" s="120"/>
      <c r="B151" s="121" t="s">
        <v>79</v>
      </c>
      <c r="C151" s="122" t="s">
        <v>290</v>
      </c>
      <c r="D151" s="123"/>
      <c r="E151" s="124"/>
      <c r="F151" s="125"/>
      <c r="G151" s="126">
        <f>SUM(G146:G150)</f>
        <v>0</v>
      </c>
      <c r="H151" s="126">
        <f>SUM(H146:H150)</f>
        <v>0.09154000000000001</v>
      </c>
      <c r="I151" s="126">
        <f>SUM(I146:I150)</f>
        <v>0.4415082</v>
      </c>
      <c r="J151" s="126">
        <f>SUM(J146:J150)</f>
        <v>0</v>
      </c>
      <c r="K151" s="126">
        <f>SUM(K146:K150)</f>
        <v>0</v>
      </c>
    </row>
    <row r="152" spans="1:11" ht="12.75">
      <c r="A152" s="91" t="s">
        <v>38</v>
      </c>
      <c r="B152" s="92" t="s">
        <v>291</v>
      </c>
      <c r="C152" s="93" t="s">
        <v>292</v>
      </c>
      <c r="D152" s="94"/>
      <c r="E152" s="95"/>
      <c r="F152" s="127"/>
      <c r="G152" s="96"/>
      <c r="H152" s="97"/>
      <c r="I152" s="98"/>
      <c r="J152" s="99"/>
      <c r="K152" s="100"/>
    </row>
    <row r="153" spans="1:28" ht="12.75">
      <c r="A153" s="101">
        <v>153</v>
      </c>
      <c r="B153" s="102" t="s">
        <v>293</v>
      </c>
      <c r="C153" s="103" t="s">
        <v>908</v>
      </c>
      <c r="D153" s="104" t="s">
        <v>71</v>
      </c>
      <c r="E153" s="105">
        <v>185</v>
      </c>
      <c r="F153" s="106"/>
      <c r="G153" s="107">
        <f aca="true" t="shared" si="27" ref="G153:G161">E153*F153</f>
        <v>0</v>
      </c>
      <c r="H153" s="108">
        <v>0.00016</v>
      </c>
      <c r="I153" s="109">
        <f aca="true" t="shared" si="28" ref="I153:I161">E153*H153</f>
        <v>0.0296</v>
      </c>
      <c r="J153" s="108">
        <v>0</v>
      </c>
      <c r="K153" s="109">
        <f aca="true" t="shared" si="29" ref="K153:K161">E153*J153</f>
        <v>0</v>
      </c>
      <c r="AA153" s="111"/>
      <c r="AB153" s="111"/>
    </row>
    <row r="154" spans="1:28" ht="12.75">
      <c r="A154" s="101">
        <v>154</v>
      </c>
      <c r="B154" s="102" t="s">
        <v>294</v>
      </c>
      <c r="C154" s="103" t="s">
        <v>295</v>
      </c>
      <c r="D154" s="104" t="s">
        <v>71</v>
      </c>
      <c r="E154" s="105">
        <v>185</v>
      </c>
      <c r="F154" s="106"/>
      <c r="G154" s="107">
        <f t="shared" si="27"/>
        <v>0</v>
      </c>
      <c r="H154" s="108">
        <v>0.00497</v>
      </c>
      <c r="I154" s="109">
        <f t="shared" si="28"/>
        <v>0.9194499999999999</v>
      </c>
      <c r="J154" s="108">
        <v>0</v>
      </c>
      <c r="K154" s="109">
        <f t="shared" si="29"/>
        <v>0</v>
      </c>
      <c r="AA154" s="111"/>
      <c r="AB154" s="111"/>
    </row>
    <row r="155" spans="1:28" ht="12.75">
      <c r="A155" s="101">
        <v>155</v>
      </c>
      <c r="B155" s="102" t="s">
        <v>296</v>
      </c>
      <c r="C155" s="103" t="s">
        <v>273</v>
      </c>
      <c r="D155" s="104" t="s">
        <v>71</v>
      </c>
      <c r="E155" s="105">
        <v>94.0305</v>
      </c>
      <c r="F155" s="106"/>
      <c r="G155" s="107">
        <f t="shared" si="27"/>
        <v>0</v>
      </c>
      <c r="H155" s="108">
        <v>0.0004</v>
      </c>
      <c r="I155" s="109">
        <f t="shared" si="28"/>
        <v>0.037612200000000005</v>
      </c>
      <c r="J155" s="108">
        <v>0</v>
      </c>
      <c r="K155" s="109">
        <f t="shared" si="29"/>
        <v>0</v>
      </c>
      <c r="AA155" s="111"/>
      <c r="AB155" s="111"/>
    </row>
    <row r="156" spans="1:28" ht="12.75">
      <c r="A156" s="101">
        <v>156</v>
      </c>
      <c r="B156" s="102" t="s">
        <v>297</v>
      </c>
      <c r="C156" s="103" t="s">
        <v>298</v>
      </c>
      <c r="D156" s="104" t="s">
        <v>71</v>
      </c>
      <c r="E156" s="105">
        <v>86.592</v>
      </c>
      <c r="F156" s="106"/>
      <c r="G156" s="107">
        <f t="shared" si="27"/>
        <v>0</v>
      </c>
      <c r="H156" s="108">
        <v>0.00011</v>
      </c>
      <c r="I156" s="109">
        <f t="shared" si="28"/>
        <v>0.00952512</v>
      </c>
      <c r="J156" s="108">
        <v>0</v>
      </c>
      <c r="K156" s="109">
        <f t="shared" si="29"/>
        <v>0</v>
      </c>
      <c r="AA156" s="111"/>
      <c r="AB156" s="111"/>
    </row>
    <row r="157" spans="1:28" ht="12.75">
      <c r="A157" s="101">
        <v>157</v>
      </c>
      <c r="B157" s="102" t="s">
        <v>299</v>
      </c>
      <c r="C157" s="103" t="s">
        <v>300</v>
      </c>
      <c r="D157" s="104" t="s">
        <v>71</v>
      </c>
      <c r="E157" s="105">
        <v>17.753</v>
      </c>
      <c r="F157" s="106"/>
      <c r="G157" s="107">
        <f t="shared" si="27"/>
        <v>0</v>
      </c>
      <c r="H157" s="108">
        <v>0</v>
      </c>
      <c r="I157" s="109">
        <f t="shared" si="28"/>
        <v>0</v>
      </c>
      <c r="J157" s="108">
        <v>0</v>
      </c>
      <c r="K157" s="109">
        <f t="shared" si="29"/>
        <v>0</v>
      </c>
      <c r="AA157" s="111"/>
      <c r="AB157" s="111"/>
    </row>
    <row r="158" spans="1:28" ht="21">
      <c r="A158" s="101">
        <v>158</v>
      </c>
      <c r="B158" s="102" t="s">
        <v>301</v>
      </c>
      <c r="C158" s="103" t="s">
        <v>909</v>
      </c>
      <c r="D158" s="104" t="s">
        <v>116</v>
      </c>
      <c r="E158" s="105">
        <v>225</v>
      </c>
      <c r="F158" s="106"/>
      <c r="G158" s="107">
        <f t="shared" si="27"/>
        <v>0</v>
      </c>
      <c r="H158" s="108">
        <v>0.00117</v>
      </c>
      <c r="I158" s="109">
        <f t="shared" si="28"/>
        <v>0.26325</v>
      </c>
      <c r="J158" s="108">
        <v>0</v>
      </c>
      <c r="K158" s="109">
        <f t="shared" si="29"/>
        <v>0</v>
      </c>
      <c r="AA158" s="111"/>
      <c r="AB158" s="111"/>
    </row>
    <row r="159" spans="1:28" ht="21">
      <c r="A159" s="101">
        <v>159</v>
      </c>
      <c r="B159" s="102" t="s">
        <v>302</v>
      </c>
      <c r="C159" s="103" t="s">
        <v>303</v>
      </c>
      <c r="D159" s="104" t="s">
        <v>71</v>
      </c>
      <c r="E159" s="105">
        <v>49.5</v>
      </c>
      <c r="F159" s="106"/>
      <c r="G159" s="107">
        <f t="shared" si="27"/>
        <v>0</v>
      </c>
      <c r="H159" s="108">
        <v>0.0192</v>
      </c>
      <c r="I159" s="109">
        <f t="shared" si="28"/>
        <v>0.9503999999999999</v>
      </c>
      <c r="J159" s="108"/>
      <c r="K159" s="109">
        <f t="shared" si="29"/>
        <v>0</v>
      </c>
      <c r="AA159" s="111"/>
      <c r="AB159" s="111"/>
    </row>
    <row r="160" spans="1:28" ht="12.75">
      <c r="A160" s="101">
        <v>160</v>
      </c>
      <c r="B160" s="102" t="s">
        <v>304</v>
      </c>
      <c r="C160" s="103" t="s">
        <v>305</v>
      </c>
      <c r="D160" s="104" t="s">
        <v>71</v>
      </c>
      <c r="E160" s="105">
        <v>184.8</v>
      </c>
      <c r="F160" s="106"/>
      <c r="G160" s="107">
        <f t="shared" si="27"/>
        <v>0</v>
      </c>
      <c r="H160" s="108">
        <v>0.01943</v>
      </c>
      <c r="I160" s="109">
        <f t="shared" si="28"/>
        <v>3.5906640000000003</v>
      </c>
      <c r="J160" s="108"/>
      <c r="K160" s="109">
        <f t="shared" si="29"/>
        <v>0</v>
      </c>
      <c r="AA160" s="111"/>
      <c r="AB160" s="111"/>
    </row>
    <row r="161" spans="1:28" ht="12.75">
      <c r="A161" s="101">
        <v>161</v>
      </c>
      <c r="B161" s="102" t="s">
        <v>306</v>
      </c>
      <c r="C161" s="103" t="s">
        <v>307</v>
      </c>
      <c r="D161" s="104" t="s">
        <v>11</v>
      </c>
      <c r="E161" s="105">
        <v>1</v>
      </c>
      <c r="F161" s="106"/>
      <c r="G161" s="107">
        <f t="shared" si="27"/>
        <v>0</v>
      </c>
      <c r="H161" s="108">
        <v>0</v>
      </c>
      <c r="I161" s="109">
        <f t="shared" si="28"/>
        <v>0</v>
      </c>
      <c r="J161" s="108"/>
      <c r="K161" s="109">
        <f t="shared" si="29"/>
        <v>0</v>
      </c>
      <c r="AA161" s="111"/>
      <c r="AB161" s="111"/>
    </row>
    <row r="162" spans="1:11" ht="12.75">
      <c r="A162" s="120"/>
      <c r="B162" s="121" t="s">
        <v>79</v>
      </c>
      <c r="C162" s="122" t="s">
        <v>308</v>
      </c>
      <c r="D162" s="123"/>
      <c r="E162" s="124"/>
      <c r="F162" s="125"/>
      <c r="G162" s="126">
        <f>SUM(G152:G161)</f>
        <v>0</v>
      </c>
      <c r="H162" s="126">
        <f>SUM(H152:H161)</f>
        <v>0.045439999999999994</v>
      </c>
      <c r="I162" s="126">
        <f>SUM(I152:I161)</f>
        <v>5.80050132</v>
      </c>
      <c r="J162" s="126">
        <f>SUM(J152:J161)</f>
        <v>0</v>
      </c>
      <c r="K162" s="126">
        <f>SUM(K152:K161)</f>
        <v>0</v>
      </c>
    </row>
    <row r="163" spans="1:11" ht="12.75">
      <c r="A163" s="91" t="s">
        <v>38</v>
      </c>
      <c r="B163" s="92" t="s">
        <v>309</v>
      </c>
      <c r="C163" s="93" t="s">
        <v>310</v>
      </c>
      <c r="D163" s="94"/>
      <c r="E163" s="95"/>
      <c r="F163" s="127"/>
      <c r="G163" s="96"/>
      <c r="H163" s="97"/>
      <c r="I163" s="98"/>
      <c r="J163" s="99"/>
      <c r="K163" s="100"/>
    </row>
    <row r="164" spans="1:28" ht="12.75">
      <c r="A164" s="101">
        <v>162</v>
      </c>
      <c r="B164" s="102" t="s">
        <v>311</v>
      </c>
      <c r="C164" s="103" t="s">
        <v>312</v>
      </c>
      <c r="D164" s="104" t="s">
        <v>71</v>
      </c>
      <c r="E164" s="105">
        <v>36.2</v>
      </c>
      <c r="F164" s="106"/>
      <c r="G164" s="107">
        <f>E164*F164</f>
        <v>0</v>
      </c>
      <c r="H164" s="108">
        <v>0.00024</v>
      </c>
      <c r="I164" s="109">
        <f>E164*H164</f>
        <v>0.008688000000000001</v>
      </c>
      <c r="J164" s="108">
        <v>0</v>
      </c>
      <c r="K164" s="109">
        <f>E164*J164</f>
        <v>0</v>
      </c>
      <c r="AA164" s="111"/>
      <c r="AB164" s="111"/>
    </row>
    <row r="165" spans="1:11" ht="12.75">
      <c r="A165" s="120"/>
      <c r="B165" s="121" t="s">
        <v>79</v>
      </c>
      <c r="C165" s="122" t="s">
        <v>313</v>
      </c>
      <c r="D165" s="123"/>
      <c r="E165" s="124"/>
      <c r="F165" s="125"/>
      <c r="G165" s="126">
        <f>SUM(G163:G164)</f>
        <v>0</v>
      </c>
      <c r="H165" s="126">
        <f>SUM(H163:H164)</f>
        <v>0.00024</v>
      </c>
      <c r="I165" s="126">
        <f>SUM(I163:I164)</f>
        <v>0.008688000000000001</v>
      </c>
      <c r="J165" s="126">
        <f>SUM(J163:J164)</f>
        <v>0</v>
      </c>
      <c r="K165" s="126">
        <f>SUM(K163:K164)</f>
        <v>0</v>
      </c>
    </row>
    <row r="166" spans="1:11" ht="12.75">
      <c r="A166" s="91" t="s">
        <v>38</v>
      </c>
      <c r="B166" s="92" t="s">
        <v>314</v>
      </c>
      <c r="C166" s="93" t="s">
        <v>315</v>
      </c>
      <c r="D166" s="94"/>
      <c r="E166" s="95"/>
      <c r="F166" s="127"/>
      <c r="G166" s="96"/>
      <c r="H166" s="97"/>
      <c r="I166" s="98"/>
      <c r="J166" s="99"/>
      <c r="K166" s="100"/>
    </row>
    <row r="167" spans="1:28" ht="12.75">
      <c r="A167" s="101">
        <v>163</v>
      </c>
      <c r="B167" s="102" t="s">
        <v>316</v>
      </c>
      <c r="C167" s="103" t="s">
        <v>317</v>
      </c>
      <c r="D167" s="104" t="s">
        <v>71</v>
      </c>
      <c r="E167" s="105">
        <v>2381</v>
      </c>
      <c r="F167" s="106"/>
      <c r="G167" s="107">
        <f>E167*F167</f>
        <v>0</v>
      </c>
      <c r="H167" s="108">
        <v>0.00019</v>
      </c>
      <c r="I167" s="109">
        <f>E167*H167</f>
        <v>0.45239</v>
      </c>
      <c r="J167" s="108">
        <v>0</v>
      </c>
      <c r="K167" s="109">
        <f>E167*J167</f>
        <v>0</v>
      </c>
      <c r="AA167" s="111"/>
      <c r="AB167" s="111"/>
    </row>
    <row r="168" spans="1:28" ht="12.75">
      <c r="A168" s="101">
        <v>164</v>
      </c>
      <c r="B168" s="102" t="s">
        <v>318</v>
      </c>
      <c r="C168" s="103" t="s">
        <v>319</v>
      </c>
      <c r="D168" s="104" t="s">
        <v>71</v>
      </c>
      <c r="E168" s="105">
        <v>2381</v>
      </c>
      <c r="F168" s="106"/>
      <c r="G168" s="107">
        <f>E168*F168</f>
        <v>0</v>
      </c>
      <c r="H168" s="108">
        <v>0.00025</v>
      </c>
      <c r="I168" s="109">
        <f>E168*H168</f>
        <v>0.5952500000000001</v>
      </c>
      <c r="J168" s="108">
        <v>0</v>
      </c>
      <c r="K168" s="109">
        <f>E168*J168</f>
        <v>0</v>
      </c>
      <c r="AA168" s="111"/>
      <c r="AB168" s="111"/>
    </row>
    <row r="169" spans="1:11" ht="12.75">
      <c r="A169" s="120"/>
      <c r="B169" s="121" t="s">
        <v>79</v>
      </c>
      <c r="C169" s="122" t="s">
        <v>320</v>
      </c>
      <c r="D169" s="123"/>
      <c r="E169" s="124"/>
      <c r="F169" s="125"/>
      <c r="G169" s="126">
        <f>SUM(G166:G168)</f>
        <v>0</v>
      </c>
      <c r="H169" s="126">
        <f>SUM(H166:H168)</f>
        <v>0.00044</v>
      </c>
      <c r="I169" s="126">
        <f>SUM(I166:I168)</f>
        <v>1.0476400000000001</v>
      </c>
      <c r="J169" s="126">
        <f>SUM(J166:J168)</f>
        <v>0</v>
      </c>
      <c r="K169" s="126">
        <f>SUM(K166:K168)</f>
        <v>0</v>
      </c>
    </row>
    <row r="170" ht="12.75">
      <c r="E170" s="72"/>
    </row>
    <row r="171" ht="12.75">
      <c r="E171" s="72"/>
    </row>
    <row r="172" ht="12.75">
      <c r="E172" s="72"/>
    </row>
    <row r="173" ht="12.75">
      <c r="E173" s="72"/>
    </row>
    <row r="174" spans="3:11" ht="12.75">
      <c r="C174" s="72" t="s">
        <v>433</v>
      </c>
      <c r="E174" s="72"/>
      <c r="G174" s="110">
        <f>SUM(G7:G173)/2</f>
        <v>0</v>
      </c>
      <c r="H174" s="110">
        <f>SUM(H7:H173)/2</f>
        <v>24.372399999999992</v>
      </c>
      <c r="I174" s="110">
        <f>SUM(I7:I173)/2</f>
        <v>919.80290913</v>
      </c>
      <c r="J174" s="110">
        <f>SUM(J7:J173)/2</f>
        <v>0</v>
      </c>
      <c r="K174" s="110">
        <f>SUM(K7:K173)/2</f>
        <v>0</v>
      </c>
    </row>
    <row r="175" ht="12.75">
      <c r="E175" s="72"/>
    </row>
    <row r="176" ht="12.75">
      <c r="E176" s="72"/>
    </row>
    <row r="177" ht="12.75">
      <c r="E177" s="72"/>
    </row>
    <row r="178" ht="12.75">
      <c r="E178" s="72"/>
    </row>
    <row r="179" ht="12.75">
      <c r="E179" s="72"/>
    </row>
    <row r="180" ht="12.75">
      <c r="E180" s="72"/>
    </row>
    <row r="181" ht="12.75">
      <c r="E181" s="72"/>
    </row>
    <row r="182" ht="12.75">
      <c r="E182" s="72"/>
    </row>
    <row r="183" ht="12.75">
      <c r="E183" s="72"/>
    </row>
    <row r="184" ht="12.75">
      <c r="E184" s="72"/>
    </row>
    <row r="185" ht="12.75">
      <c r="E185" s="72"/>
    </row>
    <row r="186" ht="12.75">
      <c r="E186" s="72"/>
    </row>
    <row r="187" ht="12.75">
      <c r="E187" s="72"/>
    </row>
    <row r="188" ht="12.75">
      <c r="E188" s="72"/>
    </row>
    <row r="189" ht="12.75">
      <c r="E189" s="72"/>
    </row>
    <row r="190" ht="12.75">
      <c r="E190" s="72"/>
    </row>
    <row r="191" ht="12.75">
      <c r="E191" s="72"/>
    </row>
    <row r="192" ht="12.75">
      <c r="E192" s="72"/>
    </row>
    <row r="193" spans="1:7" ht="12.75">
      <c r="A193" s="119"/>
      <c r="B193" s="119"/>
      <c r="C193" s="119"/>
      <c r="D193" s="119"/>
      <c r="E193" s="119"/>
      <c r="F193" s="119"/>
      <c r="G193" s="119"/>
    </row>
    <row r="194" spans="1:7" ht="12.75">
      <c r="A194" s="119"/>
      <c r="B194" s="119"/>
      <c r="C194" s="119"/>
      <c r="D194" s="119"/>
      <c r="E194" s="119"/>
      <c r="F194" s="119"/>
      <c r="G194" s="119"/>
    </row>
    <row r="195" spans="1:7" ht="12.75">
      <c r="A195" s="119"/>
      <c r="B195" s="119"/>
      <c r="C195" s="119"/>
      <c r="D195" s="119"/>
      <c r="E195" s="119"/>
      <c r="F195" s="119"/>
      <c r="G195" s="119"/>
    </row>
    <row r="196" spans="1:7" ht="12.75">
      <c r="A196" s="119"/>
      <c r="B196" s="119"/>
      <c r="C196" s="119"/>
      <c r="D196" s="119"/>
      <c r="E196" s="119"/>
      <c r="F196" s="119"/>
      <c r="G196" s="119"/>
    </row>
    <row r="197" ht="12.75">
      <c r="E197" s="72"/>
    </row>
    <row r="198" ht="12.75">
      <c r="E198" s="72"/>
    </row>
    <row r="199" ht="12.75">
      <c r="E199" s="72"/>
    </row>
    <row r="200" ht="12.75">
      <c r="E200" s="72"/>
    </row>
    <row r="201" ht="12.75">
      <c r="E201" s="72"/>
    </row>
    <row r="202" ht="12.75">
      <c r="E202" s="72"/>
    </row>
    <row r="203" ht="12.75">
      <c r="E203" s="72"/>
    </row>
    <row r="204" ht="12.75">
      <c r="E204" s="72"/>
    </row>
    <row r="205" ht="12.75">
      <c r="E205" s="72"/>
    </row>
    <row r="206" ht="12.75">
      <c r="E206" s="72"/>
    </row>
    <row r="207" ht="12.75">
      <c r="E207" s="72"/>
    </row>
    <row r="208" ht="12.75">
      <c r="E208" s="72"/>
    </row>
    <row r="209" ht="12.75">
      <c r="E209" s="72"/>
    </row>
    <row r="210" ht="12.75">
      <c r="E210" s="72"/>
    </row>
    <row r="211" ht="12.75">
      <c r="E211" s="72"/>
    </row>
    <row r="212" ht="12.75">
      <c r="E212" s="72"/>
    </row>
    <row r="213" ht="12.75">
      <c r="E213" s="72"/>
    </row>
    <row r="214" ht="12.75">
      <c r="E214" s="72"/>
    </row>
    <row r="215" ht="12.75">
      <c r="E215" s="72"/>
    </row>
    <row r="216" ht="12.75">
      <c r="E216" s="72"/>
    </row>
    <row r="217" ht="12.75">
      <c r="E217" s="72"/>
    </row>
    <row r="218" ht="12.75">
      <c r="E218" s="72"/>
    </row>
    <row r="219" ht="12.75">
      <c r="E219" s="72"/>
    </row>
    <row r="220" ht="12.75">
      <c r="E220" s="72"/>
    </row>
    <row r="221" ht="12.75">
      <c r="E221" s="72"/>
    </row>
    <row r="222" ht="12.75">
      <c r="E222" s="72"/>
    </row>
    <row r="223" ht="12.75">
      <c r="E223" s="72"/>
    </row>
    <row r="224" ht="12.75">
      <c r="E224" s="72"/>
    </row>
    <row r="225" ht="12.75">
      <c r="E225" s="72"/>
    </row>
    <row r="226" ht="12.75">
      <c r="E226" s="72"/>
    </row>
    <row r="227" ht="12.75">
      <c r="E227" s="72"/>
    </row>
    <row r="228" spans="1:2" ht="12.75">
      <c r="A228" s="128"/>
      <c r="B228" s="128"/>
    </row>
    <row r="229" spans="1:7" ht="12.75">
      <c r="A229" s="119"/>
      <c r="B229" s="119"/>
      <c r="C229" s="129"/>
      <c r="D229" s="129"/>
      <c r="E229" s="130"/>
      <c r="F229" s="129"/>
      <c r="G229" s="131"/>
    </row>
    <row r="230" spans="1:7" ht="12.75">
      <c r="A230" s="132"/>
      <c r="B230" s="132"/>
      <c r="C230" s="119"/>
      <c r="D230" s="119"/>
      <c r="E230" s="133"/>
      <c r="F230" s="119"/>
      <c r="G230" s="119"/>
    </row>
    <row r="231" spans="1:7" ht="12.75">
      <c r="A231" s="119"/>
      <c r="B231" s="119"/>
      <c r="C231" s="119"/>
      <c r="D231" s="119"/>
      <c r="E231" s="133"/>
      <c r="F231" s="119"/>
      <c r="G231" s="119"/>
    </row>
    <row r="232" spans="1:7" ht="12.75">
      <c r="A232" s="119"/>
      <c r="B232" s="119"/>
      <c r="C232" s="119"/>
      <c r="D232" s="119"/>
      <c r="E232" s="133"/>
      <c r="F232" s="119"/>
      <c r="G232" s="119"/>
    </row>
    <row r="233" spans="1:7" ht="12.75">
      <c r="A233" s="119"/>
      <c r="B233" s="119"/>
      <c r="C233" s="119"/>
      <c r="D233" s="119"/>
      <c r="E233" s="133"/>
      <c r="F233" s="119"/>
      <c r="G233" s="119"/>
    </row>
    <row r="234" spans="1:7" ht="12.75">
      <c r="A234" s="119"/>
      <c r="B234" s="119"/>
      <c r="C234" s="119"/>
      <c r="D234" s="119"/>
      <c r="E234" s="133"/>
      <c r="F234" s="119"/>
      <c r="G234" s="119"/>
    </row>
    <row r="235" spans="1:7" ht="12.75">
      <c r="A235" s="119"/>
      <c r="B235" s="119"/>
      <c r="C235" s="119"/>
      <c r="D235" s="119"/>
      <c r="E235" s="133"/>
      <c r="F235" s="119"/>
      <c r="G235" s="119"/>
    </row>
    <row r="236" spans="1:7" ht="12.75">
      <c r="A236" s="119"/>
      <c r="B236" s="119"/>
      <c r="C236" s="119"/>
      <c r="D236" s="119"/>
      <c r="E236" s="133"/>
      <c r="F236" s="119"/>
      <c r="G236" s="119"/>
    </row>
    <row r="237" spans="1:7" ht="12.75">
      <c r="A237" s="119"/>
      <c r="B237" s="119"/>
      <c r="C237" s="119"/>
      <c r="D237" s="119"/>
      <c r="E237" s="133"/>
      <c r="F237" s="119"/>
      <c r="G237" s="119"/>
    </row>
    <row r="238" spans="1:7" ht="12.75">
      <c r="A238" s="119"/>
      <c r="B238" s="119"/>
      <c r="C238" s="119"/>
      <c r="D238" s="119"/>
      <c r="E238" s="133"/>
      <c r="F238" s="119"/>
      <c r="G238" s="119"/>
    </row>
    <row r="239" spans="1:7" ht="12.75">
      <c r="A239" s="119"/>
      <c r="B239" s="119"/>
      <c r="C239" s="119"/>
      <c r="D239" s="119"/>
      <c r="E239" s="133"/>
      <c r="F239" s="119"/>
      <c r="G239" s="119"/>
    </row>
    <row r="240" spans="1:7" ht="12.75">
      <c r="A240" s="119"/>
      <c r="B240" s="119"/>
      <c r="C240" s="119"/>
      <c r="D240" s="119"/>
      <c r="E240" s="133"/>
      <c r="F240" s="119"/>
      <c r="G240" s="119"/>
    </row>
    <row r="241" spans="1:7" ht="12.75">
      <c r="A241" s="119"/>
      <c r="B241" s="119"/>
      <c r="C241" s="119"/>
      <c r="D241" s="119"/>
      <c r="E241" s="133"/>
      <c r="F241" s="119"/>
      <c r="G241" s="119"/>
    </row>
    <row r="242" spans="1:7" ht="12.75">
      <c r="A242" s="119"/>
      <c r="B242" s="119"/>
      <c r="C242" s="119"/>
      <c r="D242" s="119"/>
      <c r="E242" s="133"/>
      <c r="F242" s="119"/>
      <c r="G242" s="119"/>
    </row>
  </sheetData>
  <sheetProtection/>
  <mergeCells count="5">
    <mergeCell ref="C101:D101"/>
    <mergeCell ref="A1:G1"/>
    <mergeCell ref="A3:B3"/>
    <mergeCell ref="A4:B4"/>
    <mergeCell ref="E4:G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6"/>
  <sheetViews>
    <sheetView zoomScalePageLayoutView="0" workbookViewId="0" topLeftCell="B7">
      <selection activeCell="G61" sqref="G61"/>
    </sheetView>
  </sheetViews>
  <sheetFormatPr defaultColWidth="9.00390625" defaultRowHeight="12.75"/>
  <cols>
    <col min="2" max="2" width="13.375" style="0" customWidth="1"/>
    <col min="3" max="3" width="67.125" style="0" customWidth="1"/>
  </cols>
  <sheetData>
    <row r="1" ht="13.5" thickBot="1"/>
    <row r="2" spans="1:7" ht="13.5" thickTop="1">
      <c r="A2" s="471" t="s">
        <v>3</v>
      </c>
      <c r="B2" s="472"/>
      <c r="C2" s="76" t="s">
        <v>337</v>
      </c>
      <c r="D2" s="77"/>
      <c r="E2" s="78" t="s">
        <v>23</v>
      </c>
      <c r="F2" s="79" t="s">
        <v>24</v>
      </c>
      <c r="G2" s="80"/>
    </row>
    <row r="3" spans="1:7" ht="13.5" thickBot="1">
      <c r="A3" s="473" t="s">
        <v>25</v>
      </c>
      <c r="B3" s="474"/>
      <c r="C3" s="81" t="s">
        <v>415</v>
      </c>
      <c r="D3" s="82"/>
      <c r="E3" s="475" t="s">
        <v>431</v>
      </c>
      <c r="F3" s="476"/>
      <c r="G3" s="477"/>
    </row>
    <row r="4" spans="1:7" ht="13.5" thickTop="1">
      <c r="A4" s="140"/>
      <c r="B4" s="141"/>
      <c r="C4" s="142"/>
      <c r="D4" s="119"/>
      <c r="E4" s="143"/>
      <c r="F4" s="143"/>
      <c r="G4" s="143"/>
    </row>
    <row r="5" spans="1:7" ht="12.75">
      <c r="A5" s="134" t="s">
        <v>38</v>
      </c>
      <c r="B5" s="135" t="s">
        <v>105</v>
      </c>
      <c r="C5" s="136" t="s">
        <v>106</v>
      </c>
      <c r="D5" s="137"/>
      <c r="E5" s="138"/>
      <c r="F5" s="139"/>
      <c r="G5" s="139">
        <f>SUM(G7:G8)</f>
        <v>0</v>
      </c>
    </row>
    <row r="6" spans="1:7" ht="12.75">
      <c r="A6" s="140"/>
      <c r="B6" s="141"/>
      <c r="C6" s="142"/>
      <c r="D6" s="119"/>
      <c r="E6" s="143"/>
      <c r="F6" s="143"/>
      <c r="G6" s="143"/>
    </row>
    <row r="7" spans="1:7" ht="12.75">
      <c r="A7" s="158">
        <v>1</v>
      </c>
      <c r="B7" s="159" t="s">
        <v>381</v>
      </c>
      <c r="C7" s="160" t="s">
        <v>426</v>
      </c>
      <c r="D7" s="161" t="s">
        <v>71</v>
      </c>
      <c r="E7" s="162">
        <v>528.1</v>
      </c>
      <c r="F7" s="163"/>
      <c r="G7" s="164">
        <f>ROUND(E7*F7,2)</f>
        <v>0</v>
      </c>
    </row>
    <row r="8" spans="1:7" ht="12.75">
      <c r="A8" s="158">
        <v>2</v>
      </c>
      <c r="B8" s="159" t="s">
        <v>387</v>
      </c>
      <c r="C8" s="160" t="s">
        <v>388</v>
      </c>
      <c r="D8" s="161" t="s">
        <v>347</v>
      </c>
      <c r="E8" s="162">
        <v>537</v>
      </c>
      <c r="F8" s="163"/>
      <c r="G8" s="164">
        <f>E8*F8</f>
        <v>0</v>
      </c>
    </row>
    <row r="9" spans="1:7" ht="12.75">
      <c r="A9" s="140"/>
      <c r="B9" s="141"/>
      <c r="C9" s="142"/>
      <c r="D9" s="119"/>
      <c r="E9" s="143"/>
      <c r="F9" s="143"/>
      <c r="G9" s="143"/>
    </row>
    <row r="10" spans="1:7" ht="12.75">
      <c r="A10" s="134" t="s">
        <v>38</v>
      </c>
      <c r="B10" s="135" t="s">
        <v>129</v>
      </c>
      <c r="C10" s="136" t="s">
        <v>130</v>
      </c>
      <c r="D10" s="137"/>
      <c r="E10" s="138"/>
      <c r="F10" s="139"/>
      <c r="G10" s="139">
        <f>SUM(G12:G14)</f>
        <v>0</v>
      </c>
    </row>
    <row r="11" spans="1:7" ht="12.75">
      <c r="A11" s="140"/>
      <c r="B11" s="141"/>
      <c r="C11" s="142"/>
      <c r="D11" s="119"/>
      <c r="E11" s="143"/>
      <c r="F11" s="143"/>
      <c r="G11" s="143"/>
    </row>
    <row r="12" spans="1:7" ht="12.75">
      <c r="A12" s="171">
        <v>3</v>
      </c>
      <c r="B12" s="172" t="s">
        <v>382</v>
      </c>
      <c r="C12" s="173" t="s">
        <v>383</v>
      </c>
      <c r="D12" s="174" t="s">
        <v>71</v>
      </c>
      <c r="E12" s="175">
        <v>241.99</v>
      </c>
      <c r="F12" s="176"/>
      <c r="G12" s="184">
        <f>ROUND(E12*F12,2)</f>
        <v>0</v>
      </c>
    </row>
    <row r="13" spans="1:7" ht="12.75">
      <c r="A13" s="171">
        <v>4</v>
      </c>
      <c r="B13" s="172" t="s">
        <v>384</v>
      </c>
      <c r="C13" s="173" t="s">
        <v>427</v>
      </c>
      <c r="D13" s="174" t="s">
        <v>347</v>
      </c>
      <c r="E13" s="175">
        <v>73.62</v>
      </c>
      <c r="F13" s="176"/>
      <c r="G13" s="184">
        <f>ROUND(E13*F13,2)</f>
        <v>0</v>
      </c>
    </row>
    <row r="14" spans="1:7" ht="12.75">
      <c r="A14" s="171">
        <v>5</v>
      </c>
      <c r="B14" s="172" t="s">
        <v>385</v>
      </c>
      <c r="C14" s="173" t="s">
        <v>386</v>
      </c>
      <c r="D14" s="174" t="s">
        <v>347</v>
      </c>
      <c r="E14" s="175">
        <v>436</v>
      </c>
      <c r="F14" s="176"/>
      <c r="G14" s="184">
        <f>ROUND(E14*F14,2)</f>
        <v>0</v>
      </c>
    </row>
    <row r="15" spans="1:7" ht="12.75">
      <c r="A15" s="140"/>
      <c r="B15" s="141"/>
      <c r="C15" s="142"/>
      <c r="D15" s="119"/>
      <c r="E15" s="143"/>
      <c r="F15" s="143"/>
      <c r="G15" s="143"/>
    </row>
    <row r="16" spans="1:7" ht="12.75">
      <c r="A16" s="144" t="s">
        <v>38</v>
      </c>
      <c r="B16" s="145" t="s">
        <v>199</v>
      </c>
      <c r="C16" s="146" t="s">
        <v>200</v>
      </c>
      <c r="D16" s="147"/>
      <c r="E16" s="148"/>
      <c r="F16" s="149"/>
      <c r="G16" s="150">
        <f>SUM(G18:G23)</f>
        <v>0</v>
      </c>
    </row>
    <row r="17" spans="1:7" ht="12.75">
      <c r="A17" s="140"/>
      <c r="B17" s="141"/>
      <c r="C17" s="142"/>
      <c r="D17" s="119"/>
      <c r="E17" s="143"/>
      <c r="F17" s="143"/>
      <c r="G17" s="143"/>
    </row>
    <row r="18" spans="1:7" ht="12.75">
      <c r="A18" s="185">
        <v>7</v>
      </c>
      <c r="B18" s="186" t="s">
        <v>395</v>
      </c>
      <c r="C18" s="187" t="s">
        <v>394</v>
      </c>
      <c r="D18" s="188" t="s">
        <v>71</v>
      </c>
      <c r="E18" s="189">
        <v>241.99</v>
      </c>
      <c r="F18" s="190"/>
      <c r="G18" s="191">
        <v>0</v>
      </c>
    </row>
    <row r="19" spans="1:7" ht="12.75">
      <c r="A19" s="185">
        <v>8</v>
      </c>
      <c r="B19" s="186" t="s">
        <v>396</v>
      </c>
      <c r="C19" s="192" t="s">
        <v>910</v>
      </c>
      <c r="D19" s="188" t="s">
        <v>71</v>
      </c>
      <c r="E19" s="189">
        <f>241.99*1.1</f>
        <v>266.189</v>
      </c>
      <c r="F19" s="190"/>
      <c r="G19" s="191"/>
    </row>
    <row r="20" spans="1:7" ht="12.75">
      <c r="A20" s="193">
        <v>9</v>
      </c>
      <c r="B20" s="194" t="s">
        <v>206</v>
      </c>
      <c r="C20" s="195" t="s">
        <v>397</v>
      </c>
      <c r="D20" s="196" t="s">
        <v>116</v>
      </c>
      <c r="E20" s="197">
        <v>86</v>
      </c>
      <c r="F20" s="198"/>
      <c r="G20" s="199">
        <v>0</v>
      </c>
    </row>
    <row r="21" spans="1:7" ht="12.75">
      <c r="A21" s="200">
        <v>10</v>
      </c>
      <c r="B21" s="201" t="s">
        <v>389</v>
      </c>
      <c r="C21" s="202" t="s">
        <v>428</v>
      </c>
      <c r="D21" s="203" t="s">
        <v>71</v>
      </c>
      <c r="E21" s="204">
        <f>241.99*1.1</f>
        <v>266.189</v>
      </c>
      <c r="F21" s="205"/>
      <c r="G21" s="206">
        <v>0</v>
      </c>
    </row>
    <row r="22" spans="1:7" ht="12.75">
      <c r="A22" s="207">
        <v>11</v>
      </c>
      <c r="B22" s="208" t="s">
        <v>391</v>
      </c>
      <c r="C22" s="209" t="s">
        <v>390</v>
      </c>
      <c r="D22" s="210" t="s">
        <v>71</v>
      </c>
      <c r="E22" s="204">
        <f>241.99*1.1</f>
        <v>266.189</v>
      </c>
      <c r="F22" s="211"/>
      <c r="G22" s="212">
        <v>0</v>
      </c>
    </row>
    <row r="23" spans="1:7" ht="12.75">
      <c r="A23" s="213">
        <v>13</v>
      </c>
      <c r="B23" s="214" t="s">
        <v>392</v>
      </c>
      <c r="C23" s="215" t="s">
        <v>393</v>
      </c>
      <c r="D23" s="216" t="s">
        <v>78</v>
      </c>
      <c r="E23" s="217"/>
      <c r="F23" s="218"/>
      <c r="G23" s="219">
        <v>0</v>
      </c>
    </row>
    <row r="24" spans="1:7" ht="12.75">
      <c r="A24" s="140"/>
      <c r="B24" s="141"/>
      <c r="C24" s="142"/>
      <c r="D24" s="119"/>
      <c r="E24" s="143"/>
      <c r="F24" s="143"/>
      <c r="G24" s="143"/>
    </row>
    <row r="25" spans="1:7" ht="12.75">
      <c r="A25" s="144" t="s">
        <v>38</v>
      </c>
      <c r="B25" s="145" t="s">
        <v>215</v>
      </c>
      <c r="C25" s="146" t="s">
        <v>398</v>
      </c>
      <c r="D25" s="147"/>
      <c r="E25" s="148"/>
      <c r="F25" s="149"/>
      <c r="G25" s="150">
        <f>SUM(G26:G34)</f>
        <v>0</v>
      </c>
    </row>
    <row r="26" spans="1:7" ht="12.75">
      <c r="A26" s="151">
        <v>14</v>
      </c>
      <c r="B26" s="152" t="s">
        <v>399</v>
      </c>
      <c r="C26" s="153" t="s">
        <v>400</v>
      </c>
      <c r="D26" s="154" t="s">
        <v>94</v>
      </c>
      <c r="E26" s="155">
        <v>20</v>
      </c>
      <c r="F26" s="156"/>
      <c r="G26" s="157">
        <f>E26*F26</f>
        <v>0</v>
      </c>
    </row>
    <row r="27" spans="1:7" ht="12.75">
      <c r="A27" s="151">
        <v>15</v>
      </c>
      <c r="B27" s="152" t="s">
        <v>401</v>
      </c>
      <c r="C27" s="153" t="s">
        <v>402</v>
      </c>
      <c r="D27" s="154" t="s">
        <v>94</v>
      </c>
      <c r="E27" s="155">
        <v>1</v>
      </c>
      <c r="F27" s="156"/>
      <c r="G27" s="157">
        <f aca="true" t="shared" si="0" ref="G27:G34">E27*F27</f>
        <v>0</v>
      </c>
    </row>
    <row r="28" spans="1:7" ht="12.75">
      <c r="A28" s="151">
        <v>16</v>
      </c>
      <c r="B28" s="152" t="s">
        <v>403</v>
      </c>
      <c r="C28" s="153" t="s">
        <v>404</v>
      </c>
      <c r="D28" s="154" t="s">
        <v>94</v>
      </c>
      <c r="E28" s="155">
        <v>1</v>
      </c>
      <c r="F28" s="156"/>
      <c r="G28" s="157">
        <f t="shared" si="0"/>
        <v>0</v>
      </c>
    </row>
    <row r="29" spans="1:7" ht="12.75">
      <c r="A29" s="151">
        <v>17</v>
      </c>
      <c r="B29" s="152" t="s">
        <v>405</v>
      </c>
      <c r="C29" s="153" t="s">
        <v>406</v>
      </c>
      <c r="D29" s="154" t="s">
        <v>94</v>
      </c>
      <c r="E29" s="155">
        <v>5</v>
      </c>
      <c r="F29" s="156"/>
      <c r="G29" s="157">
        <f t="shared" si="0"/>
        <v>0</v>
      </c>
    </row>
    <row r="30" spans="1:7" ht="12.75">
      <c r="A30" s="151">
        <v>18</v>
      </c>
      <c r="B30" s="152" t="s">
        <v>407</v>
      </c>
      <c r="C30" s="153" t="s">
        <v>406</v>
      </c>
      <c r="D30" s="154" t="s">
        <v>94</v>
      </c>
      <c r="E30" s="155">
        <v>4</v>
      </c>
      <c r="F30" s="156"/>
      <c r="G30" s="157">
        <f t="shared" si="0"/>
        <v>0</v>
      </c>
    </row>
    <row r="31" spans="1:7" ht="12.75">
      <c r="A31" s="151">
        <v>19</v>
      </c>
      <c r="B31" s="152" t="s">
        <v>408</v>
      </c>
      <c r="C31" s="153" t="s">
        <v>409</v>
      </c>
      <c r="D31" s="154" t="s">
        <v>94</v>
      </c>
      <c r="E31" s="155">
        <v>4</v>
      </c>
      <c r="F31" s="156"/>
      <c r="G31" s="157">
        <f t="shared" si="0"/>
        <v>0</v>
      </c>
    </row>
    <row r="32" spans="1:7" ht="21">
      <c r="A32" s="151">
        <v>20</v>
      </c>
      <c r="B32" s="152" t="s">
        <v>410</v>
      </c>
      <c r="C32" s="153" t="s">
        <v>411</v>
      </c>
      <c r="D32" s="154" t="s">
        <v>94</v>
      </c>
      <c r="E32" s="155">
        <v>4</v>
      </c>
      <c r="F32" s="156"/>
      <c r="G32" s="157">
        <f t="shared" si="0"/>
        <v>0</v>
      </c>
    </row>
    <row r="33" spans="1:7" ht="12.75">
      <c r="A33" s="151">
        <v>21</v>
      </c>
      <c r="B33" s="152" t="s">
        <v>412</v>
      </c>
      <c r="C33" s="153" t="s">
        <v>414</v>
      </c>
      <c r="D33" s="154" t="s">
        <v>94</v>
      </c>
      <c r="E33" s="155">
        <v>1</v>
      </c>
      <c r="F33" s="156"/>
      <c r="G33" s="157">
        <f t="shared" si="0"/>
        <v>0</v>
      </c>
    </row>
    <row r="34" spans="1:7" ht="21">
      <c r="A34" s="151">
        <v>22</v>
      </c>
      <c r="B34" s="152" t="s">
        <v>413</v>
      </c>
      <c r="C34" s="153" t="s">
        <v>429</v>
      </c>
      <c r="D34" s="154" t="s">
        <v>94</v>
      </c>
      <c r="E34" s="155">
        <v>1</v>
      </c>
      <c r="F34" s="156"/>
      <c r="G34" s="157">
        <f t="shared" si="0"/>
        <v>0</v>
      </c>
    </row>
    <row r="35" spans="1:7" ht="12.75">
      <c r="A35" s="140"/>
      <c r="B35" s="141"/>
      <c r="C35" s="142"/>
      <c r="D35" s="119"/>
      <c r="E35" s="143"/>
      <c r="F35" s="143"/>
      <c r="G35" s="143"/>
    </row>
    <row r="36" spans="1:7" ht="12.75">
      <c r="A36" s="134" t="s">
        <v>38</v>
      </c>
      <c r="B36" s="135" t="s">
        <v>358</v>
      </c>
      <c r="C36" s="136" t="s">
        <v>359</v>
      </c>
      <c r="D36" s="137"/>
      <c r="E36" s="138"/>
      <c r="F36" s="139"/>
      <c r="G36" s="139">
        <f>SUM(G37:G49)</f>
        <v>0</v>
      </c>
    </row>
    <row r="37" spans="1:7" ht="12.75">
      <c r="A37" s="158">
        <v>23</v>
      </c>
      <c r="B37" s="159" t="s">
        <v>360</v>
      </c>
      <c r="C37" s="443" t="s">
        <v>911</v>
      </c>
      <c r="D37" s="161" t="s">
        <v>116</v>
      </c>
      <c r="E37" s="162">
        <v>36</v>
      </c>
      <c r="F37" s="163"/>
      <c r="G37" s="164">
        <f aca="true" t="shared" si="1" ref="G37:G49">ROUND(E37*F37,2)</f>
        <v>0</v>
      </c>
    </row>
    <row r="38" spans="1:7" ht="12.75">
      <c r="A38" s="158">
        <v>24</v>
      </c>
      <c r="B38" s="159" t="s">
        <v>361</v>
      </c>
      <c r="C38" s="443" t="s">
        <v>912</v>
      </c>
      <c r="D38" s="161" t="s">
        <v>94</v>
      </c>
      <c r="E38" s="162">
        <v>2</v>
      </c>
      <c r="F38" s="163"/>
      <c r="G38" s="164">
        <f t="shared" si="1"/>
        <v>0</v>
      </c>
    </row>
    <row r="39" spans="1:7" ht="12.75">
      <c r="A39" s="158">
        <v>25</v>
      </c>
      <c r="B39" s="159" t="s">
        <v>362</v>
      </c>
      <c r="C39" s="443" t="s">
        <v>913</v>
      </c>
      <c r="D39" s="161" t="s">
        <v>94</v>
      </c>
      <c r="E39" s="162">
        <v>3</v>
      </c>
      <c r="F39" s="163"/>
      <c r="G39" s="164">
        <f t="shared" si="1"/>
        <v>0</v>
      </c>
    </row>
    <row r="40" spans="1:7" ht="12.75">
      <c r="A40" s="158">
        <v>26</v>
      </c>
      <c r="B40" s="159" t="s">
        <v>363</v>
      </c>
      <c r="C40" s="443" t="s">
        <v>914</v>
      </c>
      <c r="D40" s="161" t="s">
        <v>116</v>
      </c>
      <c r="E40" s="162">
        <v>21</v>
      </c>
      <c r="F40" s="163"/>
      <c r="G40" s="164">
        <f t="shared" si="1"/>
        <v>0</v>
      </c>
    </row>
    <row r="41" spans="1:7" ht="12.75">
      <c r="A41" s="158">
        <v>27</v>
      </c>
      <c r="B41" s="159" t="s">
        <v>364</v>
      </c>
      <c r="C41" s="443" t="s">
        <v>915</v>
      </c>
      <c r="D41" s="161" t="s">
        <v>94</v>
      </c>
      <c r="E41" s="162">
        <v>2</v>
      </c>
      <c r="F41" s="163"/>
      <c r="G41" s="164">
        <f t="shared" si="1"/>
        <v>0</v>
      </c>
    </row>
    <row r="42" spans="1:7" ht="12.75">
      <c r="A42" s="158">
        <v>28</v>
      </c>
      <c r="B42" s="159" t="s">
        <v>365</v>
      </c>
      <c r="C42" s="160" t="s">
        <v>366</v>
      </c>
      <c r="D42" s="161" t="s">
        <v>367</v>
      </c>
      <c r="E42" s="162">
        <v>48.31</v>
      </c>
      <c r="F42" s="163"/>
      <c r="G42" s="164">
        <f t="shared" si="1"/>
        <v>0</v>
      </c>
    </row>
    <row r="43" spans="1:7" ht="12.75">
      <c r="A43" s="158">
        <v>29</v>
      </c>
      <c r="B43" s="159" t="s">
        <v>368</v>
      </c>
      <c r="C43" s="160" t="s">
        <v>430</v>
      </c>
      <c r="D43" s="161" t="s">
        <v>367</v>
      </c>
      <c r="E43" s="162">
        <v>48.3</v>
      </c>
      <c r="F43" s="163"/>
      <c r="G43" s="164">
        <f t="shared" si="1"/>
        <v>0</v>
      </c>
    </row>
    <row r="44" spans="1:7" ht="12.75">
      <c r="A44" s="158">
        <v>30</v>
      </c>
      <c r="B44" s="159" t="s">
        <v>369</v>
      </c>
      <c r="C44" s="160" t="s">
        <v>375</v>
      </c>
      <c r="D44" s="161" t="s">
        <v>367</v>
      </c>
      <c r="E44" s="162">
        <v>28</v>
      </c>
      <c r="F44" s="163"/>
      <c r="G44" s="164">
        <f t="shared" si="1"/>
        <v>0</v>
      </c>
    </row>
    <row r="45" spans="1:7" ht="12.75">
      <c r="A45" s="158">
        <v>31</v>
      </c>
      <c r="B45" s="159" t="s">
        <v>370</v>
      </c>
      <c r="C45" s="160" t="s">
        <v>376</v>
      </c>
      <c r="D45" s="161" t="s">
        <v>367</v>
      </c>
      <c r="E45" s="162">
        <v>84.12</v>
      </c>
      <c r="F45" s="163"/>
      <c r="G45" s="164">
        <f t="shared" si="1"/>
        <v>0</v>
      </c>
    </row>
    <row r="46" spans="1:7" ht="12.75">
      <c r="A46" s="158">
        <v>32</v>
      </c>
      <c r="B46" s="159" t="s">
        <v>371</v>
      </c>
      <c r="C46" s="160" t="s">
        <v>377</v>
      </c>
      <c r="D46" s="161" t="s">
        <v>367</v>
      </c>
      <c r="E46" s="162">
        <v>173.3</v>
      </c>
      <c r="F46" s="163"/>
      <c r="G46" s="164">
        <f t="shared" si="1"/>
        <v>0</v>
      </c>
    </row>
    <row r="47" spans="1:7" ht="12.75">
      <c r="A47" s="158">
        <v>33</v>
      </c>
      <c r="B47" s="159" t="s">
        <v>372</v>
      </c>
      <c r="C47" s="160" t="s">
        <v>378</v>
      </c>
      <c r="D47" s="161" t="s">
        <v>367</v>
      </c>
      <c r="E47" s="162">
        <v>12.2</v>
      </c>
      <c r="F47" s="163"/>
      <c r="G47" s="164">
        <f t="shared" si="1"/>
        <v>0</v>
      </c>
    </row>
    <row r="48" spans="1:7" ht="12.75">
      <c r="A48" s="158">
        <v>34</v>
      </c>
      <c r="B48" s="159" t="s">
        <v>373</v>
      </c>
      <c r="C48" s="160" t="s">
        <v>379</v>
      </c>
      <c r="D48" s="161" t="s">
        <v>367</v>
      </c>
      <c r="E48" s="162">
        <v>35.81</v>
      </c>
      <c r="F48" s="163"/>
      <c r="G48" s="164">
        <f t="shared" si="1"/>
        <v>0</v>
      </c>
    </row>
    <row r="49" spans="1:7" ht="12.75">
      <c r="A49" s="158">
        <v>35</v>
      </c>
      <c r="B49" s="159" t="s">
        <v>374</v>
      </c>
      <c r="C49" s="160" t="s">
        <v>380</v>
      </c>
      <c r="D49" s="161" t="s">
        <v>367</v>
      </c>
      <c r="E49" s="162">
        <v>66.5</v>
      </c>
      <c r="F49" s="163"/>
      <c r="G49" s="164">
        <f t="shared" si="1"/>
        <v>0</v>
      </c>
    </row>
    <row r="50" spans="1:7" ht="12.75">
      <c r="A50" s="140"/>
      <c r="B50" s="141"/>
      <c r="C50" s="142"/>
      <c r="D50" s="119"/>
      <c r="E50" s="143"/>
      <c r="F50" s="143"/>
      <c r="G50" s="143"/>
    </row>
    <row r="51" spans="1:7" ht="12.75">
      <c r="A51" s="140"/>
      <c r="B51" s="141"/>
      <c r="C51" s="142"/>
      <c r="D51" s="119"/>
      <c r="E51" s="143"/>
      <c r="F51" s="143"/>
      <c r="G51" s="143"/>
    </row>
    <row r="52" spans="1:7" ht="16.5" customHeight="1">
      <c r="A52" s="134" t="s">
        <v>38</v>
      </c>
      <c r="B52" s="135" t="s">
        <v>342</v>
      </c>
      <c r="C52" s="136" t="s">
        <v>343</v>
      </c>
      <c r="D52" s="137"/>
      <c r="E52" s="138"/>
      <c r="F52" s="139"/>
      <c r="G52" s="139">
        <f>SUM(G53:G59)</f>
        <v>0</v>
      </c>
    </row>
    <row r="53" spans="1:7" ht="16.5" customHeight="1">
      <c r="A53" s="158">
        <v>36</v>
      </c>
      <c r="B53" s="159" t="s">
        <v>344</v>
      </c>
      <c r="C53" s="160" t="s">
        <v>352</v>
      </c>
      <c r="D53" s="161" t="s">
        <v>345</v>
      </c>
      <c r="E53" s="162">
        <v>16500</v>
      </c>
      <c r="F53" s="163"/>
      <c r="G53" s="164">
        <f>E53*F53</f>
        <v>0</v>
      </c>
    </row>
    <row r="54" spans="1:7" ht="16.5" customHeight="1">
      <c r="A54" s="165">
        <v>37</v>
      </c>
      <c r="B54" s="159" t="s">
        <v>350</v>
      </c>
      <c r="C54" s="166" t="s">
        <v>351</v>
      </c>
      <c r="D54" s="167" t="s">
        <v>345</v>
      </c>
      <c r="E54" s="168">
        <v>4800</v>
      </c>
      <c r="F54" s="169"/>
      <c r="G54" s="164">
        <f>E54*F54</f>
        <v>0</v>
      </c>
    </row>
    <row r="55" spans="1:7" ht="12.75" customHeight="1">
      <c r="A55" s="165">
        <v>38</v>
      </c>
      <c r="B55" s="170" t="s">
        <v>346</v>
      </c>
      <c r="C55" s="444" t="s">
        <v>916</v>
      </c>
      <c r="D55" s="167" t="s">
        <v>347</v>
      </c>
      <c r="E55" s="168">
        <v>56</v>
      </c>
      <c r="F55" s="169"/>
      <c r="G55" s="164">
        <f>E55*F55</f>
        <v>0</v>
      </c>
    </row>
    <row r="56" spans="1:7" ht="16.5" customHeight="1">
      <c r="A56" s="165">
        <v>39</v>
      </c>
      <c r="B56" s="159" t="s">
        <v>348</v>
      </c>
      <c r="C56" s="160" t="s">
        <v>349</v>
      </c>
      <c r="D56" s="161" t="s">
        <v>345</v>
      </c>
      <c r="E56" s="162">
        <v>16500</v>
      </c>
      <c r="F56" s="163"/>
      <c r="G56" s="164">
        <f>E56*F56</f>
        <v>0</v>
      </c>
    </row>
    <row r="57" spans="1:7" ht="16.5" customHeight="1">
      <c r="A57" s="165">
        <v>40</v>
      </c>
      <c r="B57" s="159" t="s">
        <v>348</v>
      </c>
      <c r="C57" s="160" t="s">
        <v>353</v>
      </c>
      <c r="D57" s="161" t="s">
        <v>345</v>
      </c>
      <c r="E57" s="162">
        <v>4800</v>
      </c>
      <c r="F57" s="163"/>
      <c r="G57" s="164">
        <f>E57*F57</f>
        <v>0</v>
      </c>
    </row>
    <row r="58" spans="1:7" ht="16.5" customHeight="1">
      <c r="A58" s="165">
        <v>41</v>
      </c>
      <c r="B58" s="159" t="s">
        <v>354</v>
      </c>
      <c r="C58" s="160" t="s">
        <v>355</v>
      </c>
      <c r="D58" s="161" t="s">
        <v>71</v>
      </c>
      <c r="E58" s="162">
        <v>22</v>
      </c>
      <c r="F58" s="163"/>
      <c r="G58" s="164">
        <f>ROUND(E58*F58,2)</f>
        <v>0</v>
      </c>
    </row>
    <row r="59" spans="1:7" ht="12.75">
      <c r="A59" s="158">
        <v>42</v>
      </c>
      <c r="B59" s="159" t="s">
        <v>356</v>
      </c>
      <c r="C59" s="160" t="s">
        <v>357</v>
      </c>
      <c r="D59" s="161" t="s">
        <v>71</v>
      </c>
      <c r="E59" s="162">
        <v>36</v>
      </c>
      <c r="F59" s="163"/>
      <c r="G59" s="164">
        <f>ROUND(E59*F59,2)</f>
        <v>0</v>
      </c>
    </row>
    <row r="61" spans="1:7" ht="12.75">
      <c r="A61" s="134" t="s">
        <v>38</v>
      </c>
      <c r="B61" s="135" t="s">
        <v>416</v>
      </c>
      <c r="C61" s="136" t="s">
        <v>417</v>
      </c>
      <c r="D61" s="137"/>
      <c r="E61" s="138"/>
      <c r="F61" s="139"/>
      <c r="G61" s="139">
        <f>SUM(G62:G64)</f>
        <v>0</v>
      </c>
    </row>
    <row r="62" spans="1:7" ht="12.75">
      <c r="A62" s="158">
        <v>43</v>
      </c>
      <c r="B62" s="159" t="s">
        <v>418</v>
      </c>
      <c r="C62" s="160" t="s">
        <v>419</v>
      </c>
      <c r="D62" s="161" t="s">
        <v>423</v>
      </c>
      <c r="E62" s="162">
        <v>1</v>
      </c>
      <c r="F62" s="163"/>
      <c r="G62" s="164">
        <f>E62*F62</f>
        <v>0</v>
      </c>
    </row>
    <row r="63" spans="1:7" ht="12.75">
      <c r="A63" s="165">
        <v>44</v>
      </c>
      <c r="B63" s="159" t="s">
        <v>420</v>
      </c>
      <c r="C63" s="166" t="s">
        <v>421</v>
      </c>
      <c r="D63" s="167" t="s">
        <v>423</v>
      </c>
      <c r="E63" s="168">
        <v>1</v>
      </c>
      <c r="F63" s="169"/>
      <c r="G63" s="164">
        <f>E63*F63</f>
        <v>0</v>
      </c>
    </row>
    <row r="64" spans="1:7" ht="12.75">
      <c r="A64" s="171">
        <v>45</v>
      </c>
      <c r="B64" s="172" t="s">
        <v>422</v>
      </c>
      <c r="C64" s="173" t="s">
        <v>424</v>
      </c>
      <c r="D64" s="174" t="s">
        <v>423</v>
      </c>
      <c r="E64" s="175">
        <v>1</v>
      </c>
      <c r="F64" s="176"/>
      <c r="G64" s="164">
        <f>E64*F64</f>
        <v>0</v>
      </c>
    </row>
    <row r="65" ht="13.5" thickBot="1"/>
    <row r="66" spans="1:7" ht="13.5" thickBot="1">
      <c r="A66" s="177"/>
      <c r="B66" s="178"/>
      <c r="C66" s="179" t="s">
        <v>425</v>
      </c>
      <c r="D66" s="180"/>
      <c r="E66" s="181"/>
      <c r="F66" s="182"/>
      <c r="G66" s="183">
        <f>G61+G52+G36+G25+G16+G10+G5</f>
        <v>0</v>
      </c>
    </row>
  </sheetData>
  <sheetProtection/>
  <mergeCells count="3">
    <mergeCell ref="A2:B2"/>
    <mergeCell ref="A3:B3"/>
    <mergeCell ref="E3:G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115" zoomScaleSheetLayoutView="115" zoomScalePageLayoutView="0" workbookViewId="0" topLeftCell="B94">
      <selection activeCell="I127" sqref="I127"/>
    </sheetView>
  </sheetViews>
  <sheetFormatPr defaultColWidth="9.00390625" defaultRowHeight="12.75"/>
  <cols>
    <col min="1" max="1" width="11.125" style="0" bestFit="1" customWidth="1"/>
    <col min="2" max="2" width="80.75390625" style="0" customWidth="1"/>
    <col min="3" max="3" width="4.00390625" style="0" bestFit="1" customWidth="1"/>
    <col min="4" max="4" width="7.875" style="0" bestFit="1" customWidth="1"/>
    <col min="5" max="5" width="8.875" style="0" bestFit="1" customWidth="1"/>
    <col min="6" max="6" width="13.375" style="0" bestFit="1" customWidth="1"/>
    <col min="7" max="7" width="8.875" style="0" bestFit="1" customWidth="1"/>
    <col min="8" max="8" width="12.50390625" style="0" bestFit="1" customWidth="1"/>
    <col min="9" max="9" width="13.125" style="0" bestFit="1" customWidth="1"/>
  </cols>
  <sheetData>
    <row r="1" spans="1:6" ht="15">
      <c r="A1" s="470" t="s">
        <v>22</v>
      </c>
      <c r="B1" s="470"/>
      <c r="C1" s="470"/>
      <c r="D1" s="470"/>
      <c r="E1" s="470"/>
      <c r="F1" s="470"/>
    </row>
    <row r="2" spans="1:6" ht="13.5" thickBot="1">
      <c r="A2" s="72"/>
      <c r="B2" s="73"/>
      <c r="C2" s="74"/>
      <c r="D2" s="74"/>
      <c r="E2" s="75"/>
      <c r="F2" s="74"/>
    </row>
    <row r="3" spans="1:9" ht="13.5" thickTop="1">
      <c r="A3" s="471" t="s">
        <v>3</v>
      </c>
      <c r="B3" s="472"/>
      <c r="C3" s="76" t="s">
        <v>337</v>
      </c>
      <c r="D3" s="77"/>
      <c r="E3" s="76"/>
      <c r="F3" s="77"/>
      <c r="G3" s="77"/>
      <c r="H3" s="78" t="s">
        <v>23</v>
      </c>
      <c r="I3" s="80"/>
    </row>
    <row r="4" spans="1:9" ht="13.5" thickBot="1">
      <c r="A4" s="473" t="s">
        <v>25</v>
      </c>
      <c r="B4" s="474"/>
      <c r="C4" s="81" t="s">
        <v>941</v>
      </c>
      <c r="D4" s="82"/>
      <c r="E4" s="81"/>
      <c r="F4" s="82"/>
      <c r="G4" s="82"/>
      <c r="H4" s="475"/>
      <c r="I4" s="477"/>
    </row>
    <row r="5" spans="1:9" ht="13.5" thickTop="1">
      <c r="A5" s="277" t="s">
        <v>516</v>
      </c>
      <c r="B5" s="277" t="s">
        <v>517</v>
      </c>
      <c r="C5" s="277" t="s">
        <v>518</v>
      </c>
      <c r="D5" s="278" t="s">
        <v>519</v>
      </c>
      <c r="E5" s="278" t="s">
        <v>520</v>
      </c>
      <c r="F5" s="278" t="s">
        <v>521</v>
      </c>
      <c r="G5" s="278" t="s">
        <v>522</v>
      </c>
      <c r="H5" s="278" t="s">
        <v>523</v>
      </c>
      <c r="I5" s="278" t="s">
        <v>524</v>
      </c>
    </row>
    <row r="6" spans="1:9" ht="14.25">
      <c r="A6" s="279" t="s">
        <v>525</v>
      </c>
      <c r="B6" s="279" t="s">
        <v>526</v>
      </c>
      <c r="C6" s="279" t="s">
        <v>525</v>
      </c>
      <c r="D6" s="280"/>
      <c r="E6" s="280"/>
      <c r="F6" s="280"/>
      <c r="G6" s="280"/>
      <c r="H6" s="280"/>
      <c r="I6" s="280"/>
    </row>
    <row r="7" spans="1:9" ht="12.75">
      <c r="A7" s="281"/>
      <c r="B7" s="281" t="s">
        <v>527</v>
      </c>
      <c r="C7" s="281" t="s">
        <v>347</v>
      </c>
      <c r="D7" s="282">
        <v>1</v>
      </c>
      <c r="E7" s="282"/>
      <c r="F7" s="282">
        <f>D7*E7</f>
        <v>0</v>
      </c>
      <c r="G7" s="282"/>
      <c r="H7" s="282">
        <f>D7*G7</f>
        <v>0</v>
      </c>
      <c r="I7" s="282">
        <f>F7+H7</f>
        <v>0</v>
      </c>
    </row>
    <row r="8" spans="1:9" ht="14.25">
      <c r="A8" s="279" t="s">
        <v>525</v>
      </c>
      <c r="B8" s="279" t="s">
        <v>528</v>
      </c>
      <c r="C8" s="279" t="s">
        <v>525</v>
      </c>
      <c r="D8" s="280"/>
      <c r="E8" s="280"/>
      <c r="F8" s="283">
        <f>SUM(F7:F7)</f>
        <v>0</v>
      </c>
      <c r="G8" s="280"/>
      <c r="H8" s="283">
        <f>SUM(H7:H7)</f>
        <v>0</v>
      </c>
      <c r="I8" s="283">
        <f>SUM(I7:I7)</f>
        <v>0</v>
      </c>
    </row>
    <row r="9" spans="1:9" ht="14.25">
      <c r="A9" s="279" t="s">
        <v>525</v>
      </c>
      <c r="B9" s="279" t="s">
        <v>529</v>
      </c>
      <c r="C9" s="279" t="s">
        <v>525</v>
      </c>
      <c r="D9" s="283"/>
      <c r="E9" s="283"/>
      <c r="F9" s="283"/>
      <c r="G9" s="283"/>
      <c r="H9" s="283"/>
      <c r="I9" s="283"/>
    </row>
    <row r="10" spans="1:9" ht="12.75">
      <c r="A10" s="284" t="s">
        <v>525</v>
      </c>
      <c r="B10" s="284" t="s">
        <v>530</v>
      </c>
      <c r="C10" s="284" t="s">
        <v>525</v>
      </c>
      <c r="D10" s="285"/>
      <c r="E10" s="285"/>
      <c r="F10" s="285"/>
      <c r="G10" s="285"/>
      <c r="H10" s="285"/>
      <c r="I10" s="285"/>
    </row>
    <row r="11" spans="1:9" ht="12.75">
      <c r="A11" s="281" t="s">
        <v>525</v>
      </c>
      <c r="B11" s="281" t="s">
        <v>526</v>
      </c>
      <c r="C11" s="281" t="s">
        <v>347</v>
      </c>
      <c r="D11" s="282">
        <v>1</v>
      </c>
      <c r="E11" s="282"/>
      <c r="F11" s="282">
        <f>D11*E11</f>
        <v>0</v>
      </c>
      <c r="G11" s="282"/>
      <c r="H11" s="282">
        <f>D11*G11</f>
        <v>0</v>
      </c>
      <c r="I11" s="282">
        <f>F11+H11</f>
        <v>0</v>
      </c>
    </row>
    <row r="12" spans="1:9" ht="14.25">
      <c r="A12" s="279" t="s">
        <v>525</v>
      </c>
      <c r="B12" s="279" t="s">
        <v>531</v>
      </c>
      <c r="C12" s="279" t="s">
        <v>525</v>
      </c>
      <c r="D12" s="283"/>
      <c r="E12" s="283"/>
      <c r="F12" s="283">
        <f>SUM(F10:F11)</f>
        <v>0</v>
      </c>
      <c r="G12" s="283"/>
      <c r="H12" s="283">
        <f>SUM(H10:H11)</f>
        <v>0</v>
      </c>
      <c r="I12" s="283">
        <f>SUM(I10:I11)</f>
        <v>0</v>
      </c>
    </row>
    <row r="13" spans="1:9" ht="14.25">
      <c r="A13" s="279" t="s">
        <v>525</v>
      </c>
      <c r="B13" s="279" t="s">
        <v>532</v>
      </c>
      <c r="C13" s="279" t="s">
        <v>525</v>
      </c>
      <c r="D13" s="283"/>
      <c r="E13" s="283"/>
      <c r="F13" s="283"/>
      <c r="G13" s="283"/>
      <c r="H13" s="283"/>
      <c r="I13" s="283"/>
    </row>
    <row r="14" spans="1:9" ht="12.75">
      <c r="A14" s="286" t="s">
        <v>525</v>
      </c>
      <c r="B14" s="286" t="s">
        <v>533</v>
      </c>
      <c r="C14" s="286" t="s">
        <v>525</v>
      </c>
      <c r="D14" s="287"/>
      <c r="E14" s="287"/>
      <c r="F14" s="287"/>
      <c r="G14" s="287"/>
      <c r="H14" s="287"/>
      <c r="I14" s="287"/>
    </row>
    <row r="15" spans="1:9" ht="12.75">
      <c r="A15" s="284" t="s">
        <v>534</v>
      </c>
      <c r="B15" s="284" t="s">
        <v>535</v>
      </c>
      <c r="C15" s="284" t="s">
        <v>525</v>
      </c>
      <c r="D15" s="285"/>
      <c r="E15" s="285"/>
      <c r="F15" s="285"/>
      <c r="G15" s="285"/>
      <c r="H15" s="285"/>
      <c r="I15" s="285"/>
    </row>
    <row r="16" spans="1:9" ht="12.75">
      <c r="A16" s="281" t="s">
        <v>536</v>
      </c>
      <c r="B16" s="281" t="s">
        <v>537</v>
      </c>
      <c r="C16" s="281" t="s">
        <v>347</v>
      </c>
      <c r="D16" s="282">
        <v>1</v>
      </c>
      <c r="E16" s="282"/>
      <c r="F16" s="282">
        <f>D16*E16</f>
        <v>0</v>
      </c>
      <c r="G16" s="282"/>
      <c r="H16" s="282">
        <f>D16*G16</f>
        <v>0</v>
      </c>
      <c r="I16" s="282">
        <f>F16+H16</f>
        <v>0</v>
      </c>
    </row>
    <row r="17" spans="1:9" ht="12.75">
      <c r="A17" s="288" t="s">
        <v>525</v>
      </c>
      <c r="B17" s="288" t="s">
        <v>538</v>
      </c>
      <c r="C17" s="288" t="s">
        <v>525</v>
      </c>
      <c r="D17" s="289"/>
      <c r="E17" s="289"/>
      <c r="F17" s="289"/>
      <c r="G17" s="289"/>
      <c r="H17" s="289"/>
      <c r="I17" s="289"/>
    </row>
    <row r="18" spans="1:9" ht="12.75">
      <c r="A18" s="281" t="s">
        <v>539</v>
      </c>
      <c r="B18" s="281" t="s">
        <v>540</v>
      </c>
      <c r="C18" s="281" t="s">
        <v>347</v>
      </c>
      <c r="D18" s="282">
        <v>37</v>
      </c>
      <c r="E18" s="282"/>
      <c r="F18" s="282">
        <f>D18*E18</f>
        <v>0</v>
      </c>
      <c r="G18" s="282"/>
      <c r="H18" s="282">
        <f>D18*G18</f>
        <v>0</v>
      </c>
      <c r="I18" s="282">
        <f>F18+H18</f>
        <v>0</v>
      </c>
    </row>
    <row r="19" spans="1:9" ht="12.75">
      <c r="A19" s="281" t="s">
        <v>541</v>
      </c>
      <c r="B19" s="281" t="s">
        <v>542</v>
      </c>
      <c r="C19" s="281" t="s">
        <v>347</v>
      </c>
      <c r="D19" s="282">
        <v>12</v>
      </c>
      <c r="E19" s="282"/>
      <c r="F19" s="282">
        <f>D19*E19</f>
        <v>0</v>
      </c>
      <c r="G19" s="282"/>
      <c r="H19" s="282">
        <f>D19*G19</f>
        <v>0</v>
      </c>
      <c r="I19" s="282">
        <f>F19+H19</f>
        <v>0</v>
      </c>
    </row>
    <row r="20" spans="1:9" ht="12.75">
      <c r="A20" s="284" t="s">
        <v>543</v>
      </c>
      <c r="B20" s="284" t="s">
        <v>544</v>
      </c>
      <c r="C20" s="284" t="s">
        <v>525</v>
      </c>
      <c r="D20" s="285"/>
      <c r="E20" s="285"/>
      <c r="F20" s="285"/>
      <c r="G20" s="285"/>
      <c r="H20" s="285"/>
      <c r="I20" s="285"/>
    </row>
    <row r="21" spans="1:9" ht="12.75">
      <c r="A21" s="281" t="s">
        <v>545</v>
      </c>
      <c r="B21" s="281" t="s">
        <v>546</v>
      </c>
      <c r="C21" s="281" t="s">
        <v>347</v>
      </c>
      <c r="D21" s="282">
        <v>49</v>
      </c>
      <c r="E21" s="282"/>
      <c r="F21" s="282">
        <f>D21*E21</f>
        <v>0</v>
      </c>
      <c r="G21" s="282"/>
      <c r="H21" s="282">
        <f>D21*G21</f>
        <v>0</v>
      </c>
      <c r="I21" s="282">
        <f>F21+H21</f>
        <v>0</v>
      </c>
    </row>
    <row r="22" spans="1:9" ht="12.75">
      <c r="A22" s="284" t="s">
        <v>547</v>
      </c>
      <c r="B22" s="284" t="s">
        <v>917</v>
      </c>
      <c r="C22" s="284" t="s">
        <v>525</v>
      </c>
      <c r="D22" s="285"/>
      <c r="E22" s="285"/>
      <c r="F22" s="285"/>
      <c r="G22" s="285"/>
      <c r="H22" s="285"/>
      <c r="I22" s="285"/>
    </row>
    <row r="23" spans="1:9" ht="12.75">
      <c r="A23" s="281" t="s">
        <v>548</v>
      </c>
      <c r="B23" s="281" t="s">
        <v>549</v>
      </c>
      <c r="C23" s="281" t="s">
        <v>116</v>
      </c>
      <c r="D23" s="282">
        <v>72</v>
      </c>
      <c r="E23" s="282"/>
      <c r="F23" s="282">
        <f>D23*E23</f>
        <v>0</v>
      </c>
      <c r="G23" s="282"/>
      <c r="H23" s="282">
        <f>D23*G23</f>
        <v>0</v>
      </c>
      <c r="I23" s="282">
        <f>F23+H23</f>
        <v>0</v>
      </c>
    </row>
    <row r="24" spans="1:9" ht="12.75">
      <c r="A24" s="284" t="s">
        <v>550</v>
      </c>
      <c r="B24" s="284" t="s">
        <v>551</v>
      </c>
      <c r="C24" s="284" t="s">
        <v>525</v>
      </c>
      <c r="D24" s="285"/>
      <c r="E24" s="285"/>
      <c r="F24" s="285"/>
      <c r="G24" s="285"/>
      <c r="H24" s="285"/>
      <c r="I24" s="285"/>
    </row>
    <row r="25" spans="1:9" ht="12.75">
      <c r="A25" s="281" t="s">
        <v>552</v>
      </c>
      <c r="B25" s="281" t="s">
        <v>553</v>
      </c>
      <c r="C25" s="281" t="s">
        <v>116</v>
      </c>
      <c r="D25" s="282">
        <v>22</v>
      </c>
      <c r="E25" s="282"/>
      <c r="F25" s="282">
        <f>D25*E25</f>
        <v>0</v>
      </c>
      <c r="G25" s="282"/>
      <c r="H25" s="282">
        <f>D25*G25</f>
        <v>0</v>
      </c>
      <c r="I25" s="282">
        <f>F25+H25</f>
        <v>0</v>
      </c>
    </row>
    <row r="26" spans="1:9" ht="12.75">
      <c r="A26" s="284" t="s">
        <v>554</v>
      </c>
      <c r="B26" s="284" t="s">
        <v>555</v>
      </c>
      <c r="C26" s="284" t="s">
        <v>525</v>
      </c>
      <c r="D26" s="285"/>
      <c r="E26" s="285"/>
      <c r="F26" s="285"/>
      <c r="G26" s="285"/>
      <c r="H26" s="285"/>
      <c r="I26" s="285"/>
    </row>
    <row r="27" spans="1:9" ht="12.75">
      <c r="A27" s="281" t="s">
        <v>556</v>
      </c>
      <c r="B27" s="281" t="s">
        <v>557</v>
      </c>
      <c r="C27" s="281" t="s">
        <v>347</v>
      </c>
      <c r="D27" s="282">
        <v>4</v>
      </c>
      <c r="E27" s="282"/>
      <c r="F27" s="282">
        <f>D27*E27</f>
        <v>0</v>
      </c>
      <c r="G27" s="282"/>
      <c r="H27" s="282">
        <f>D27*G27</f>
        <v>0</v>
      </c>
      <c r="I27" s="282">
        <f>F27+H27</f>
        <v>0</v>
      </c>
    </row>
    <row r="28" spans="1:9" ht="12.75">
      <c r="A28" s="281" t="s">
        <v>558</v>
      </c>
      <c r="B28" s="281" t="s">
        <v>559</v>
      </c>
      <c r="C28" s="281" t="s">
        <v>347</v>
      </c>
      <c r="D28" s="282">
        <v>4</v>
      </c>
      <c r="E28" s="282"/>
      <c r="F28" s="282">
        <f>D28*E28</f>
        <v>0</v>
      </c>
      <c r="G28" s="282"/>
      <c r="H28" s="282">
        <f>D28*G28</f>
        <v>0</v>
      </c>
      <c r="I28" s="282">
        <f>F28+H28</f>
        <v>0</v>
      </c>
    </row>
    <row r="29" spans="1:9" ht="12.75">
      <c r="A29" s="284" t="s">
        <v>560</v>
      </c>
      <c r="B29" s="284" t="s">
        <v>561</v>
      </c>
      <c r="C29" s="284" t="s">
        <v>525</v>
      </c>
      <c r="D29" s="285"/>
      <c r="E29" s="285"/>
      <c r="F29" s="285"/>
      <c r="G29" s="285"/>
      <c r="H29" s="285"/>
      <c r="I29" s="285"/>
    </row>
    <row r="30" spans="1:9" ht="12.75">
      <c r="A30" s="281" t="s">
        <v>562</v>
      </c>
      <c r="B30" s="281" t="s">
        <v>563</v>
      </c>
      <c r="C30" s="281" t="s">
        <v>116</v>
      </c>
      <c r="D30" s="282">
        <v>211</v>
      </c>
      <c r="E30" s="282"/>
      <c r="F30" s="282">
        <f aca="true" t="shared" si="0" ref="F30:F35">D30*E30</f>
        <v>0</v>
      </c>
      <c r="G30" s="282"/>
      <c r="H30" s="282">
        <f aca="true" t="shared" si="1" ref="H30:H35">D30*G30</f>
        <v>0</v>
      </c>
      <c r="I30" s="282">
        <f aca="true" t="shared" si="2" ref="I30:I35">F30+H30</f>
        <v>0</v>
      </c>
    </row>
    <row r="31" spans="1:9" ht="12.75">
      <c r="A31" s="281" t="s">
        <v>564</v>
      </c>
      <c r="B31" s="281" t="s">
        <v>565</v>
      </c>
      <c r="C31" s="281" t="s">
        <v>116</v>
      </c>
      <c r="D31" s="282">
        <v>22</v>
      </c>
      <c r="E31" s="282"/>
      <c r="F31" s="282">
        <f t="shared" si="0"/>
        <v>0</v>
      </c>
      <c r="G31" s="282"/>
      <c r="H31" s="282">
        <f t="shared" si="1"/>
        <v>0</v>
      </c>
      <c r="I31" s="282">
        <f t="shared" si="2"/>
        <v>0</v>
      </c>
    </row>
    <row r="32" spans="1:9" ht="12.75">
      <c r="A32" s="281" t="s">
        <v>566</v>
      </c>
      <c r="B32" s="281" t="s">
        <v>567</v>
      </c>
      <c r="C32" s="281" t="s">
        <v>116</v>
      </c>
      <c r="D32" s="282">
        <v>234</v>
      </c>
      <c r="E32" s="282"/>
      <c r="F32" s="282">
        <f t="shared" si="0"/>
        <v>0</v>
      </c>
      <c r="G32" s="282"/>
      <c r="H32" s="282">
        <f t="shared" si="1"/>
        <v>0</v>
      </c>
      <c r="I32" s="282">
        <f t="shared" si="2"/>
        <v>0</v>
      </c>
    </row>
    <row r="33" spans="1:9" ht="12.75">
      <c r="A33" s="281" t="s">
        <v>568</v>
      </c>
      <c r="B33" s="281" t="s">
        <v>569</v>
      </c>
      <c r="C33" s="281" t="s">
        <v>116</v>
      </c>
      <c r="D33" s="282">
        <v>12</v>
      </c>
      <c r="E33" s="282"/>
      <c r="F33" s="282">
        <f t="shared" si="0"/>
        <v>0</v>
      </c>
      <c r="G33" s="282"/>
      <c r="H33" s="282">
        <f t="shared" si="1"/>
        <v>0</v>
      </c>
      <c r="I33" s="282">
        <f t="shared" si="2"/>
        <v>0</v>
      </c>
    </row>
    <row r="34" spans="1:9" ht="12.75">
      <c r="A34" s="281" t="s">
        <v>570</v>
      </c>
      <c r="B34" s="281" t="s">
        <v>571</v>
      </c>
      <c r="C34" s="281" t="s">
        <v>116</v>
      </c>
      <c r="D34" s="282">
        <v>34</v>
      </c>
      <c r="E34" s="282"/>
      <c r="F34" s="282">
        <f t="shared" si="0"/>
        <v>0</v>
      </c>
      <c r="G34" s="282"/>
      <c r="H34" s="282">
        <f t="shared" si="1"/>
        <v>0</v>
      </c>
      <c r="I34" s="282">
        <f t="shared" si="2"/>
        <v>0</v>
      </c>
    </row>
    <row r="35" spans="1:9" ht="12.75">
      <c r="A35" s="281" t="s">
        <v>572</v>
      </c>
      <c r="B35" s="281" t="s">
        <v>573</v>
      </c>
      <c r="C35" s="281" t="s">
        <v>116</v>
      </c>
      <c r="D35" s="282">
        <v>48</v>
      </c>
      <c r="E35" s="282"/>
      <c r="F35" s="282">
        <f t="shared" si="0"/>
        <v>0</v>
      </c>
      <c r="G35" s="282"/>
      <c r="H35" s="282">
        <f t="shared" si="1"/>
        <v>0</v>
      </c>
      <c r="I35" s="282">
        <f t="shared" si="2"/>
        <v>0</v>
      </c>
    </row>
    <row r="36" spans="1:9" ht="12.75">
      <c r="A36" s="284" t="s">
        <v>574</v>
      </c>
      <c r="B36" s="284" t="s">
        <v>575</v>
      </c>
      <c r="C36" s="284" t="s">
        <v>525</v>
      </c>
      <c r="D36" s="285"/>
      <c r="E36" s="285"/>
      <c r="F36" s="285"/>
      <c r="G36" s="285"/>
      <c r="H36" s="285"/>
      <c r="I36" s="285"/>
    </row>
    <row r="37" spans="1:9" ht="12.75">
      <c r="A37" s="281" t="s">
        <v>576</v>
      </c>
      <c r="B37" s="281" t="s">
        <v>577</v>
      </c>
      <c r="C37" s="281" t="s">
        <v>347</v>
      </c>
      <c r="D37" s="282">
        <v>140</v>
      </c>
      <c r="E37" s="282"/>
      <c r="F37" s="282">
        <f>D37*E37</f>
        <v>0</v>
      </c>
      <c r="G37" s="282"/>
      <c r="H37" s="282">
        <f>D37*G37</f>
        <v>0</v>
      </c>
      <c r="I37" s="282">
        <f>F37+H37</f>
        <v>0</v>
      </c>
    </row>
    <row r="38" spans="1:9" ht="12.75">
      <c r="A38" s="281" t="s">
        <v>578</v>
      </c>
      <c r="B38" s="281" t="s">
        <v>579</v>
      </c>
      <c r="C38" s="281" t="s">
        <v>347</v>
      </c>
      <c r="D38" s="282">
        <v>8</v>
      </c>
      <c r="E38" s="282"/>
      <c r="F38" s="282">
        <f>D38*E38</f>
        <v>0</v>
      </c>
      <c r="G38" s="282"/>
      <c r="H38" s="282">
        <f>D38*G38</f>
        <v>0</v>
      </c>
      <c r="I38" s="282">
        <f>F38+H38</f>
        <v>0</v>
      </c>
    </row>
    <row r="39" spans="1:9" ht="12.75">
      <c r="A39" s="281" t="s">
        <v>580</v>
      </c>
      <c r="B39" s="281" t="s">
        <v>581</v>
      </c>
      <c r="C39" s="281" t="s">
        <v>347</v>
      </c>
      <c r="D39" s="282">
        <v>4</v>
      </c>
      <c r="E39" s="282"/>
      <c r="F39" s="282">
        <f>D39*E39</f>
        <v>0</v>
      </c>
      <c r="G39" s="282"/>
      <c r="H39" s="282">
        <f>D39*G39</f>
        <v>0</v>
      </c>
      <c r="I39" s="282">
        <f>F39+H39</f>
        <v>0</v>
      </c>
    </row>
    <row r="40" spans="1:9" ht="35.25">
      <c r="A40" s="290" t="s">
        <v>525</v>
      </c>
      <c r="B40" s="291" t="s">
        <v>582</v>
      </c>
      <c r="C40" s="290" t="s">
        <v>525</v>
      </c>
      <c r="D40" s="292"/>
      <c r="E40" s="292"/>
      <c r="F40" s="292"/>
      <c r="G40" s="292"/>
      <c r="H40" s="292"/>
      <c r="I40" s="292"/>
    </row>
    <row r="41" spans="1:9" ht="12.75">
      <c r="A41" s="288" t="s">
        <v>525</v>
      </c>
      <c r="B41" s="288" t="s">
        <v>583</v>
      </c>
      <c r="C41" s="288" t="s">
        <v>525</v>
      </c>
      <c r="D41" s="289"/>
      <c r="E41" s="289"/>
      <c r="F41" s="289"/>
      <c r="G41" s="289"/>
      <c r="H41" s="289"/>
      <c r="I41" s="289"/>
    </row>
    <row r="42" spans="1:9" ht="12.75">
      <c r="A42" s="288" t="s">
        <v>525</v>
      </c>
      <c r="B42" s="288" t="s">
        <v>584</v>
      </c>
      <c r="C42" s="288" t="s">
        <v>525</v>
      </c>
      <c r="D42" s="289"/>
      <c r="E42" s="289"/>
      <c r="F42" s="289"/>
      <c r="G42" s="289"/>
      <c r="H42" s="289"/>
      <c r="I42" s="289"/>
    </row>
    <row r="43" spans="1:9" ht="12.75">
      <c r="A43" s="281" t="s">
        <v>525</v>
      </c>
      <c r="B43" s="281" t="s">
        <v>585</v>
      </c>
      <c r="C43" s="281" t="s">
        <v>347</v>
      </c>
      <c r="D43" s="282">
        <v>14</v>
      </c>
      <c r="E43" s="282"/>
      <c r="F43" s="282">
        <f aca="true" t="shared" si="3" ref="F43:F48">D43*E43</f>
        <v>0</v>
      </c>
      <c r="G43" s="282"/>
      <c r="H43" s="282">
        <f aca="true" t="shared" si="4" ref="H43:H48">D43*G43</f>
        <v>0</v>
      </c>
      <c r="I43" s="282">
        <f aca="true" t="shared" si="5" ref="I43:I48">F43+H43</f>
        <v>0</v>
      </c>
    </row>
    <row r="44" spans="1:9" ht="12.75">
      <c r="A44" s="281" t="s">
        <v>525</v>
      </c>
      <c r="B44" s="281" t="s">
        <v>586</v>
      </c>
      <c r="C44" s="281" t="s">
        <v>347</v>
      </c>
      <c r="D44" s="282">
        <v>4</v>
      </c>
      <c r="E44" s="282"/>
      <c r="F44" s="282">
        <f t="shared" si="3"/>
        <v>0</v>
      </c>
      <c r="G44" s="282"/>
      <c r="H44" s="282">
        <f t="shared" si="4"/>
        <v>0</v>
      </c>
      <c r="I44" s="282">
        <f t="shared" si="5"/>
        <v>0</v>
      </c>
    </row>
    <row r="45" spans="1:9" ht="12.75">
      <c r="A45" s="281" t="s">
        <v>525</v>
      </c>
      <c r="B45" s="281" t="s">
        <v>587</v>
      </c>
      <c r="C45" s="281" t="s">
        <v>347</v>
      </c>
      <c r="D45" s="282">
        <v>2</v>
      </c>
      <c r="E45" s="282"/>
      <c r="F45" s="282">
        <f t="shared" si="3"/>
        <v>0</v>
      </c>
      <c r="G45" s="282"/>
      <c r="H45" s="282">
        <f t="shared" si="4"/>
        <v>0</v>
      </c>
      <c r="I45" s="282">
        <f t="shared" si="5"/>
        <v>0</v>
      </c>
    </row>
    <row r="46" spans="1:9" ht="12.75">
      <c r="A46" s="281" t="s">
        <v>525</v>
      </c>
      <c r="B46" s="281" t="s">
        <v>588</v>
      </c>
      <c r="C46" s="281" t="s">
        <v>347</v>
      </c>
      <c r="D46" s="282">
        <v>2</v>
      </c>
      <c r="E46" s="282"/>
      <c r="F46" s="282">
        <f t="shared" si="3"/>
        <v>0</v>
      </c>
      <c r="G46" s="282"/>
      <c r="H46" s="282">
        <f t="shared" si="4"/>
        <v>0</v>
      </c>
      <c r="I46" s="282">
        <f t="shared" si="5"/>
        <v>0</v>
      </c>
    </row>
    <row r="47" spans="1:9" ht="12.75">
      <c r="A47" s="281" t="s">
        <v>525</v>
      </c>
      <c r="B47" s="281" t="s">
        <v>589</v>
      </c>
      <c r="C47" s="281" t="s">
        <v>347</v>
      </c>
      <c r="D47" s="282">
        <v>1</v>
      </c>
      <c r="E47" s="282"/>
      <c r="F47" s="282">
        <f t="shared" si="3"/>
        <v>0</v>
      </c>
      <c r="G47" s="282"/>
      <c r="H47" s="282">
        <f t="shared" si="4"/>
        <v>0</v>
      </c>
      <c r="I47" s="282">
        <f t="shared" si="5"/>
        <v>0</v>
      </c>
    </row>
    <row r="48" spans="1:9" ht="12.75">
      <c r="A48" s="281" t="s">
        <v>525</v>
      </c>
      <c r="B48" s="281" t="s">
        <v>590</v>
      </c>
      <c r="C48" s="281" t="s">
        <v>347</v>
      </c>
      <c r="D48" s="282">
        <v>8</v>
      </c>
      <c r="E48" s="282"/>
      <c r="F48" s="282">
        <f t="shared" si="3"/>
        <v>0</v>
      </c>
      <c r="G48" s="282"/>
      <c r="H48" s="282">
        <f t="shared" si="4"/>
        <v>0</v>
      </c>
      <c r="I48" s="282">
        <f t="shared" si="5"/>
        <v>0</v>
      </c>
    </row>
    <row r="49" spans="1:9" ht="12.75">
      <c r="A49" s="288" t="s">
        <v>525</v>
      </c>
      <c r="B49" s="288" t="s">
        <v>591</v>
      </c>
      <c r="C49" s="288" t="s">
        <v>525</v>
      </c>
      <c r="D49" s="289"/>
      <c r="E49" s="289"/>
      <c r="F49" s="289"/>
      <c r="G49" s="289"/>
      <c r="H49" s="289"/>
      <c r="I49" s="289"/>
    </row>
    <row r="50" spans="1:9" ht="12.75">
      <c r="A50" s="288" t="s">
        <v>525</v>
      </c>
      <c r="B50" s="288" t="s">
        <v>584</v>
      </c>
      <c r="C50" s="288" t="s">
        <v>525</v>
      </c>
      <c r="D50" s="289"/>
      <c r="E50" s="289"/>
      <c r="F50" s="289"/>
      <c r="G50" s="289"/>
      <c r="H50" s="289"/>
      <c r="I50" s="289"/>
    </row>
    <row r="51" spans="1:9" ht="12.75">
      <c r="A51" s="281" t="s">
        <v>525</v>
      </c>
      <c r="B51" s="281" t="s">
        <v>592</v>
      </c>
      <c r="C51" s="281" t="s">
        <v>347</v>
      </c>
      <c r="D51" s="282">
        <v>48</v>
      </c>
      <c r="E51" s="282"/>
      <c r="F51" s="282">
        <f>D51*E51</f>
        <v>0</v>
      </c>
      <c r="G51" s="282"/>
      <c r="H51" s="282">
        <f>D51*G51</f>
        <v>0</v>
      </c>
      <c r="I51" s="282">
        <f>F51+H51</f>
        <v>0</v>
      </c>
    </row>
    <row r="52" spans="1:9" ht="12.75">
      <c r="A52" s="281" t="s">
        <v>525</v>
      </c>
      <c r="B52" s="281" t="s">
        <v>593</v>
      </c>
      <c r="C52" s="281" t="s">
        <v>347</v>
      </c>
      <c r="D52" s="282">
        <v>6</v>
      </c>
      <c r="E52" s="282"/>
      <c r="F52" s="282">
        <f>D52*E52</f>
        <v>0</v>
      </c>
      <c r="G52" s="282"/>
      <c r="H52" s="282">
        <f>D52*G52</f>
        <v>0</v>
      </c>
      <c r="I52" s="282">
        <f>F52+H52</f>
        <v>0</v>
      </c>
    </row>
    <row r="53" spans="1:9" ht="12.75">
      <c r="A53" s="281" t="s">
        <v>525</v>
      </c>
      <c r="B53" s="281" t="s">
        <v>594</v>
      </c>
      <c r="C53" s="281" t="s">
        <v>347</v>
      </c>
      <c r="D53" s="282">
        <v>6</v>
      </c>
      <c r="E53" s="282"/>
      <c r="F53" s="282">
        <f>D53*E53</f>
        <v>0</v>
      </c>
      <c r="G53" s="282"/>
      <c r="H53" s="282">
        <f>D53*G53</f>
        <v>0</v>
      </c>
      <c r="I53" s="282">
        <f>F53+H53</f>
        <v>0</v>
      </c>
    </row>
    <row r="54" spans="1:9" ht="12.75">
      <c r="A54" s="288" t="s">
        <v>525</v>
      </c>
      <c r="B54" s="288" t="s">
        <v>595</v>
      </c>
      <c r="C54" s="288" t="s">
        <v>525</v>
      </c>
      <c r="D54" s="289"/>
      <c r="E54" s="289"/>
      <c r="F54" s="289"/>
      <c r="G54" s="289"/>
      <c r="H54" s="289"/>
      <c r="I54" s="289"/>
    </row>
    <row r="55" spans="1:9" ht="12.75">
      <c r="A55" s="281" t="s">
        <v>525</v>
      </c>
      <c r="B55" s="281" t="s">
        <v>596</v>
      </c>
      <c r="C55" s="281" t="s">
        <v>347</v>
      </c>
      <c r="D55" s="282">
        <v>2</v>
      </c>
      <c r="E55" s="282"/>
      <c r="F55" s="282">
        <f>D55*E55</f>
        <v>0</v>
      </c>
      <c r="G55" s="282"/>
      <c r="H55" s="282">
        <f>D55*G55</f>
        <v>0</v>
      </c>
      <c r="I55" s="282">
        <f>F55+H55</f>
        <v>0</v>
      </c>
    </row>
    <row r="56" spans="1:9" ht="12.75">
      <c r="A56" s="281" t="s">
        <v>525</v>
      </c>
      <c r="B56" s="281" t="s">
        <v>597</v>
      </c>
      <c r="C56" s="281" t="s">
        <v>347</v>
      </c>
      <c r="D56" s="282">
        <v>6</v>
      </c>
      <c r="E56" s="282"/>
      <c r="F56" s="282">
        <f>D56*E56</f>
        <v>0</v>
      </c>
      <c r="G56" s="282"/>
      <c r="H56" s="282">
        <f>D56*G56</f>
        <v>0</v>
      </c>
      <c r="I56" s="282">
        <f>F56+H56</f>
        <v>0</v>
      </c>
    </row>
    <row r="57" spans="1:9" ht="12.75">
      <c r="A57" s="281" t="s">
        <v>525</v>
      </c>
      <c r="B57" s="281" t="s">
        <v>598</v>
      </c>
      <c r="C57" s="281" t="s">
        <v>347</v>
      </c>
      <c r="D57" s="282">
        <v>3</v>
      </c>
      <c r="E57" s="282"/>
      <c r="F57" s="282">
        <f>D57*E57</f>
        <v>0</v>
      </c>
      <c r="G57" s="282"/>
      <c r="H57" s="282">
        <f>D57*G57</f>
        <v>0</v>
      </c>
      <c r="I57" s="282">
        <f>F57+H57</f>
        <v>0</v>
      </c>
    </row>
    <row r="58" spans="1:9" ht="12.75">
      <c r="A58" s="281" t="s">
        <v>525</v>
      </c>
      <c r="B58" s="281" t="s">
        <v>599</v>
      </c>
      <c r="C58" s="281" t="s">
        <v>347</v>
      </c>
      <c r="D58" s="282">
        <v>1</v>
      </c>
      <c r="E58" s="282"/>
      <c r="F58" s="282">
        <f>D58*E58</f>
        <v>0</v>
      </c>
      <c r="G58" s="282"/>
      <c r="H58" s="282">
        <f>D58*G58</f>
        <v>0</v>
      </c>
      <c r="I58" s="282">
        <f>F58+H58</f>
        <v>0</v>
      </c>
    </row>
    <row r="59" spans="1:9" ht="12.75">
      <c r="A59" s="281" t="s">
        <v>525</v>
      </c>
      <c r="B59" s="281" t="s">
        <v>600</v>
      </c>
      <c r="C59" s="281" t="s">
        <v>347</v>
      </c>
      <c r="D59" s="282">
        <v>3</v>
      </c>
      <c r="E59" s="282"/>
      <c r="F59" s="282">
        <f>D59*E59</f>
        <v>0</v>
      </c>
      <c r="G59" s="282"/>
      <c r="H59" s="282">
        <f>D59*G59</f>
        <v>0</v>
      </c>
      <c r="I59" s="282">
        <f>F59+H59</f>
        <v>0</v>
      </c>
    </row>
    <row r="60" spans="1:9" ht="12.75">
      <c r="A60" s="288" t="s">
        <v>525</v>
      </c>
      <c r="B60" s="288" t="s">
        <v>601</v>
      </c>
      <c r="C60" s="288" t="s">
        <v>525</v>
      </c>
      <c r="D60" s="289"/>
      <c r="E60" s="289"/>
      <c r="F60" s="289"/>
      <c r="G60" s="289"/>
      <c r="H60" s="289"/>
      <c r="I60" s="289"/>
    </row>
    <row r="61" spans="1:9" ht="12.75">
      <c r="A61" s="288" t="s">
        <v>525</v>
      </c>
      <c r="B61" s="288" t="s">
        <v>602</v>
      </c>
      <c r="C61" s="288" t="s">
        <v>525</v>
      </c>
      <c r="D61" s="289"/>
      <c r="E61" s="289"/>
      <c r="F61" s="289"/>
      <c r="G61" s="289"/>
      <c r="H61" s="289"/>
      <c r="I61" s="289"/>
    </row>
    <row r="62" spans="1:9" ht="12.75">
      <c r="A62" s="288" t="s">
        <v>525</v>
      </c>
      <c r="B62" s="288" t="s">
        <v>603</v>
      </c>
      <c r="C62" s="288" t="s">
        <v>525</v>
      </c>
      <c r="D62" s="289"/>
      <c r="E62" s="289"/>
      <c r="F62" s="289"/>
      <c r="G62" s="289"/>
      <c r="H62" s="289"/>
      <c r="I62" s="289"/>
    </row>
    <row r="63" spans="1:9" ht="12.75">
      <c r="A63" s="281" t="s">
        <v>525</v>
      </c>
      <c r="B63" s="281" t="s">
        <v>604</v>
      </c>
      <c r="C63" s="281" t="s">
        <v>347</v>
      </c>
      <c r="D63" s="282">
        <v>34</v>
      </c>
      <c r="E63" s="282"/>
      <c r="F63" s="282">
        <f>D63*E63</f>
        <v>0</v>
      </c>
      <c r="G63" s="282"/>
      <c r="H63" s="282">
        <f>D63*G63</f>
        <v>0</v>
      </c>
      <c r="I63" s="282">
        <f>F63+H63</f>
        <v>0</v>
      </c>
    </row>
    <row r="64" spans="1:9" ht="12.75">
      <c r="A64" s="281" t="s">
        <v>525</v>
      </c>
      <c r="B64" s="281" t="s">
        <v>605</v>
      </c>
      <c r="C64" s="281" t="s">
        <v>347</v>
      </c>
      <c r="D64" s="282">
        <v>22</v>
      </c>
      <c r="E64" s="282"/>
      <c r="F64" s="282">
        <f>D64*E64</f>
        <v>0</v>
      </c>
      <c r="G64" s="282"/>
      <c r="H64" s="282">
        <f>D64*G64</f>
        <v>0</v>
      </c>
      <c r="I64" s="282">
        <f>F64+H64</f>
        <v>0</v>
      </c>
    </row>
    <row r="65" spans="1:9" ht="12.75">
      <c r="A65" s="281" t="s">
        <v>525</v>
      </c>
      <c r="B65" s="281" t="s">
        <v>606</v>
      </c>
      <c r="C65" s="281" t="s">
        <v>347</v>
      </c>
      <c r="D65" s="282">
        <v>4</v>
      </c>
      <c r="E65" s="282"/>
      <c r="F65" s="282">
        <f>D65*E65</f>
        <v>0</v>
      </c>
      <c r="G65" s="282"/>
      <c r="H65" s="282">
        <f>D65*G65</f>
        <v>0</v>
      </c>
      <c r="I65" s="282">
        <f>F65+H65</f>
        <v>0</v>
      </c>
    </row>
    <row r="66" spans="1:9" ht="12.75">
      <c r="A66" s="281" t="s">
        <v>525</v>
      </c>
      <c r="B66" s="281" t="s">
        <v>607</v>
      </c>
      <c r="C66" s="281" t="s">
        <v>347</v>
      </c>
      <c r="D66" s="282">
        <v>4</v>
      </c>
      <c r="E66" s="282"/>
      <c r="F66" s="282">
        <f>D66*E66</f>
        <v>0</v>
      </c>
      <c r="G66" s="282"/>
      <c r="H66" s="282">
        <f>D66*G66</f>
        <v>0</v>
      </c>
      <c r="I66" s="282">
        <f>F66+H66</f>
        <v>0</v>
      </c>
    </row>
    <row r="67" spans="1:9" ht="12.75">
      <c r="A67" s="284" t="s">
        <v>525</v>
      </c>
      <c r="B67" s="284" t="s">
        <v>608</v>
      </c>
      <c r="C67" s="284" t="s">
        <v>525</v>
      </c>
      <c r="D67" s="285"/>
      <c r="E67" s="285"/>
      <c r="F67" s="285"/>
      <c r="G67" s="285"/>
      <c r="H67" s="285"/>
      <c r="I67" s="285"/>
    </row>
    <row r="68" spans="1:9" ht="12.75">
      <c r="A68" s="281" t="s">
        <v>525</v>
      </c>
      <c r="B68" s="281" t="s">
        <v>609</v>
      </c>
      <c r="C68" s="281" t="s">
        <v>610</v>
      </c>
      <c r="D68" s="282">
        <v>48</v>
      </c>
      <c r="E68" s="282"/>
      <c r="F68" s="282">
        <f>D68*E68</f>
        <v>0</v>
      </c>
      <c r="G68" s="282"/>
      <c r="H68" s="282">
        <f>D68*G68</f>
        <v>0</v>
      </c>
      <c r="I68" s="282">
        <f>F68+H68</f>
        <v>0</v>
      </c>
    </row>
    <row r="69" spans="1:9" ht="12.75">
      <c r="A69" s="284" t="s">
        <v>611</v>
      </c>
      <c r="B69" s="284" t="s">
        <v>612</v>
      </c>
      <c r="C69" s="284" t="s">
        <v>525</v>
      </c>
      <c r="D69" s="285"/>
      <c r="E69" s="285"/>
      <c r="F69" s="285"/>
      <c r="G69" s="285"/>
      <c r="H69" s="285"/>
      <c r="I69" s="285"/>
    </row>
    <row r="70" spans="1:9" ht="12.75">
      <c r="A70" s="281" t="s">
        <v>613</v>
      </c>
      <c r="B70" s="281" t="s">
        <v>614</v>
      </c>
      <c r="C70" s="281" t="s">
        <v>610</v>
      </c>
      <c r="D70" s="282">
        <v>16</v>
      </c>
      <c r="E70" s="282"/>
      <c r="F70" s="282">
        <f>D70*E70</f>
        <v>0</v>
      </c>
      <c r="G70" s="282"/>
      <c r="H70" s="282">
        <f>D70*G70</f>
        <v>0</v>
      </c>
      <c r="I70" s="282">
        <f>F70+H70</f>
        <v>0</v>
      </c>
    </row>
    <row r="71" spans="1:9" ht="12.75">
      <c r="A71" s="281" t="s">
        <v>615</v>
      </c>
      <c r="B71" s="281" t="s">
        <v>616</v>
      </c>
      <c r="C71" s="281" t="s">
        <v>610</v>
      </c>
      <c r="D71" s="282">
        <v>4</v>
      </c>
      <c r="E71" s="282"/>
      <c r="F71" s="282">
        <f>D71*E71</f>
        <v>0</v>
      </c>
      <c r="G71" s="282"/>
      <c r="H71" s="282">
        <f>D71*G71</f>
        <v>0</v>
      </c>
      <c r="I71" s="282">
        <f>F71+H71</f>
        <v>0</v>
      </c>
    </row>
    <row r="72" spans="1:9" ht="12.75">
      <c r="A72" s="284" t="s">
        <v>617</v>
      </c>
      <c r="B72" s="284" t="s">
        <v>618</v>
      </c>
      <c r="C72" s="284" t="s">
        <v>525</v>
      </c>
      <c r="D72" s="285"/>
      <c r="E72" s="285"/>
      <c r="F72" s="285"/>
      <c r="G72" s="285"/>
      <c r="H72" s="285"/>
      <c r="I72" s="285"/>
    </row>
    <row r="73" spans="1:9" ht="12.75">
      <c r="A73" s="281" t="s">
        <v>619</v>
      </c>
      <c r="B73" s="281" t="s">
        <v>620</v>
      </c>
      <c r="C73" s="281" t="s">
        <v>610</v>
      </c>
      <c r="D73" s="282">
        <v>36</v>
      </c>
      <c r="E73" s="282"/>
      <c r="F73" s="282">
        <f>D73*E73</f>
        <v>0</v>
      </c>
      <c r="G73" s="282"/>
      <c r="H73" s="282">
        <f>D73*G73</f>
        <v>0</v>
      </c>
      <c r="I73" s="282">
        <f>F73+H73</f>
        <v>0</v>
      </c>
    </row>
    <row r="74" spans="1:9" ht="12.75">
      <c r="A74" s="284" t="s">
        <v>621</v>
      </c>
      <c r="B74" s="284" t="s">
        <v>622</v>
      </c>
      <c r="C74" s="284" t="s">
        <v>525</v>
      </c>
      <c r="D74" s="285"/>
      <c r="E74" s="285"/>
      <c r="F74" s="285"/>
      <c r="G74" s="285"/>
      <c r="H74" s="285"/>
      <c r="I74" s="285"/>
    </row>
    <row r="75" spans="1:9" ht="12.75">
      <c r="A75" s="284" t="s">
        <v>623</v>
      </c>
      <c r="B75" s="284" t="s">
        <v>624</v>
      </c>
      <c r="C75" s="284" t="s">
        <v>525</v>
      </c>
      <c r="D75" s="285"/>
      <c r="E75" s="285"/>
      <c r="F75" s="285"/>
      <c r="G75" s="285"/>
      <c r="H75" s="285"/>
      <c r="I75" s="285"/>
    </row>
    <row r="76" spans="1:9" ht="12.75">
      <c r="A76" s="281" t="s">
        <v>625</v>
      </c>
      <c r="B76" s="281" t="s">
        <v>626</v>
      </c>
      <c r="C76" s="281" t="s">
        <v>610</v>
      </c>
      <c r="D76" s="282">
        <v>4</v>
      </c>
      <c r="E76" s="282"/>
      <c r="F76" s="282">
        <f>D76*E76</f>
        <v>0</v>
      </c>
      <c r="G76" s="282"/>
      <c r="H76" s="282">
        <f>D76*G76</f>
        <v>0</v>
      </c>
      <c r="I76" s="282">
        <f>F76+H76</f>
        <v>0</v>
      </c>
    </row>
    <row r="77" spans="1:9" ht="12.75">
      <c r="A77" s="281" t="s">
        <v>627</v>
      </c>
      <c r="B77" s="281" t="s">
        <v>628</v>
      </c>
      <c r="C77" s="281" t="s">
        <v>610</v>
      </c>
      <c r="D77" s="282">
        <v>8</v>
      </c>
      <c r="E77" s="282"/>
      <c r="F77" s="282">
        <f>D77*E77</f>
        <v>0</v>
      </c>
      <c r="G77" s="282"/>
      <c r="H77" s="282">
        <f>D77*G77</f>
        <v>0</v>
      </c>
      <c r="I77" s="282">
        <f>F77+H77</f>
        <v>0</v>
      </c>
    </row>
    <row r="78" spans="1:9" ht="12.75">
      <c r="A78" s="286" t="s">
        <v>525</v>
      </c>
      <c r="B78" s="286" t="s">
        <v>629</v>
      </c>
      <c r="C78" s="286" t="s">
        <v>525</v>
      </c>
      <c r="D78" s="287"/>
      <c r="E78" s="287"/>
      <c r="F78" s="287">
        <f>SUM(F15:F77)</f>
        <v>0</v>
      </c>
      <c r="G78" s="287"/>
      <c r="H78" s="287">
        <f>SUM(H15:H77)</f>
        <v>0</v>
      </c>
      <c r="I78" s="287">
        <f>SUM(I15:I77)</f>
        <v>0</v>
      </c>
    </row>
    <row r="79" spans="1:9" ht="12.75">
      <c r="A79" s="286" t="s">
        <v>525</v>
      </c>
      <c r="B79" s="286" t="s">
        <v>630</v>
      </c>
      <c r="C79" s="286" t="s">
        <v>525</v>
      </c>
      <c r="D79" s="287"/>
      <c r="E79" s="287"/>
      <c r="F79" s="287"/>
      <c r="G79" s="287"/>
      <c r="H79" s="287"/>
      <c r="I79" s="287"/>
    </row>
    <row r="80" spans="1:9" ht="12.75">
      <c r="A80" s="284" t="s">
        <v>631</v>
      </c>
      <c r="B80" s="284" t="s">
        <v>632</v>
      </c>
      <c r="C80" s="284" t="s">
        <v>525</v>
      </c>
      <c r="D80" s="285"/>
      <c r="E80" s="285"/>
      <c r="F80" s="285"/>
      <c r="G80" s="285"/>
      <c r="H80" s="285"/>
      <c r="I80" s="285"/>
    </row>
    <row r="81" spans="1:9" ht="12.75">
      <c r="A81" s="281" t="s">
        <v>633</v>
      </c>
      <c r="B81" s="281" t="s">
        <v>634</v>
      </c>
      <c r="C81" s="281" t="s">
        <v>116</v>
      </c>
      <c r="D81" s="282">
        <v>198</v>
      </c>
      <c r="E81" s="282"/>
      <c r="F81" s="282">
        <f>D81*E81</f>
        <v>0</v>
      </c>
      <c r="G81" s="282"/>
      <c r="H81" s="282">
        <f>D81*G81</f>
        <v>0</v>
      </c>
      <c r="I81" s="282">
        <f>F81+H81</f>
        <v>0</v>
      </c>
    </row>
    <row r="82" spans="1:9" ht="12.75">
      <c r="A82" s="284" t="s">
        <v>635</v>
      </c>
      <c r="B82" s="284" t="s">
        <v>636</v>
      </c>
      <c r="C82" s="284" t="s">
        <v>525</v>
      </c>
      <c r="D82" s="285"/>
      <c r="E82" s="285"/>
      <c r="F82" s="285"/>
      <c r="G82" s="285"/>
      <c r="H82" s="285"/>
      <c r="I82" s="285"/>
    </row>
    <row r="83" spans="1:9" ht="12.75">
      <c r="A83" s="281" t="s">
        <v>637</v>
      </c>
      <c r="B83" s="281" t="s">
        <v>638</v>
      </c>
      <c r="C83" s="281" t="s">
        <v>116</v>
      </c>
      <c r="D83" s="282">
        <v>10</v>
      </c>
      <c r="E83" s="282"/>
      <c r="F83" s="282">
        <f>D83*E83</f>
        <v>0</v>
      </c>
      <c r="G83" s="282"/>
      <c r="H83" s="282">
        <f>D83*G83</f>
        <v>0</v>
      </c>
      <c r="I83" s="282">
        <f>F83+H83</f>
        <v>0</v>
      </c>
    </row>
    <row r="84" spans="1:9" ht="12.75">
      <c r="A84" s="281" t="s">
        <v>639</v>
      </c>
      <c r="B84" s="281" t="s">
        <v>640</v>
      </c>
      <c r="C84" s="281" t="s">
        <v>116</v>
      </c>
      <c r="D84" s="282">
        <v>30</v>
      </c>
      <c r="E84" s="282"/>
      <c r="F84" s="282">
        <f>D84*E84</f>
        <v>0</v>
      </c>
      <c r="G84" s="282"/>
      <c r="H84" s="282">
        <f>D84*G84</f>
        <v>0</v>
      </c>
      <c r="I84" s="282">
        <f>F84+H84</f>
        <v>0</v>
      </c>
    </row>
    <row r="85" spans="1:9" ht="12.75">
      <c r="A85" s="284" t="s">
        <v>641</v>
      </c>
      <c r="B85" s="284" t="s">
        <v>642</v>
      </c>
      <c r="C85" s="284" t="s">
        <v>525</v>
      </c>
      <c r="D85" s="285"/>
      <c r="E85" s="285"/>
      <c r="F85" s="285"/>
      <c r="G85" s="285"/>
      <c r="H85" s="285"/>
      <c r="I85" s="285"/>
    </row>
    <row r="86" spans="1:9" ht="12.75">
      <c r="A86" s="281" t="s">
        <v>643</v>
      </c>
      <c r="B86" s="281" t="s">
        <v>644</v>
      </c>
      <c r="C86" s="281" t="s">
        <v>116</v>
      </c>
      <c r="D86" s="282">
        <v>120</v>
      </c>
      <c r="E86" s="282"/>
      <c r="F86" s="282">
        <f>D86*E86</f>
        <v>0</v>
      </c>
      <c r="G86" s="282"/>
      <c r="H86" s="282">
        <f>D86*G86</f>
        <v>0</v>
      </c>
      <c r="I86" s="282">
        <f>F86+H86</f>
        <v>0</v>
      </c>
    </row>
    <row r="87" spans="1:9" ht="12.75">
      <c r="A87" s="284" t="s">
        <v>645</v>
      </c>
      <c r="B87" s="284" t="s">
        <v>646</v>
      </c>
      <c r="C87" s="284" t="s">
        <v>525</v>
      </c>
      <c r="D87" s="285"/>
      <c r="E87" s="285"/>
      <c r="F87" s="285"/>
      <c r="G87" s="285"/>
      <c r="H87" s="285"/>
      <c r="I87" s="285"/>
    </row>
    <row r="88" spans="1:9" ht="12.75">
      <c r="A88" s="281" t="s">
        <v>525</v>
      </c>
      <c r="B88" s="281" t="s">
        <v>647</v>
      </c>
      <c r="C88" s="281" t="s">
        <v>347</v>
      </c>
      <c r="D88" s="282">
        <v>80</v>
      </c>
      <c r="E88" s="282"/>
      <c r="F88" s="282">
        <f>D88*E88</f>
        <v>0</v>
      </c>
      <c r="G88" s="282"/>
      <c r="H88" s="282">
        <f>D88*G88</f>
        <v>0</v>
      </c>
      <c r="I88" s="282">
        <f>F88+H88</f>
        <v>0</v>
      </c>
    </row>
    <row r="89" spans="1:9" ht="12.75">
      <c r="A89" s="281" t="s">
        <v>648</v>
      </c>
      <c r="B89" s="281" t="s">
        <v>649</v>
      </c>
      <c r="C89" s="281" t="s">
        <v>347</v>
      </c>
      <c r="D89" s="282">
        <v>25</v>
      </c>
      <c r="E89" s="282"/>
      <c r="F89" s="282">
        <f>D89*E89</f>
        <v>0</v>
      </c>
      <c r="G89" s="282"/>
      <c r="H89" s="282">
        <f>D89*G89</f>
        <v>0</v>
      </c>
      <c r="I89" s="282">
        <f>F89+H89</f>
        <v>0</v>
      </c>
    </row>
    <row r="90" spans="1:9" ht="12.75">
      <c r="A90" s="284" t="s">
        <v>650</v>
      </c>
      <c r="B90" s="284" t="s">
        <v>651</v>
      </c>
      <c r="C90" s="284" t="s">
        <v>525</v>
      </c>
      <c r="D90" s="285"/>
      <c r="E90" s="285"/>
      <c r="F90" s="285"/>
      <c r="G90" s="285"/>
      <c r="H90" s="285"/>
      <c r="I90" s="285"/>
    </row>
    <row r="91" spans="1:9" ht="12.75">
      <c r="A91" s="281" t="s">
        <v>652</v>
      </c>
      <c r="B91" s="281" t="s">
        <v>653</v>
      </c>
      <c r="C91" s="281" t="s">
        <v>347</v>
      </c>
      <c r="D91" s="282">
        <v>14</v>
      </c>
      <c r="E91" s="282"/>
      <c r="F91" s="282">
        <f aca="true" t="shared" si="6" ref="F91:F96">D91*E91</f>
        <v>0</v>
      </c>
      <c r="G91" s="282"/>
      <c r="H91" s="282">
        <f aca="true" t="shared" si="7" ref="H91:H96">D91*G91</f>
        <v>0</v>
      </c>
      <c r="I91" s="282">
        <f aca="true" t="shared" si="8" ref="I91:I96">F91+H91</f>
        <v>0</v>
      </c>
    </row>
    <row r="92" spans="1:9" ht="12.75">
      <c r="A92" s="281" t="s">
        <v>654</v>
      </c>
      <c r="B92" s="281" t="s">
        <v>655</v>
      </c>
      <c r="C92" s="281" t="s">
        <v>347</v>
      </c>
      <c r="D92" s="282">
        <v>28</v>
      </c>
      <c r="E92" s="282"/>
      <c r="F92" s="282">
        <f t="shared" si="6"/>
        <v>0</v>
      </c>
      <c r="G92" s="282"/>
      <c r="H92" s="282">
        <f t="shared" si="7"/>
        <v>0</v>
      </c>
      <c r="I92" s="282">
        <f t="shared" si="8"/>
        <v>0</v>
      </c>
    </row>
    <row r="93" spans="1:9" ht="12.75">
      <c r="A93" s="281" t="s">
        <v>656</v>
      </c>
      <c r="B93" s="281" t="s">
        <v>657</v>
      </c>
      <c r="C93" s="281" t="s">
        <v>347</v>
      </c>
      <c r="D93" s="282">
        <v>12</v>
      </c>
      <c r="E93" s="282"/>
      <c r="F93" s="282">
        <f t="shared" si="6"/>
        <v>0</v>
      </c>
      <c r="G93" s="282"/>
      <c r="H93" s="282">
        <f t="shared" si="7"/>
        <v>0</v>
      </c>
      <c r="I93" s="282">
        <f t="shared" si="8"/>
        <v>0</v>
      </c>
    </row>
    <row r="94" spans="1:9" ht="12.75">
      <c r="A94" s="281" t="s">
        <v>658</v>
      </c>
      <c r="B94" s="281" t="s">
        <v>659</v>
      </c>
      <c r="C94" s="281" t="s">
        <v>347</v>
      </c>
      <c r="D94" s="282">
        <v>14</v>
      </c>
      <c r="E94" s="282"/>
      <c r="F94" s="282">
        <f t="shared" si="6"/>
        <v>0</v>
      </c>
      <c r="G94" s="282"/>
      <c r="H94" s="282">
        <f t="shared" si="7"/>
        <v>0</v>
      </c>
      <c r="I94" s="282">
        <f t="shared" si="8"/>
        <v>0</v>
      </c>
    </row>
    <row r="95" spans="1:9" ht="12.75">
      <c r="A95" s="281" t="s">
        <v>660</v>
      </c>
      <c r="B95" s="281" t="s">
        <v>661</v>
      </c>
      <c r="C95" s="281" t="s">
        <v>347</v>
      </c>
      <c r="D95" s="282">
        <v>8</v>
      </c>
      <c r="E95" s="282"/>
      <c r="F95" s="282">
        <f t="shared" si="6"/>
        <v>0</v>
      </c>
      <c r="G95" s="282"/>
      <c r="H95" s="282">
        <f t="shared" si="7"/>
        <v>0</v>
      </c>
      <c r="I95" s="282">
        <f t="shared" si="8"/>
        <v>0</v>
      </c>
    </row>
    <row r="96" spans="1:9" ht="12.75">
      <c r="A96" s="281" t="s">
        <v>662</v>
      </c>
      <c r="B96" s="281" t="s">
        <v>663</v>
      </c>
      <c r="C96" s="281" t="s">
        <v>347</v>
      </c>
      <c r="D96" s="282">
        <v>8</v>
      </c>
      <c r="E96" s="282"/>
      <c r="F96" s="282">
        <f t="shared" si="6"/>
        <v>0</v>
      </c>
      <c r="G96" s="282"/>
      <c r="H96" s="282">
        <f t="shared" si="7"/>
        <v>0</v>
      </c>
      <c r="I96" s="282">
        <f t="shared" si="8"/>
        <v>0</v>
      </c>
    </row>
    <row r="97" spans="1:9" ht="12.75">
      <c r="A97" s="284" t="s">
        <v>664</v>
      </c>
      <c r="B97" s="284" t="s">
        <v>665</v>
      </c>
      <c r="C97" s="284" t="s">
        <v>525</v>
      </c>
      <c r="D97" s="285"/>
      <c r="E97" s="285"/>
      <c r="F97" s="285"/>
      <c r="G97" s="285"/>
      <c r="H97" s="285"/>
      <c r="I97" s="285"/>
    </row>
    <row r="98" spans="1:9" ht="12.75">
      <c r="A98" s="281" t="s">
        <v>666</v>
      </c>
      <c r="B98" s="281" t="s">
        <v>667</v>
      </c>
      <c r="C98" s="281" t="s">
        <v>347</v>
      </c>
      <c r="D98" s="282">
        <v>14</v>
      </c>
      <c r="E98" s="282"/>
      <c r="F98" s="282">
        <f>D98*E98</f>
        <v>0</v>
      </c>
      <c r="G98" s="282"/>
      <c r="H98" s="282">
        <f>D98*G98</f>
        <v>0</v>
      </c>
      <c r="I98" s="282">
        <f>F98+H98</f>
        <v>0</v>
      </c>
    </row>
    <row r="99" spans="1:9" ht="12.75">
      <c r="A99" s="281" t="s">
        <v>668</v>
      </c>
      <c r="B99" s="281" t="s">
        <v>669</v>
      </c>
      <c r="C99" s="281" t="s">
        <v>347</v>
      </c>
      <c r="D99" s="282">
        <v>28</v>
      </c>
      <c r="E99" s="282"/>
      <c r="F99" s="282">
        <f>D99*E99</f>
        <v>0</v>
      </c>
      <c r="G99" s="282"/>
      <c r="H99" s="282">
        <f>D99*G99</f>
        <v>0</v>
      </c>
      <c r="I99" s="282">
        <f>F99+H99</f>
        <v>0</v>
      </c>
    </row>
    <row r="100" spans="1:9" ht="12.75">
      <c r="A100" s="284" t="s">
        <v>670</v>
      </c>
      <c r="B100" s="284" t="s">
        <v>671</v>
      </c>
      <c r="C100" s="284" t="s">
        <v>525</v>
      </c>
      <c r="D100" s="285"/>
      <c r="E100" s="285"/>
      <c r="F100" s="285"/>
      <c r="G100" s="285"/>
      <c r="H100" s="285"/>
      <c r="I100" s="285"/>
    </row>
    <row r="101" spans="1:9" ht="12.75">
      <c r="A101" s="281" t="s">
        <v>672</v>
      </c>
      <c r="B101" s="281" t="s">
        <v>673</v>
      </c>
      <c r="C101" s="281" t="s">
        <v>347</v>
      </c>
      <c r="D101" s="282">
        <v>14</v>
      </c>
      <c r="E101" s="282"/>
      <c r="F101" s="282">
        <f>D101*E101</f>
        <v>0</v>
      </c>
      <c r="G101" s="282"/>
      <c r="H101" s="282">
        <f>D101*G101</f>
        <v>0</v>
      </c>
      <c r="I101" s="282">
        <f>F101+H101</f>
        <v>0</v>
      </c>
    </row>
    <row r="102" spans="1:9" ht="12.75">
      <c r="A102" s="281" t="s">
        <v>674</v>
      </c>
      <c r="B102" s="281" t="s">
        <v>675</v>
      </c>
      <c r="C102" s="281" t="s">
        <v>347</v>
      </c>
      <c r="D102" s="282">
        <v>14</v>
      </c>
      <c r="E102" s="282"/>
      <c r="F102" s="282">
        <f>D102*E102</f>
        <v>0</v>
      </c>
      <c r="G102" s="282"/>
      <c r="H102" s="282">
        <f>D102*G102</f>
        <v>0</v>
      </c>
      <c r="I102" s="282">
        <f>F102+H102</f>
        <v>0</v>
      </c>
    </row>
    <row r="103" spans="1:9" ht="12.75">
      <c r="A103" s="284" t="s">
        <v>611</v>
      </c>
      <c r="B103" s="284" t="s">
        <v>676</v>
      </c>
      <c r="C103" s="284" t="s">
        <v>525</v>
      </c>
      <c r="D103" s="285"/>
      <c r="E103" s="285"/>
      <c r="F103" s="285"/>
      <c r="G103" s="285"/>
      <c r="H103" s="285"/>
      <c r="I103" s="285"/>
    </row>
    <row r="104" spans="1:9" ht="12.75">
      <c r="A104" s="281" t="s">
        <v>613</v>
      </c>
      <c r="B104" s="281" t="s">
        <v>614</v>
      </c>
      <c r="C104" s="281" t="s">
        <v>610</v>
      </c>
      <c r="D104" s="282">
        <v>12</v>
      </c>
      <c r="E104" s="282"/>
      <c r="F104" s="282">
        <f>D104*E104</f>
        <v>0</v>
      </c>
      <c r="G104" s="282"/>
      <c r="H104" s="282">
        <f>D104*G104</f>
        <v>0</v>
      </c>
      <c r="I104" s="282">
        <f>F104+H104</f>
        <v>0</v>
      </c>
    </row>
    <row r="105" spans="1:9" ht="12.75">
      <c r="A105" s="284" t="s">
        <v>617</v>
      </c>
      <c r="B105" s="284" t="s">
        <v>677</v>
      </c>
      <c r="C105" s="284" t="s">
        <v>525</v>
      </c>
      <c r="D105" s="285"/>
      <c r="E105" s="285"/>
      <c r="F105" s="285"/>
      <c r="G105" s="285"/>
      <c r="H105" s="285"/>
      <c r="I105" s="285"/>
    </row>
    <row r="106" spans="1:9" ht="12.75">
      <c r="A106" s="281" t="s">
        <v>619</v>
      </c>
      <c r="B106" s="281" t="s">
        <v>620</v>
      </c>
      <c r="C106" s="281" t="s">
        <v>610</v>
      </c>
      <c r="D106" s="282">
        <v>4</v>
      </c>
      <c r="E106" s="282"/>
      <c r="F106" s="282">
        <f>D106*E106</f>
        <v>0</v>
      </c>
      <c r="G106" s="282"/>
      <c r="H106" s="282">
        <f>D106*G106</f>
        <v>0</v>
      </c>
      <c r="I106" s="282">
        <f>F106+H106</f>
        <v>0</v>
      </c>
    </row>
    <row r="107" spans="1:9" ht="12.75">
      <c r="A107" s="281" t="s">
        <v>525</v>
      </c>
      <c r="B107" s="281" t="s">
        <v>678</v>
      </c>
      <c r="C107" s="281" t="s">
        <v>610</v>
      </c>
      <c r="D107" s="282">
        <v>4</v>
      </c>
      <c r="E107" s="282"/>
      <c r="F107" s="282">
        <f>D107*E107</f>
        <v>0</v>
      </c>
      <c r="G107" s="282"/>
      <c r="H107" s="282">
        <f>D107*G107</f>
        <v>0</v>
      </c>
      <c r="I107" s="282">
        <f>F107+H107</f>
        <v>0</v>
      </c>
    </row>
    <row r="108" spans="1:9" ht="12.75">
      <c r="A108" s="284" t="s">
        <v>621</v>
      </c>
      <c r="B108" s="284" t="s">
        <v>679</v>
      </c>
      <c r="C108" s="284" t="s">
        <v>525</v>
      </c>
      <c r="D108" s="285"/>
      <c r="E108" s="285"/>
      <c r="F108" s="285"/>
      <c r="G108" s="285"/>
      <c r="H108" s="285"/>
      <c r="I108" s="285"/>
    </row>
    <row r="109" spans="1:9" ht="12.75">
      <c r="A109" s="284" t="s">
        <v>623</v>
      </c>
      <c r="B109" s="284" t="s">
        <v>680</v>
      </c>
      <c r="C109" s="284" t="s">
        <v>525</v>
      </c>
      <c r="D109" s="285"/>
      <c r="E109" s="285"/>
      <c r="F109" s="285"/>
      <c r="G109" s="285"/>
      <c r="H109" s="285"/>
      <c r="I109" s="285"/>
    </row>
    <row r="110" spans="1:9" ht="12.75">
      <c r="A110" s="281" t="s">
        <v>625</v>
      </c>
      <c r="B110" s="281" t="s">
        <v>626</v>
      </c>
      <c r="C110" s="281" t="s">
        <v>610</v>
      </c>
      <c r="D110" s="282">
        <v>2</v>
      </c>
      <c r="E110" s="282"/>
      <c r="F110" s="282">
        <f>D110*E110</f>
        <v>0</v>
      </c>
      <c r="G110" s="282"/>
      <c r="H110" s="282">
        <f>D110*G110</f>
        <v>0</v>
      </c>
      <c r="I110" s="282">
        <f>F110+H110</f>
        <v>0</v>
      </c>
    </row>
    <row r="111" spans="1:9" ht="12.75">
      <c r="A111" s="281" t="s">
        <v>627</v>
      </c>
      <c r="B111" s="281" t="s">
        <v>628</v>
      </c>
      <c r="C111" s="281" t="s">
        <v>610</v>
      </c>
      <c r="D111" s="282">
        <v>4</v>
      </c>
      <c r="E111" s="282"/>
      <c r="F111" s="282">
        <f>D111*E111</f>
        <v>0</v>
      </c>
      <c r="G111" s="282"/>
      <c r="H111" s="282">
        <f>D111*G111</f>
        <v>0</v>
      </c>
      <c r="I111" s="282">
        <f>F111+H111</f>
        <v>0</v>
      </c>
    </row>
    <row r="112" spans="1:9" ht="12.75">
      <c r="A112" s="284" t="s">
        <v>525</v>
      </c>
      <c r="B112" s="284" t="s">
        <v>681</v>
      </c>
      <c r="C112" s="284" t="s">
        <v>525</v>
      </c>
      <c r="D112" s="285"/>
      <c r="E112" s="285"/>
      <c r="F112" s="285"/>
      <c r="G112" s="285"/>
      <c r="H112" s="285"/>
      <c r="I112" s="285"/>
    </row>
    <row r="113" spans="1:9" ht="12.75">
      <c r="A113" s="281" t="s">
        <v>525</v>
      </c>
      <c r="B113" s="281" t="s">
        <v>682</v>
      </c>
      <c r="C113" s="281" t="s">
        <v>525</v>
      </c>
      <c r="D113" s="282"/>
      <c r="E113" s="282"/>
      <c r="F113" s="282"/>
      <c r="G113" s="282"/>
      <c r="H113" s="282"/>
      <c r="I113" s="282"/>
    </row>
    <row r="114" spans="1:9" ht="12.75">
      <c r="A114" s="281" t="s">
        <v>525</v>
      </c>
      <c r="B114" s="281" t="s">
        <v>525</v>
      </c>
      <c r="C114" s="281" t="s">
        <v>525</v>
      </c>
      <c r="D114" s="282"/>
      <c r="E114" s="282"/>
      <c r="F114" s="282"/>
      <c r="G114" s="282"/>
      <c r="H114" s="282"/>
      <c r="I114" s="282"/>
    </row>
    <row r="115" spans="1:9" ht="12.75">
      <c r="A115" s="286" t="s">
        <v>525</v>
      </c>
      <c r="B115" s="286" t="s">
        <v>683</v>
      </c>
      <c r="C115" s="286" t="s">
        <v>525</v>
      </c>
      <c r="D115" s="287"/>
      <c r="E115" s="287"/>
      <c r="F115" s="287">
        <f>SUM(F80:F114)</f>
        <v>0</v>
      </c>
      <c r="G115" s="287"/>
      <c r="H115" s="287">
        <f>SUM(H80:H114)</f>
        <v>0</v>
      </c>
      <c r="I115" s="287">
        <f>SUM(I80:I114)</f>
        <v>0</v>
      </c>
    </row>
    <row r="116" spans="1:9" ht="12.75">
      <c r="A116" s="281" t="s">
        <v>525</v>
      </c>
      <c r="B116" s="281" t="s">
        <v>525</v>
      </c>
      <c r="C116" s="281" t="s">
        <v>525</v>
      </c>
      <c r="D116" s="282"/>
      <c r="E116" s="282"/>
      <c r="F116" s="282"/>
      <c r="G116" s="282"/>
      <c r="H116" s="282"/>
      <c r="I116" s="282">
        <f>F116+H116</f>
        <v>0</v>
      </c>
    </row>
    <row r="117" spans="1:9" ht="12.75">
      <c r="A117" s="281" t="s">
        <v>525</v>
      </c>
      <c r="B117" s="281" t="s">
        <v>684</v>
      </c>
      <c r="C117" s="281" t="s">
        <v>525</v>
      </c>
      <c r="D117" s="282">
        <v>1</v>
      </c>
      <c r="E117" s="282"/>
      <c r="F117" s="282">
        <f>D117*E117</f>
        <v>0</v>
      </c>
      <c r="G117" s="282"/>
      <c r="H117" s="282">
        <f>D117*G117</f>
        <v>0</v>
      </c>
      <c r="I117" s="282">
        <f>F117+H117</f>
        <v>0</v>
      </c>
    </row>
    <row r="118" spans="1:9" ht="14.25">
      <c r="A118" s="279" t="s">
        <v>525</v>
      </c>
      <c r="B118" s="279" t="s">
        <v>685</v>
      </c>
      <c r="C118" s="279" t="s">
        <v>525</v>
      </c>
      <c r="D118" s="283"/>
      <c r="E118" s="283"/>
      <c r="F118" s="283">
        <f>SUM(F14:F77,F80:F114,F116:F117)</f>
        <v>0</v>
      </c>
      <c r="G118" s="283"/>
      <c r="H118" s="283">
        <f>SUM(H14:H77,H80:H114,H116:H117)</f>
        <v>0</v>
      </c>
      <c r="I118" s="283">
        <f>SUM(I14:I77,I80:I114,I116:I117)</f>
        <v>0</v>
      </c>
    </row>
    <row r="119" spans="1:9" ht="14.25">
      <c r="A119" s="279" t="s">
        <v>525</v>
      </c>
      <c r="B119" s="279" t="s">
        <v>39</v>
      </c>
      <c r="C119" s="279" t="s">
        <v>525</v>
      </c>
      <c r="D119" s="283"/>
      <c r="E119" s="283"/>
      <c r="F119" s="283"/>
      <c r="G119" s="283"/>
      <c r="H119" s="283"/>
      <c r="I119" s="283"/>
    </row>
    <row r="120" spans="1:9" ht="12.75">
      <c r="A120" s="284" t="s">
        <v>686</v>
      </c>
      <c r="B120" s="284" t="s">
        <v>687</v>
      </c>
      <c r="C120" s="284" t="s">
        <v>525</v>
      </c>
      <c r="D120" s="285"/>
      <c r="E120" s="285"/>
      <c r="F120" s="285"/>
      <c r="G120" s="285"/>
      <c r="H120" s="285"/>
      <c r="I120" s="285"/>
    </row>
    <row r="121" spans="1:9" ht="12.75">
      <c r="A121" s="281" t="s">
        <v>688</v>
      </c>
      <c r="B121" s="281" t="s">
        <v>689</v>
      </c>
      <c r="C121" s="281" t="s">
        <v>116</v>
      </c>
      <c r="D121" s="282">
        <v>48</v>
      </c>
      <c r="E121" s="282"/>
      <c r="F121" s="282">
        <f>D121*E121</f>
        <v>0</v>
      </c>
      <c r="G121" s="282">
        <v>0</v>
      </c>
      <c r="H121" s="282">
        <f>D121*G121</f>
        <v>0</v>
      </c>
      <c r="I121" s="282">
        <f>F121+H121</f>
        <v>0</v>
      </c>
    </row>
    <row r="122" spans="1:9" ht="12.75">
      <c r="A122" s="284" t="s">
        <v>690</v>
      </c>
      <c r="B122" s="284" t="s">
        <v>691</v>
      </c>
      <c r="C122" s="284" t="s">
        <v>525</v>
      </c>
      <c r="D122" s="285"/>
      <c r="E122" s="285"/>
      <c r="F122" s="285"/>
      <c r="G122" s="285"/>
      <c r="H122" s="285"/>
      <c r="I122" s="285"/>
    </row>
    <row r="123" spans="1:9" ht="12.75">
      <c r="A123" s="281" t="s">
        <v>692</v>
      </c>
      <c r="B123" s="281" t="s">
        <v>689</v>
      </c>
      <c r="C123" s="281" t="s">
        <v>116</v>
      </c>
      <c r="D123" s="282">
        <v>48</v>
      </c>
      <c r="E123" s="282"/>
      <c r="F123" s="282">
        <f>D123*E123</f>
        <v>0</v>
      </c>
      <c r="G123" s="282">
        <v>0</v>
      </c>
      <c r="H123" s="282">
        <f>D123*G123</f>
        <v>0</v>
      </c>
      <c r="I123" s="282">
        <f>F123+H123</f>
        <v>0</v>
      </c>
    </row>
    <row r="124" spans="1:9" ht="12.75">
      <c r="A124" s="284" t="s">
        <v>693</v>
      </c>
      <c r="B124" s="284" t="s">
        <v>694</v>
      </c>
      <c r="C124" s="284" t="s">
        <v>525</v>
      </c>
      <c r="D124" s="285"/>
      <c r="E124" s="285"/>
      <c r="F124" s="285"/>
      <c r="G124" s="285"/>
      <c r="H124" s="285"/>
      <c r="I124" s="285"/>
    </row>
    <row r="125" spans="1:9" ht="12.75">
      <c r="A125" s="281" t="s">
        <v>695</v>
      </c>
      <c r="B125" s="281" t="s">
        <v>696</v>
      </c>
      <c r="C125" s="281" t="s">
        <v>71</v>
      </c>
      <c r="D125" s="282">
        <v>46</v>
      </c>
      <c r="E125" s="282"/>
      <c r="F125" s="282">
        <f>D125*E125</f>
        <v>0</v>
      </c>
      <c r="G125" s="282">
        <v>0</v>
      </c>
      <c r="H125" s="282">
        <f>D125*G125</f>
        <v>0</v>
      </c>
      <c r="I125" s="282">
        <f>F125+H125</f>
        <v>0</v>
      </c>
    </row>
    <row r="126" spans="1:9" ht="14.25">
      <c r="A126" s="279" t="s">
        <v>525</v>
      </c>
      <c r="B126" s="279" t="s">
        <v>697</v>
      </c>
      <c r="C126" s="279" t="s">
        <v>525</v>
      </c>
      <c r="D126" s="283"/>
      <c r="E126" s="283"/>
      <c r="F126" s="283">
        <f>SUM(F120:F125)</f>
        <v>0</v>
      </c>
      <c r="G126" s="283"/>
      <c r="H126" s="283">
        <f>SUM(H120:H125)</f>
        <v>0</v>
      </c>
      <c r="I126" s="283">
        <f>SUM(I120:I125)</f>
        <v>0</v>
      </c>
    </row>
    <row r="127" spans="1:9" ht="12.75">
      <c r="A127" s="281" t="s">
        <v>525</v>
      </c>
      <c r="B127" s="281" t="s">
        <v>525</v>
      </c>
      <c r="C127" s="281" t="s">
        <v>525</v>
      </c>
      <c r="D127" s="282"/>
      <c r="E127" s="282"/>
      <c r="F127" s="282"/>
      <c r="G127" s="282"/>
      <c r="H127" s="282"/>
      <c r="I127" s="282">
        <f>I126+I118+I12+I8</f>
        <v>0</v>
      </c>
    </row>
  </sheetData>
  <sheetProtection/>
  <mergeCells count="4">
    <mergeCell ref="A1:F1"/>
    <mergeCell ref="A3:B3"/>
    <mergeCell ref="A4:B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115" zoomScaleSheetLayoutView="115" zoomScalePageLayoutView="0" workbookViewId="0" topLeftCell="A43">
      <selection activeCell="G46" sqref="G46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38.25390625" style="0" customWidth="1"/>
    <col min="4" max="4" width="4.50390625" style="0" customWidth="1"/>
    <col min="5" max="6" width="9.875" style="0" customWidth="1"/>
    <col min="7" max="7" width="12.75390625" style="0" customWidth="1"/>
  </cols>
  <sheetData>
    <row r="1" spans="1:7" ht="15">
      <c r="A1" s="470" t="s">
        <v>22</v>
      </c>
      <c r="B1" s="470"/>
      <c r="C1" s="470"/>
      <c r="D1" s="470"/>
      <c r="E1" s="470"/>
      <c r="F1" s="470"/>
      <c r="G1" s="470"/>
    </row>
    <row r="2" spans="1:7" ht="13.5" thickBot="1">
      <c r="A2" s="72"/>
      <c r="B2" s="73"/>
      <c r="C2" s="74"/>
      <c r="D2" s="74"/>
      <c r="E2" s="75"/>
      <c r="F2" s="74"/>
      <c r="G2" s="74"/>
    </row>
    <row r="3" spans="1:7" ht="13.5" thickTop="1">
      <c r="A3" s="471" t="s">
        <v>3</v>
      </c>
      <c r="B3" s="472"/>
      <c r="C3" s="76" t="s">
        <v>337</v>
      </c>
      <c r="D3" s="77"/>
      <c r="E3" s="78" t="s">
        <v>23</v>
      </c>
      <c r="F3" s="79" t="s">
        <v>24</v>
      </c>
      <c r="G3" s="80"/>
    </row>
    <row r="4" spans="1:7" ht="13.5" thickBot="1">
      <c r="A4" s="473" t="s">
        <v>25</v>
      </c>
      <c r="B4" s="474"/>
      <c r="C4" s="81" t="s">
        <v>782</v>
      </c>
      <c r="D4" s="82"/>
      <c r="E4" s="475"/>
      <c r="F4" s="476"/>
      <c r="G4" s="477"/>
    </row>
    <row r="5" spans="1:7" ht="13.5" thickTop="1">
      <c r="A5" s="293" t="s">
        <v>38</v>
      </c>
      <c r="B5" s="294" t="s">
        <v>698</v>
      </c>
      <c r="C5" s="295" t="s">
        <v>493</v>
      </c>
      <c r="D5" s="296"/>
      <c r="E5" s="297"/>
      <c r="F5" s="298"/>
      <c r="G5" s="312">
        <f>SUM(G6:G24)</f>
        <v>0</v>
      </c>
    </row>
    <row r="6" spans="1:7" ht="12.75">
      <c r="A6" s="299">
        <v>1</v>
      </c>
      <c r="B6" s="300" t="s">
        <v>494</v>
      </c>
      <c r="C6" s="301" t="s">
        <v>699</v>
      </c>
      <c r="D6" s="302" t="s">
        <v>116</v>
      </c>
      <c r="E6" s="303">
        <v>15</v>
      </c>
      <c r="F6" s="304"/>
      <c r="G6" s="304">
        <f>E6*F6</f>
        <v>0</v>
      </c>
    </row>
    <row r="7" spans="1:7" ht="12.75">
      <c r="A7" s="299">
        <f>A6+1</f>
        <v>2</v>
      </c>
      <c r="B7" s="300" t="s">
        <v>495</v>
      </c>
      <c r="C7" s="301" t="s">
        <v>700</v>
      </c>
      <c r="D7" s="302" t="s">
        <v>116</v>
      </c>
      <c r="E7" s="303">
        <v>33</v>
      </c>
      <c r="F7" s="304"/>
      <c r="G7" s="304">
        <f aca="true" t="shared" si="0" ref="G7:G24">E7*F7</f>
        <v>0</v>
      </c>
    </row>
    <row r="8" spans="1:7" ht="12.75">
      <c r="A8" s="299">
        <f aca="true" t="shared" si="1" ref="A8:A24">A7+1</f>
        <v>3</v>
      </c>
      <c r="B8" s="300" t="s">
        <v>701</v>
      </c>
      <c r="C8" s="301" t="s">
        <v>702</v>
      </c>
      <c r="D8" s="302" t="s">
        <v>116</v>
      </c>
      <c r="E8" s="303">
        <v>16</v>
      </c>
      <c r="F8" s="304"/>
      <c r="G8" s="304">
        <f t="shared" si="0"/>
        <v>0</v>
      </c>
    </row>
    <row r="9" spans="1:7" ht="12.75">
      <c r="A9" s="299">
        <f t="shared" si="1"/>
        <v>4</v>
      </c>
      <c r="B9" s="300" t="s">
        <v>703</v>
      </c>
      <c r="C9" s="301" t="s">
        <v>704</v>
      </c>
      <c r="D9" s="302" t="s">
        <v>116</v>
      </c>
      <c r="E9" s="303">
        <v>40</v>
      </c>
      <c r="F9" s="304"/>
      <c r="G9" s="304">
        <f t="shared" si="0"/>
        <v>0</v>
      </c>
    </row>
    <row r="10" spans="1:7" ht="12.75">
      <c r="A10" s="299">
        <f t="shared" si="1"/>
        <v>5</v>
      </c>
      <c r="B10" s="300" t="s">
        <v>705</v>
      </c>
      <c r="C10" s="301" t="s">
        <v>706</v>
      </c>
      <c r="D10" s="302" t="s">
        <v>116</v>
      </c>
      <c r="E10" s="303">
        <v>88</v>
      </c>
      <c r="F10" s="304"/>
      <c r="G10" s="304">
        <f t="shared" si="0"/>
        <v>0</v>
      </c>
    </row>
    <row r="11" spans="1:7" ht="12.75">
      <c r="A11" s="299">
        <f t="shared" si="1"/>
        <v>6</v>
      </c>
      <c r="B11" s="300" t="s">
        <v>496</v>
      </c>
      <c r="C11" s="301" t="s">
        <v>707</v>
      </c>
      <c r="D11" s="302" t="s">
        <v>116</v>
      </c>
      <c r="E11" s="303">
        <v>85</v>
      </c>
      <c r="F11" s="304"/>
      <c r="G11" s="304">
        <f t="shared" si="0"/>
        <v>0</v>
      </c>
    </row>
    <row r="12" spans="1:7" ht="12.75">
      <c r="A12" s="299">
        <f t="shared" si="1"/>
        <v>7</v>
      </c>
      <c r="B12" s="300" t="s">
        <v>497</v>
      </c>
      <c r="C12" s="301" t="s">
        <v>708</v>
      </c>
      <c r="D12" s="302" t="s">
        <v>116</v>
      </c>
      <c r="E12" s="303">
        <v>10</v>
      </c>
      <c r="F12" s="304"/>
      <c r="G12" s="304">
        <f t="shared" si="0"/>
        <v>0</v>
      </c>
    </row>
    <row r="13" spans="1:7" ht="12.75">
      <c r="A13" s="299">
        <f t="shared" si="1"/>
        <v>8</v>
      </c>
      <c r="B13" s="305" t="s">
        <v>709</v>
      </c>
      <c r="C13" s="301" t="s">
        <v>710</v>
      </c>
      <c r="D13" s="302" t="s">
        <v>116</v>
      </c>
      <c r="E13" s="303">
        <v>62</v>
      </c>
      <c r="F13" s="304"/>
      <c r="G13" s="304">
        <f t="shared" si="0"/>
        <v>0</v>
      </c>
    </row>
    <row r="14" spans="1:7" ht="12.75">
      <c r="A14" s="299">
        <v>9</v>
      </c>
      <c r="B14" s="300" t="s">
        <v>498</v>
      </c>
      <c r="C14" s="301" t="s">
        <v>499</v>
      </c>
      <c r="D14" s="302" t="s">
        <v>94</v>
      </c>
      <c r="E14" s="303">
        <v>25</v>
      </c>
      <c r="F14" s="304"/>
      <c r="G14" s="304">
        <f t="shared" si="0"/>
        <v>0</v>
      </c>
    </row>
    <row r="15" spans="1:7" ht="12.75">
      <c r="A15" s="299">
        <f t="shared" si="1"/>
        <v>10</v>
      </c>
      <c r="B15" s="300" t="s">
        <v>500</v>
      </c>
      <c r="C15" s="301" t="s">
        <v>501</v>
      </c>
      <c r="D15" s="302" t="s">
        <v>94</v>
      </c>
      <c r="E15" s="303">
        <v>26</v>
      </c>
      <c r="F15" s="304"/>
      <c r="G15" s="304">
        <f t="shared" si="0"/>
        <v>0</v>
      </c>
    </row>
    <row r="16" spans="1:7" ht="12.75">
      <c r="A16" s="299">
        <f t="shared" si="1"/>
        <v>11</v>
      </c>
      <c r="B16" s="300" t="s">
        <v>502</v>
      </c>
      <c r="C16" s="301" t="s">
        <v>503</v>
      </c>
      <c r="D16" s="302" t="s">
        <v>94</v>
      </c>
      <c r="E16" s="303">
        <v>14</v>
      </c>
      <c r="F16" s="304"/>
      <c r="G16" s="304">
        <f t="shared" si="0"/>
        <v>0</v>
      </c>
    </row>
    <row r="17" spans="1:7" ht="21">
      <c r="A17" s="299">
        <f t="shared" si="1"/>
        <v>12</v>
      </c>
      <c r="B17" s="300" t="s">
        <v>711</v>
      </c>
      <c r="C17" s="301" t="s">
        <v>712</v>
      </c>
      <c r="D17" s="302" t="s">
        <v>94</v>
      </c>
      <c r="E17" s="303">
        <v>5</v>
      </c>
      <c r="F17" s="304"/>
      <c r="G17" s="304">
        <f t="shared" si="0"/>
        <v>0</v>
      </c>
    </row>
    <row r="18" spans="1:7" ht="12.75">
      <c r="A18" s="299">
        <f t="shared" si="1"/>
        <v>13</v>
      </c>
      <c r="B18" s="300" t="s">
        <v>713</v>
      </c>
      <c r="C18" s="301" t="s">
        <v>714</v>
      </c>
      <c r="D18" s="302" t="s">
        <v>94</v>
      </c>
      <c r="E18" s="303">
        <v>3</v>
      </c>
      <c r="F18" s="304"/>
      <c r="G18" s="304">
        <f t="shared" si="0"/>
        <v>0</v>
      </c>
    </row>
    <row r="19" spans="1:7" ht="12.75">
      <c r="A19" s="299">
        <f t="shared" si="1"/>
        <v>14</v>
      </c>
      <c r="B19" s="305" t="s">
        <v>709</v>
      </c>
      <c r="C19" s="301" t="s">
        <v>715</v>
      </c>
      <c r="D19" s="302" t="s">
        <v>94</v>
      </c>
      <c r="E19" s="303">
        <v>10</v>
      </c>
      <c r="F19" s="304"/>
      <c r="G19" s="304">
        <f t="shared" si="0"/>
        <v>0</v>
      </c>
    </row>
    <row r="20" spans="1:7" ht="12.75">
      <c r="A20" s="299">
        <f t="shared" si="1"/>
        <v>15</v>
      </c>
      <c r="B20" s="305" t="s">
        <v>709</v>
      </c>
      <c r="C20" s="306" t="s">
        <v>716</v>
      </c>
      <c r="D20" s="302" t="s">
        <v>94</v>
      </c>
      <c r="E20" s="303">
        <v>12</v>
      </c>
      <c r="F20" s="304"/>
      <c r="G20" s="304">
        <f t="shared" si="0"/>
        <v>0</v>
      </c>
    </row>
    <row r="21" spans="1:7" ht="12.75">
      <c r="A21" s="299">
        <f t="shared" si="1"/>
        <v>16</v>
      </c>
      <c r="B21" s="300" t="s">
        <v>717</v>
      </c>
      <c r="C21" s="301" t="s">
        <v>718</v>
      </c>
      <c r="D21" s="302" t="s">
        <v>116</v>
      </c>
      <c r="E21" s="303">
        <v>203</v>
      </c>
      <c r="F21" s="304"/>
      <c r="G21" s="304">
        <f t="shared" si="0"/>
        <v>0</v>
      </c>
    </row>
    <row r="22" spans="1:7" ht="12.75">
      <c r="A22" s="299">
        <f t="shared" si="1"/>
        <v>17</v>
      </c>
      <c r="B22" s="300" t="s">
        <v>719</v>
      </c>
      <c r="C22" s="301" t="s">
        <v>720</v>
      </c>
      <c r="D22" s="302" t="s">
        <v>116</v>
      </c>
      <c r="E22" s="303">
        <v>228</v>
      </c>
      <c r="F22" s="304"/>
      <c r="G22" s="304">
        <f t="shared" si="0"/>
        <v>0</v>
      </c>
    </row>
    <row r="23" spans="1:7" ht="21">
      <c r="A23" s="299">
        <f t="shared" si="1"/>
        <v>18</v>
      </c>
      <c r="B23" s="300" t="s">
        <v>709</v>
      </c>
      <c r="C23" s="301" t="s">
        <v>721</v>
      </c>
      <c r="D23" s="302" t="s">
        <v>116</v>
      </c>
      <c r="E23" s="303">
        <v>231</v>
      </c>
      <c r="F23" s="304"/>
      <c r="G23" s="304">
        <f t="shared" si="0"/>
        <v>0</v>
      </c>
    </row>
    <row r="24" spans="1:7" ht="12.75">
      <c r="A24" s="299">
        <f t="shared" si="1"/>
        <v>19</v>
      </c>
      <c r="B24" s="300" t="s">
        <v>722</v>
      </c>
      <c r="C24" s="301" t="s">
        <v>723</v>
      </c>
      <c r="D24" s="302" t="s">
        <v>78</v>
      </c>
      <c r="E24" s="303">
        <v>1.2292</v>
      </c>
      <c r="F24" s="304"/>
      <c r="G24" s="304">
        <f t="shared" si="0"/>
        <v>0</v>
      </c>
    </row>
    <row r="25" spans="1:7" ht="12.75">
      <c r="A25" s="307" t="s">
        <v>38</v>
      </c>
      <c r="B25" s="308" t="s">
        <v>724</v>
      </c>
      <c r="C25" s="309" t="s">
        <v>505</v>
      </c>
      <c r="D25" s="310"/>
      <c r="E25" s="311"/>
      <c r="F25" s="312"/>
      <c r="G25" s="312">
        <f>SUM(G26:G45)</f>
        <v>0</v>
      </c>
    </row>
    <row r="26" spans="1:7" ht="12.75">
      <c r="A26" s="299">
        <v>20</v>
      </c>
      <c r="B26" s="300" t="s">
        <v>725</v>
      </c>
      <c r="C26" s="301" t="s">
        <v>726</v>
      </c>
      <c r="D26" s="302" t="s">
        <v>116</v>
      </c>
      <c r="E26" s="303">
        <v>9</v>
      </c>
      <c r="F26" s="304"/>
      <c r="G26" s="304">
        <f aca="true" t="shared" si="2" ref="G26:G45">E26*F26</f>
        <v>0</v>
      </c>
    </row>
    <row r="27" spans="1:7" ht="12.75">
      <c r="A27" s="299">
        <v>23</v>
      </c>
      <c r="B27" s="300" t="s">
        <v>727</v>
      </c>
      <c r="C27" s="301" t="s">
        <v>728</v>
      </c>
      <c r="D27" s="302" t="s">
        <v>116</v>
      </c>
      <c r="E27" s="303">
        <v>52</v>
      </c>
      <c r="F27" s="304"/>
      <c r="G27" s="304">
        <f t="shared" si="2"/>
        <v>0</v>
      </c>
    </row>
    <row r="28" spans="1:7" ht="12.75">
      <c r="A28" s="299">
        <v>24</v>
      </c>
      <c r="B28" s="300" t="s">
        <v>729</v>
      </c>
      <c r="C28" s="301" t="s">
        <v>730</v>
      </c>
      <c r="D28" s="302" t="s">
        <v>116</v>
      </c>
      <c r="E28" s="303">
        <v>48</v>
      </c>
      <c r="F28" s="304"/>
      <c r="G28" s="304">
        <f t="shared" si="2"/>
        <v>0</v>
      </c>
    </row>
    <row r="29" spans="1:7" ht="12.75">
      <c r="A29" s="299">
        <v>25</v>
      </c>
      <c r="B29" s="300" t="s">
        <v>731</v>
      </c>
      <c r="C29" s="301" t="s">
        <v>732</v>
      </c>
      <c r="D29" s="302" t="s">
        <v>116</v>
      </c>
      <c r="E29" s="303">
        <v>54</v>
      </c>
      <c r="F29" s="304"/>
      <c r="G29" s="304">
        <f t="shared" si="2"/>
        <v>0</v>
      </c>
    </row>
    <row r="30" spans="1:7" ht="12.75">
      <c r="A30" s="299">
        <v>26</v>
      </c>
      <c r="B30" s="300" t="s">
        <v>733</v>
      </c>
      <c r="C30" s="301" t="s">
        <v>734</v>
      </c>
      <c r="D30" s="302" t="s">
        <v>116</v>
      </c>
      <c r="E30" s="303">
        <v>64</v>
      </c>
      <c r="F30" s="304"/>
      <c r="G30" s="304">
        <f t="shared" si="2"/>
        <v>0</v>
      </c>
    </row>
    <row r="31" spans="1:7" ht="12.75">
      <c r="A31" s="299">
        <v>27</v>
      </c>
      <c r="B31" s="300" t="s">
        <v>735</v>
      </c>
      <c r="C31" s="301" t="s">
        <v>736</v>
      </c>
      <c r="D31" s="302" t="s">
        <v>116</v>
      </c>
      <c r="E31" s="303">
        <v>112</v>
      </c>
      <c r="F31" s="304"/>
      <c r="G31" s="304">
        <f t="shared" si="2"/>
        <v>0</v>
      </c>
    </row>
    <row r="32" spans="1:7" ht="12.75">
      <c r="A32" s="299">
        <v>28</v>
      </c>
      <c r="B32" s="300" t="s">
        <v>737</v>
      </c>
      <c r="C32" s="301" t="s">
        <v>918</v>
      </c>
      <c r="D32" s="302" t="s">
        <v>116</v>
      </c>
      <c r="E32" s="303">
        <v>36</v>
      </c>
      <c r="F32" s="304"/>
      <c r="G32" s="304">
        <f t="shared" si="2"/>
        <v>0</v>
      </c>
    </row>
    <row r="33" spans="1:7" ht="12.75">
      <c r="A33" s="299">
        <v>29</v>
      </c>
      <c r="B33" s="300" t="s">
        <v>738</v>
      </c>
      <c r="C33" s="301" t="s">
        <v>919</v>
      </c>
      <c r="D33" s="302" t="s">
        <v>116</v>
      </c>
      <c r="E33" s="303">
        <v>64</v>
      </c>
      <c r="F33" s="304"/>
      <c r="G33" s="304">
        <f t="shared" si="2"/>
        <v>0</v>
      </c>
    </row>
    <row r="34" spans="1:7" ht="12.75">
      <c r="A34" s="299">
        <v>30</v>
      </c>
      <c r="B34" s="300" t="s">
        <v>739</v>
      </c>
      <c r="C34" s="301" t="s">
        <v>920</v>
      </c>
      <c r="D34" s="302" t="s">
        <v>116</v>
      </c>
      <c r="E34" s="303">
        <v>112</v>
      </c>
      <c r="F34" s="304"/>
      <c r="G34" s="304">
        <f t="shared" si="2"/>
        <v>0</v>
      </c>
    </row>
    <row r="35" spans="1:7" ht="12.75">
      <c r="A35" s="299">
        <v>31</v>
      </c>
      <c r="B35" s="300" t="s">
        <v>506</v>
      </c>
      <c r="C35" s="301" t="s">
        <v>507</v>
      </c>
      <c r="D35" s="302" t="s">
        <v>94</v>
      </c>
      <c r="E35" s="303">
        <v>130</v>
      </c>
      <c r="F35" s="304"/>
      <c r="G35" s="304">
        <f t="shared" si="2"/>
        <v>0</v>
      </c>
    </row>
    <row r="36" spans="1:7" ht="12.75">
      <c r="A36" s="299">
        <v>32</v>
      </c>
      <c r="B36" s="300" t="s">
        <v>740</v>
      </c>
      <c r="C36" s="301" t="s">
        <v>741</v>
      </c>
      <c r="D36" s="302" t="s">
        <v>94</v>
      </c>
      <c r="E36" s="303">
        <v>10</v>
      </c>
      <c r="F36" s="304"/>
      <c r="G36" s="304">
        <f t="shared" si="2"/>
        <v>0</v>
      </c>
    </row>
    <row r="37" spans="1:7" ht="12.75">
      <c r="A37" s="299">
        <v>34</v>
      </c>
      <c r="B37" s="300" t="s">
        <v>742</v>
      </c>
      <c r="C37" s="301" t="s">
        <v>921</v>
      </c>
      <c r="D37" s="302" t="s">
        <v>94</v>
      </c>
      <c r="E37" s="303">
        <v>16</v>
      </c>
      <c r="F37" s="304"/>
      <c r="G37" s="304">
        <f t="shared" si="2"/>
        <v>0</v>
      </c>
    </row>
    <row r="38" spans="1:7" ht="12.75">
      <c r="A38" s="299">
        <v>35</v>
      </c>
      <c r="B38" s="300" t="s">
        <v>743</v>
      </c>
      <c r="C38" s="301" t="s">
        <v>922</v>
      </c>
      <c r="D38" s="302" t="s">
        <v>94</v>
      </c>
      <c r="E38" s="303">
        <v>8</v>
      </c>
      <c r="F38" s="304"/>
      <c r="G38" s="304">
        <f t="shared" si="2"/>
        <v>0</v>
      </c>
    </row>
    <row r="39" spans="1:7" ht="12.75">
      <c r="A39" s="299">
        <v>36</v>
      </c>
      <c r="B39" s="300" t="s">
        <v>744</v>
      </c>
      <c r="C39" s="301" t="s">
        <v>923</v>
      </c>
      <c r="D39" s="302" t="s">
        <v>94</v>
      </c>
      <c r="E39" s="303">
        <v>11</v>
      </c>
      <c r="F39" s="304"/>
      <c r="G39" s="304">
        <f t="shared" si="2"/>
        <v>0</v>
      </c>
    </row>
    <row r="40" spans="1:7" ht="12.75">
      <c r="A40" s="299">
        <v>36</v>
      </c>
      <c r="B40" s="300" t="s">
        <v>745</v>
      </c>
      <c r="C40" s="301" t="s">
        <v>924</v>
      </c>
      <c r="D40" s="302" t="s">
        <v>94</v>
      </c>
      <c r="E40" s="303">
        <v>3</v>
      </c>
      <c r="F40" s="304"/>
      <c r="G40" s="304">
        <f t="shared" si="2"/>
        <v>0</v>
      </c>
    </row>
    <row r="41" spans="1:7" ht="21">
      <c r="A41" s="299">
        <v>37</v>
      </c>
      <c r="B41" s="300" t="s">
        <v>746</v>
      </c>
      <c r="C41" s="301" t="s">
        <v>747</v>
      </c>
      <c r="D41" s="302" t="s">
        <v>94</v>
      </c>
      <c r="E41" s="303">
        <v>4</v>
      </c>
      <c r="F41" s="304"/>
      <c r="G41" s="304">
        <f t="shared" si="2"/>
        <v>0</v>
      </c>
    </row>
    <row r="42" spans="1:7" ht="12.75">
      <c r="A42" s="299">
        <v>38</v>
      </c>
      <c r="B42" s="300" t="s">
        <v>748</v>
      </c>
      <c r="C42" s="301" t="s">
        <v>749</v>
      </c>
      <c r="D42" s="302" t="s">
        <v>116</v>
      </c>
      <c r="E42" s="303">
        <v>186</v>
      </c>
      <c r="F42" s="304"/>
      <c r="G42" s="304">
        <f t="shared" si="2"/>
        <v>0</v>
      </c>
    </row>
    <row r="43" spans="1:7" ht="12.75">
      <c r="A43" s="299"/>
      <c r="B43" s="305" t="s">
        <v>508</v>
      </c>
      <c r="C43" s="306" t="s">
        <v>750</v>
      </c>
      <c r="D43" s="313" t="s">
        <v>116</v>
      </c>
      <c r="E43" s="303">
        <v>261</v>
      </c>
      <c r="F43" s="314"/>
      <c r="G43" s="315">
        <f t="shared" si="2"/>
        <v>0</v>
      </c>
    </row>
    <row r="44" spans="1:7" ht="12.75">
      <c r="A44" s="299">
        <v>39</v>
      </c>
      <c r="B44" s="300" t="s">
        <v>751</v>
      </c>
      <c r="C44" s="301" t="s">
        <v>752</v>
      </c>
      <c r="D44" s="302" t="s">
        <v>116</v>
      </c>
      <c r="E44" s="303">
        <v>186</v>
      </c>
      <c r="F44" s="304"/>
      <c r="G44" s="304">
        <f t="shared" si="2"/>
        <v>0</v>
      </c>
    </row>
    <row r="45" spans="1:7" ht="12.75">
      <c r="A45" s="299">
        <v>40</v>
      </c>
      <c r="B45" s="300" t="s">
        <v>753</v>
      </c>
      <c r="C45" s="301" t="s">
        <v>754</v>
      </c>
      <c r="D45" s="302" t="s">
        <v>78</v>
      </c>
      <c r="E45" s="303">
        <v>1.5663</v>
      </c>
      <c r="F45" s="304"/>
      <c r="G45" s="304">
        <f t="shared" si="2"/>
        <v>0</v>
      </c>
    </row>
    <row r="46" spans="1:7" ht="12.75">
      <c r="A46" s="307" t="s">
        <v>38</v>
      </c>
      <c r="B46" s="308" t="s">
        <v>755</v>
      </c>
      <c r="C46" s="309" t="s">
        <v>756</v>
      </c>
      <c r="D46" s="310"/>
      <c r="E46" s="311"/>
      <c r="F46" s="312"/>
      <c r="G46" s="312">
        <f>SUM(G47:G65)</f>
        <v>0</v>
      </c>
    </row>
    <row r="47" spans="1:7" ht="21">
      <c r="A47" s="299">
        <v>41</v>
      </c>
      <c r="B47" s="300" t="s">
        <v>757</v>
      </c>
      <c r="C47" s="301" t="s">
        <v>925</v>
      </c>
      <c r="D47" s="302" t="s">
        <v>504</v>
      </c>
      <c r="E47" s="303">
        <v>9</v>
      </c>
      <c r="F47" s="304"/>
      <c r="G47" s="304">
        <f aca="true" t="shared" si="3" ref="G47:G65">E47*F47</f>
        <v>0</v>
      </c>
    </row>
    <row r="48" spans="1:7" ht="21">
      <c r="A48" s="299">
        <v>42</v>
      </c>
      <c r="B48" s="300" t="s">
        <v>758</v>
      </c>
      <c r="C48" s="301" t="s">
        <v>759</v>
      </c>
      <c r="D48" s="302" t="s">
        <v>504</v>
      </c>
      <c r="E48" s="303">
        <v>9</v>
      </c>
      <c r="F48" s="304"/>
      <c r="G48" s="304">
        <f t="shared" si="3"/>
        <v>0</v>
      </c>
    </row>
    <row r="49" spans="1:7" ht="12.75">
      <c r="A49" s="299">
        <v>43</v>
      </c>
      <c r="B49" s="300" t="s">
        <v>760</v>
      </c>
      <c r="C49" s="301" t="s">
        <v>926</v>
      </c>
      <c r="D49" s="302" t="s">
        <v>504</v>
      </c>
      <c r="E49" s="303">
        <v>7</v>
      </c>
      <c r="F49" s="304"/>
      <c r="G49" s="304">
        <f t="shared" si="3"/>
        <v>0</v>
      </c>
    </row>
    <row r="50" spans="1:7" ht="12.75">
      <c r="A50" s="299">
        <v>44</v>
      </c>
      <c r="B50" s="300" t="s">
        <v>761</v>
      </c>
      <c r="C50" s="301" t="s">
        <v>928</v>
      </c>
      <c r="D50" s="302" t="s">
        <v>504</v>
      </c>
      <c r="E50" s="303">
        <v>12</v>
      </c>
      <c r="F50" s="304"/>
      <c r="G50" s="304">
        <f t="shared" si="3"/>
        <v>0</v>
      </c>
    </row>
    <row r="51" spans="1:7" ht="12.75">
      <c r="A51" s="299">
        <v>46</v>
      </c>
      <c r="B51" s="300" t="s">
        <v>762</v>
      </c>
      <c r="C51" s="301" t="s">
        <v>763</v>
      </c>
      <c r="D51" s="302" t="s">
        <v>504</v>
      </c>
      <c r="E51" s="303">
        <v>1</v>
      </c>
      <c r="F51" s="304"/>
      <c r="G51" s="304">
        <f t="shared" si="3"/>
        <v>0</v>
      </c>
    </row>
    <row r="52" spans="1:7" ht="12.75">
      <c r="A52" s="299">
        <v>47</v>
      </c>
      <c r="B52" s="300" t="s">
        <v>764</v>
      </c>
      <c r="C52" s="301" t="s">
        <v>765</v>
      </c>
      <c r="D52" s="302" t="s">
        <v>504</v>
      </c>
      <c r="E52" s="303">
        <v>1</v>
      </c>
      <c r="F52" s="304"/>
      <c r="G52" s="304">
        <f t="shared" si="3"/>
        <v>0</v>
      </c>
    </row>
    <row r="53" spans="1:7" ht="12.75">
      <c r="A53" s="299">
        <v>48</v>
      </c>
      <c r="B53" s="300" t="s">
        <v>766</v>
      </c>
      <c r="C53" s="301" t="s">
        <v>927</v>
      </c>
      <c r="D53" s="302" t="s">
        <v>504</v>
      </c>
      <c r="E53" s="303">
        <v>1</v>
      </c>
      <c r="F53" s="304"/>
      <c r="G53" s="304">
        <f t="shared" si="3"/>
        <v>0</v>
      </c>
    </row>
    <row r="54" spans="1:7" ht="12.75">
      <c r="A54" s="299">
        <v>49</v>
      </c>
      <c r="B54" s="300" t="s">
        <v>767</v>
      </c>
      <c r="C54" s="301" t="s">
        <v>929</v>
      </c>
      <c r="D54" s="302" t="s">
        <v>504</v>
      </c>
      <c r="E54" s="303">
        <v>64</v>
      </c>
      <c r="F54" s="304"/>
      <c r="G54" s="304">
        <f t="shared" si="3"/>
        <v>0</v>
      </c>
    </row>
    <row r="55" spans="1:7" ht="21">
      <c r="A55" s="299">
        <v>50</v>
      </c>
      <c r="B55" s="300" t="s">
        <v>768</v>
      </c>
      <c r="C55" s="301" t="s">
        <v>769</v>
      </c>
      <c r="D55" s="302" t="s">
        <v>94</v>
      </c>
      <c r="E55" s="303">
        <v>12</v>
      </c>
      <c r="F55" s="304"/>
      <c r="G55" s="304">
        <f t="shared" si="3"/>
        <v>0</v>
      </c>
    </row>
    <row r="56" spans="1:7" ht="12.75">
      <c r="A56" s="299">
        <v>51</v>
      </c>
      <c r="B56" s="300" t="s">
        <v>770</v>
      </c>
      <c r="C56" s="301" t="s">
        <v>771</v>
      </c>
      <c r="D56" s="302" t="s">
        <v>94</v>
      </c>
      <c r="E56" s="303">
        <v>1</v>
      </c>
      <c r="F56" s="304"/>
      <c r="G56" s="304">
        <f t="shared" si="3"/>
        <v>0</v>
      </c>
    </row>
    <row r="57" spans="1:7" ht="12.75">
      <c r="A57" s="299">
        <v>52</v>
      </c>
      <c r="B57" s="305" t="s">
        <v>772</v>
      </c>
      <c r="C57" s="306" t="s">
        <v>773</v>
      </c>
      <c r="D57" s="313" t="s">
        <v>504</v>
      </c>
      <c r="E57" s="314">
        <v>11</v>
      </c>
      <c r="F57" s="314"/>
      <c r="G57" s="304">
        <f t="shared" si="3"/>
        <v>0</v>
      </c>
    </row>
    <row r="58" spans="1:7" ht="12.75">
      <c r="A58" s="299">
        <v>53</v>
      </c>
      <c r="B58" s="305" t="s">
        <v>774</v>
      </c>
      <c r="C58" s="306" t="s">
        <v>775</v>
      </c>
      <c r="D58" s="313" t="s">
        <v>94</v>
      </c>
      <c r="E58" s="314">
        <v>9</v>
      </c>
      <c r="F58" s="314"/>
      <c r="G58" s="304">
        <f t="shared" si="3"/>
        <v>0</v>
      </c>
    </row>
    <row r="59" spans="1:7" ht="12.75">
      <c r="A59" s="299">
        <v>54</v>
      </c>
      <c r="B59" s="321" t="s">
        <v>450</v>
      </c>
      <c r="C59" s="306" t="s">
        <v>783</v>
      </c>
      <c r="D59" s="322" t="s">
        <v>94</v>
      </c>
      <c r="E59" s="314">
        <v>9</v>
      </c>
      <c r="F59" s="314"/>
      <c r="G59" s="304">
        <f t="shared" si="3"/>
        <v>0</v>
      </c>
    </row>
    <row r="60" spans="1:7" ht="12.75">
      <c r="A60" s="299">
        <v>55</v>
      </c>
      <c r="B60" s="321" t="s">
        <v>450</v>
      </c>
      <c r="C60" s="306" t="s">
        <v>784</v>
      </c>
      <c r="D60" s="322" t="s">
        <v>94</v>
      </c>
      <c r="E60" s="314">
        <v>2</v>
      </c>
      <c r="F60" s="314"/>
      <c r="G60" s="304">
        <f t="shared" si="3"/>
        <v>0</v>
      </c>
    </row>
    <row r="61" spans="1:7" ht="12.75">
      <c r="A61" s="299">
        <v>56</v>
      </c>
      <c r="B61" s="321" t="s">
        <v>450</v>
      </c>
      <c r="C61" s="306" t="s">
        <v>785</v>
      </c>
      <c r="D61" s="322" t="s">
        <v>94</v>
      </c>
      <c r="E61" s="314">
        <v>9</v>
      </c>
      <c r="F61" s="314"/>
      <c r="G61" s="304">
        <f t="shared" si="3"/>
        <v>0</v>
      </c>
    </row>
    <row r="62" spans="1:7" ht="21">
      <c r="A62" s="299">
        <v>57</v>
      </c>
      <c r="B62" s="300" t="s">
        <v>709</v>
      </c>
      <c r="C62" s="301" t="s">
        <v>930</v>
      </c>
      <c r="D62" s="302" t="s">
        <v>94</v>
      </c>
      <c r="E62" s="303">
        <v>1</v>
      </c>
      <c r="F62" s="304"/>
      <c r="G62" s="304">
        <f t="shared" si="3"/>
        <v>0</v>
      </c>
    </row>
    <row r="63" spans="1:7" ht="12.75">
      <c r="A63" s="299">
        <v>58</v>
      </c>
      <c r="B63" s="300" t="s">
        <v>776</v>
      </c>
      <c r="C63" s="301" t="s">
        <v>777</v>
      </c>
      <c r="D63" s="302" t="s">
        <v>94</v>
      </c>
      <c r="E63" s="303">
        <v>6</v>
      </c>
      <c r="F63" s="304"/>
      <c r="G63" s="304">
        <f t="shared" si="3"/>
        <v>0</v>
      </c>
    </row>
    <row r="64" spans="1:7" ht="12.75">
      <c r="A64" s="299">
        <v>59</v>
      </c>
      <c r="B64" s="300" t="s">
        <v>778</v>
      </c>
      <c r="C64" s="301" t="s">
        <v>779</v>
      </c>
      <c r="D64" s="302" t="s">
        <v>94</v>
      </c>
      <c r="E64" s="303">
        <v>4</v>
      </c>
      <c r="F64" s="304"/>
      <c r="G64" s="304">
        <f t="shared" si="3"/>
        <v>0</v>
      </c>
    </row>
    <row r="65" spans="1:7" ht="12.75">
      <c r="A65" s="299">
        <v>60</v>
      </c>
      <c r="B65" s="316" t="s">
        <v>780</v>
      </c>
      <c r="C65" s="317" t="s">
        <v>781</v>
      </c>
      <c r="D65" s="318" t="s">
        <v>78</v>
      </c>
      <c r="E65" s="319">
        <v>1.4035</v>
      </c>
      <c r="F65" s="320"/>
      <c r="G65" s="304">
        <f t="shared" si="3"/>
        <v>0</v>
      </c>
    </row>
    <row r="67" spans="3:7" ht="12.75">
      <c r="C67" s="323" t="s">
        <v>786</v>
      </c>
      <c r="G67" s="30">
        <f>G46+G25+G5</f>
        <v>0</v>
      </c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B19">
      <selection activeCell="G41" sqref="G41"/>
    </sheetView>
  </sheetViews>
  <sheetFormatPr defaultColWidth="9.00390625" defaultRowHeight="12.75"/>
  <cols>
    <col min="1" max="1" width="4.375" style="0" customWidth="1"/>
    <col min="2" max="2" width="11.50390625" style="0" customWidth="1"/>
    <col min="3" max="3" width="40.375" style="0" customWidth="1"/>
    <col min="4" max="4" width="5.50390625" style="0" customWidth="1"/>
    <col min="5" max="5" width="8.50390625" style="0" customWidth="1"/>
    <col min="6" max="6" width="9.875" style="0" customWidth="1"/>
    <col min="7" max="7" width="13.875" style="0" customWidth="1"/>
  </cols>
  <sheetData>
    <row r="1" spans="1:7" ht="15">
      <c r="A1" s="470" t="s">
        <v>22</v>
      </c>
      <c r="B1" s="470"/>
      <c r="C1" s="470"/>
      <c r="D1" s="470"/>
      <c r="E1" s="470"/>
      <c r="F1" s="470"/>
      <c r="G1" s="470"/>
    </row>
    <row r="2" spans="1:7" ht="13.5" thickBot="1">
      <c r="A2" s="72"/>
      <c r="B2" s="73"/>
      <c r="C2" s="74"/>
      <c r="D2" s="74"/>
      <c r="E2" s="75"/>
      <c r="F2" s="74"/>
      <c r="G2" s="74"/>
    </row>
    <row r="3" spans="1:7" ht="13.5" thickTop="1">
      <c r="A3" s="471" t="s">
        <v>3</v>
      </c>
      <c r="B3" s="472"/>
      <c r="C3" s="76" t="s">
        <v>337</v>
      </c>
      <c r="D3" s="77"/>
      <c r="E3" s="78" t="s">
        <v>23</v>
      </c>
      <c r="F3" s="79" t="s">
        <v>24</v>
      </c>
      <c r="G3" s="80"/>
    </row>
    <row r="4" spans="1:7" ht="13.5" thickBot="1">
      <c r="A4" s="473" t="s">
        <v>25</v>
      </c>
      <c r="B4" s="474"/>
      <c r="C4" s="81" t="s">
        <v>510</v>
      </c>
      <c r="D4" s="82"/>
      <c r="E4" s="475"/>
      <c r="F4" s="476"/>
      <c r="G4" s="477"/>
    </row>
    <row r="5" spans="1:7" ht="13.5" thickTop="1">
      <c r="A5" s="86" t="s">
        <v>27</v>
      </c>
      <c r="B5" s="87" t="s">
        <v>28</v>
      </c>
      <c r="C5" s="87" t="s">
        <v>29</v>
      </c>
      <c r="D5" s="87" t="s">
        <v>30</v>
      </c>
      <c r="E5" s="88" t="s">
        <v>31</v>
      </c>
      <c r="F5" s="87" t="s">
        <v>32</v>
      </c>
      <c r="G5" s="89" t="s">
        <v>33</v>
      </c>
    </row>
    <row r="6" spans="1:7" ht="12.75">
      <c r="A6" s="271">
        <v>713</v>
      </c>
      <c r="B6" s="272" t="s">
        <v>200</v>
      </c>
      <c r="C6" s="273"/>
      <c r="D6" s="272"/>
      <c r="E6" s="272"/>
      <c r="F6" s="272"/>
      <c r="G6" s="272"/>
    </row>
    <row r="7" spans="1:7" ht="12.75">
      <c r="A7" s="101">
        <v>1</v>
      </c>
      <c r="B7" s="102" t="s">
        <v>450</v>
      </c>
      <c r="C7" s="103" t="s">
        <v>931</v>
      </c>
      <c r="D7" s="104" t="s">
        <v>116</v>
      </c>
      <c r="E7" s="105">
        <v>339.4</v>
      </c>
      <c r="F7" s="106"/>
      <c r="G7" s="107">
        <f>E7*F7</f>
        <v>0</v>
      </c>
    </row>
    <row r="8" spans="1:7" ht="12.75">
      <c r="A8" s="101">
        <v>2</v>
      </c>
      <c r="B8" s="102" t="s">
        <v>451</v>
      </c>
      <c r="C8" s="103" t="s">
        <v>452</v>
      </c>
      <c r="D8" s="104" t="s">
        <v>11</v>
      </c>
      <c r="E8" s="104" t="s">
        <v>105</v>
      </c>
      <c r="F8" s="104"/>
      <c r="G8" s="107">
        <f>E8*F8</f>
        <v>0</v>
      </c>
    </row>
    <row r="9" spans="1:7" ht="12.75">
      <c r="A9" s="274" t="s">
        <v>453</v>
      </c>
      <c r="B9" s="275"/>
      <c r="C9" s="276" t="s">
        <v>200</v>
      </c>
      <c r="D9" s="276"/>
      <c r="E9" s="276"/>
      <c r="F9" s="276"/>
      <c r="G9" s="276">
        <f>SUM(G7:G8)</f>
        <v>0</v>
      </c>
    </row>
    <row r="10" spans="1:7" ht="12.75">
      <c r="A10" s="271">
        <v>733</v>
      </c>
      <c r="B10" s="272" t="s">
        <v>454</v>
      </c>
      <c r="C10" s="273"/>
      <c r="D10" s="272"/>
      <c r="E10" s="272"/>
      <c r="F10" s="272"/>
      <c r="G10" s="272"/>
    </row>
    <row r="11" spans="1:7" ht="12.75">
      <c r="A11" s="101">
        <v>3</v>
      </c>
      <c r="B11" s="102" t="s">
        <v>455</v>
      </c>
      <c r="C11" s="103" t="s">
        <v>456</v>
      </c>
      <c r="D11" s="104" t="s">
        <v>94</v>
      </c>
      <c r="E11" s="105">
        <v>48</v>
      </c>
      <c r="F11" s="106"/>
      <c r="G11" s="107">
        <f aca="true" t="shared" si="0" ref="G11:G19">E11*F11</f>
        <v>0</v>
      </c>
    </row>
    <row r="12" spans="1:7" ht="12.75">
      <c r="A12" s="101">
        <v>4</v>
      </c>
      <c r="B12" s="102" t="s">
        <v>457</v>
      </c>
      <c r="C12" s="103" t="s">
        <v>458</v>
      </c>
      <c r="D12" s="104" t="s">
        <v>94</v>
      </c>
      <c r="E12" s="105">
        <v>24</v>
      </c>
      <c r="F12" s="106"/>
      <c r="G12" s="107">
        <f t="shared" si="0"/>
        <v>0</v>
      </c>
    </row>
    <row r="13" spans="1:7" ht="12.75">
      <c r="A13" s="101">
        <v>5</v>
      </c>
      <c r="B13" s="102" t="s">
        <v>459</v>
      </c>
      <c r="C13" s="103" t="s">
        <v>933</v>
      </c>
      <c r="D13" s="104" t="s">
        <v>116</v>
      </c>
      <c r="E13" s="105">
        <v>96</v>
      </c>
      <c r="F13" s="106"/>
      <c r="G13" s="107">
        <f t="shared" si="0"/>
        <v>0</v>
      </c>
    </row>
    <row r="14" spans="1:7" ht="12.75">
      <c r="A14" s="101">
        <v>6</v>
      </c>
      <c r="B14" s="102" t="s">
        <v>460</v>
      </c>
      <c r="C14" s="103" t="s">
        <v>934</v>
      </c>
      <c r="D14" s="104" t="s">
        <v>116</v>
      </c>
      <c r="E14" s="105">
        <v>211</v>
      </c>
      <c r="F14" s="106"/>
      <c r="G14" s="107">
        <f t="shared" si="0"/>
        <v>0</v>
      </c>
    </row>
    <row r="15" spans="1:7" ht="12.75">
      <c r="A15" s="101">
        <v>7</v>
      </c>
      <c r="B15" s="102" t="s">
        <v>461</v>
      </c>
      <c r="C15" s="103" t="s">
        <v>935</v>
      </c>
      <c r="D15" s="104" t="s">
        <v>116</v>
      </c>
      <c r="E15" s="105">
        <v>32.4</v>
      </c>
      <c r="F15" s="106"/>
      <c r="G15" s="107">
        <f t="shared" si="0"/>
        <v>0</v>
      </c>
    </row>
    <row r="16" spans="1:7" ht="12.75">
      <c r="A16" s="101">
        <v>8</v>
      </c>
      <c r="B16" s="102" t="s">
        <v>462</v>
      </c>
      <c r="C16" s="103" t="s">
        <v>463</v>
      </c>
      <c r="D16" s="104" t="s">
        <v>116</v>
      </c>
      <c r="E16" s="105">
        <v>339.4</v>
      </c>
      <c r="F16" s="106"/>
      <c r="G16" s="107">
        <f t="shared" si="0"/>
        <v>0</v>
      </c>
    </row>
    <row r="17" spans="1:7" ht="12.75">
      <c r="A17" s="101">
        <v>9</v>
      </c>
      <c r="B17" s="102" t="s">
        <v>464</v>
      </c>
      <c r="C17" s="103" t="s">
        <v>465</v>
      </c>
      <c r="D17" s="104" t="s">
        <v>345</v>
      </c>
      <c r="E17" s="105">
        <v>146</v>
      </c>
      <c r="F17" s="106"/>
      <c r="G17" s="107">
        <f t="shared" si="0"/>
        <v>0</v>
      </c>
    </row>
    <row r="18" spans="1:7" ht="12.75">
      <c r="A18" s="101">
        <v>10</v>
      </c>
      <c r="B18" s="102" t="s">
        <v>466</v>
      </c>
      <c r="C18" s="103" t="s">
        <v>467</v>
      </c>
      <c r="D18" s="104" t="s">
        <v>444</v>
      </c>
      <c r="E18" s="104" t="s">
        <v>24</v>
      </c>
      <c r="F18" s="104"/>
      <c r="G18" s="107">
        <f t="shared" si="0"/>
        <v>0</v>
      </c>
    </row>
    <row r="19" spans="1:7" ht="12.75">
      <c r="A19" s="101">
        <v>11</v>
      </c>
      <c r="B19" s="102" t="s">
        <v>468</v>
      </c>
      <c r="C19" s="103" t="s">
        <v>469</v>
      </c>
      <c r="D19" s="104" t="s">
        <v>11</v>
      </c>
      <c r="E19" s="104" t="s">
        <v>105</v>
      </c>
      <c r="F19" s="104"/>
      <c r="G19" s="107">
        <f t="shared" si="0"/>
        <v>0</v>
      </c>
    </row>
    <row r="20" spans="1:7" ht="12.75">
      <c r="A20" s="274" t="s">
        <v>470</v>
      </c>
      <c r="B20" s="275"/>
      <c r="C20" s="276" t="s">
        <v>454</v>
      </c>
      <c r="D20" s="276"/>
      <c r="E20" s="276"/>
      <c r="F20" s="276"/>
      <c r="G20" s="276">
        <f>SUM(G11:G19)</f>
        <v>0</v>
      </c>
    </row>
    <row r="21" spans="1:7" ht="12.75">
      <c r="A21" s="271">
        <v>734</v>
      </c>
      <c r="B21" s="272" t="s">
        <v>471</v>
      </c>
      <c r="C21" s="273"/>
      <c r="D21" s="272"/>
      <c r="E21" s="272"/>
      <c r="F21" s="272"/>
      <c r="G21" s="272"/>
    </row>
    <row r="22" spans="1:7" ht="12.75">
      <c r="A22" s="101">
        <v>12</v>
      </c>
      <c r="B22" s="102" t="s">
        <v>472</v>
      </c>
      <c r="C22" s="103" t="s">
        <v>473</v>
      </c>
      <c r="D22" s="104" t="s">
        <v>94</v>
      </c>
      <c r="E22" s="105">
        <v>24</v>
      </c>
      <c r="F22" s="106"/>
      <c r="G22" s="107">
        <f aca="true" t="shared" si="1" ref="G22:G27">E22*F22</f>
        <v>0</v>
      </c>
    </row>
    <row r="23" spans="1:7" ht="12.75">
      <c r="A23" s="101">
        <v>13</v>
      </c>
      <c r="B23" s="102" t="s">
        <v>474</v>
      </c>
      <c r="C23" s="103" t="s">
        <v>475</v>
      </c>
      <c r="D23" s="104" t="s">
        <v>94</v>
      </c>
      <c r="E23" s="105">
        <v>8</v>
      </c>
      <c r="F23" s="106"/>
      <c r="G23" s="107">
        <f t="shared" si="1"/>
        <v>0</v>
      </c>
    </row>
    <row r="24" spans="1:7" ht="12.75">
      <c r="A24" s="101">
        <v>14</v>
      </c>
      <c r="B24" s="102" t="s">
        <v>476</v>
      </c>
      <c r="C24" s="103" t="s">
        <v>477</v>
      </c>
      <c r="D24" s="104" t="s">
        <v>94</v>
      </c>
      <c r="E24" s="105">
        <v>24</v>
      </c>
      <c r="F24" s="106"/>
      <c r="G24" s="107">
        <f t="shared" si="1"/>
        <v>0</v>
      </c>
    </row>
    <row r="25" spans="1:7" ht="12.75">
      <c r="A25" s="101">
        <v>15</v>
      </c>
      <c r="B25" s="102" t="s">
        <v>478</v>
      </c>
      <c r="C25" s="103" t="s">
        <v>479</v>
      </c>
      <c r="D25" s="104" t="s">
        <v>94</v>
      </c>
      <c r="E25" s="105">
        <v>24</v>
      </c>
      <c r="F25" s="106"/>
      <c r="G25" s="107">
        <f t="shared" si="1"/>
        <v>0</v>
      </c>
    </row>
    <row r="26" spans="1:7" ht="12.75">
      <c r="A26" s="101">
        <v>16</v>
      </c>
      <c r="B26" s="102" t="s">
        <v>480</v>
      </c>
      <c r="C26" s="103" t="s">
        <v>481</v>
      </c>
      <c r="D26" s="104" t="s">
        <v>94</v>
      </c>
      <c r="E26" s="105">
        <v>24</v>
      </c>
      <c r="F26" s="106"/>
      <c r="G26" s="107">
        <f t="shared" si="1"/>
        <v>0</v>
      </c>
    </row>
    <row r="27" spans="1:7" ht="12" customHeight="1">
      <c r="A27" s="101">
        <v>17</v>
      </c>
      <c r="B27" s="102" t="s">
        <v>482</v>
      </c>
      <c r="C27" s="103" t="s">
        <v>483</v>
      </c>
      <c r="D27" s="104" t="s">
        <v>11</v>
      </c>
      <c r="E27" s="105">
        <v>3</v>
      </c>
      <c r="F27" s="106"/>
      <c r="G27" s="107">
        <f t="shared" si="1"/>
        <v>0</v>
      </c>
    </row>
    <row r="28" spans="1:7" ht="12.75">
      <c r="A28" s="274" t="s">
        <v>484</v>
      </c>
      <c r="B28" s="275"/>
      <c r="C28" s="276" t="s">
        <v>471</v>
      </c>
      <c r="D28" s="276"/>
      <c r="E28" s="276"/>
      <c r="F28" s="276"/>
      <c r="G28" s="276">
        <f>SUM(G22:G27)</f>
        <v>0</v>
      </c>
    </row>
    <row r="29" spans="1:7" ht="12.75">
      <c r="A29" s="271">
        <v>735</v>
      </c>
      <c r="B29" s="272" t="s">
        <v>485</v>
      </c>
      <c r="C29" s="273"/>
      <c r="D29" s="272"/>
      <c r="E29" s="272"/>
      <c r="F29" s="272"/>
      <c r="G29" s="272"/>
    </row>
    <row r="30" spans="1:7" ht="12.75">
      <c r="A30" s="101">
        <v>18</v>
      </c>
      <c r="B30" s="102" t="s">
        <v>486</v>
      </c>
      <c r="C30" s="103" t="s">
        <v>932</v>
      </c>
      <c r="D30" s="104" t="s">
        <v>94</v>
      </c>
      <c r="E30" s="105">
        <v>24</v>
      </c>
      <c r="F30" s="106"/>
      <c r="G30" s="107">
        <f>E30*F30</f>
        <v>0</v>
      </c>
    </row>
    <row r="31" spans="1:7" ht="12.75">
      <c r="A31" s="101">
        <v>19</v>
      </c>
      <c r="B31" s="102" t="s">
        <v>487</v>
      </c>
      <c r="C31" s="103" t="s">
        <v>936</v>
      </c>
      <c r="D31" s="104" t="s">
        <v>94</v>
      </c>
      <c r="E31" s="105">
        <v>12</v>
      </c>
      <c r="F31" s="106"/>
      <c r="G31" s="107">
        <f>E31*F31</f>
        <v>0</v>
      </c>
    </row>
    <row r="32" spans="1:7" ht="12.75">
      <c r="A32" s="101">
        <v>20</v>
      </c>
      <c r="B32" s="102" t="s">
        <v>488</v>
      </c>
      <c r="C32" s="103" t="s">
        <v>937</v>
      </c>
      <c r="D32" s="104" t="s">
        <v>94</v>
      </c>
      <c r="E32" s="105">
        <v>2</v>
      </c>
      <c r="F32" s="106"/>
      <c r="G32" s="107">
        <f>E32*F32</f>
        <v>0</v>
      </c>
    </row>
    <row r="33" spans="1:7" ht="12.75">
      <c r="A33" s="101">
        <v>21</v>
      </c>
      <c r="B33" s="102" t="s">
        <v>489</v>
      </c>
      <c r="C33" s="103" t="s">
        <v>938</v>
      </c>
      <c r="D33" s="104" t="s">
        <v>94</v>
      </c>
      <c r="E33" s="105">
        <v>10</v>
      </c>
      <c r="F33" s="106"/>
      <c r="G33" s="107">
        <f>E33*F33</f>
        <v>0</v>
      </c>
    </row>
    <row r="34" spans="1:7" ht="12.75">
      <c r="A34" s="101">
        <v>22</v>
      </c>
      <c r="B34" s="102" t="s">
        <v>490</v>
      </c>
      <c r="C34" s="103" t="s">
        <v>491</v>
      </c>
      <c r="D34" s="104" t="s">
        <v>11</v>
      </c>
      <c r="E34" s="105">
        <v>3</v>
      </c>
      <c r="F34" s="106"/>
      <c r="G34" s="107">
        <f>E34*F34</f>
        <v>0</v>
      </c>
    </row>
    <row r="35" spans="1:7" ht="12.75">
      <c r="A35" s="274" t="s">
        <v>492</v>
      </c>
      <c r="B35" s="275"/>
      <c r="C35" s="276" t="s">
        <v>485</v>
      </c>
      <c r="D35" s="276"/>
      <c r="E35" s="276"/>
      <c r="F35" s="276"/>
      <c r="G35" s="276">
        <f>SUM(G30:G34)</f>
        <v>0</v>
      </c>
    </row>
    <row r="36" spans="1:7" ht="12.75">
      <c r="A36" s="271">
        <v>732</v>
      </c>
      <c r="B36" s="272" t="s">
        <v>512</v>
      </c>
      <c r="C36" s="273"/>
      <c r="D36" s="272"/>
      <c r="E36" s="272"/>
      <c r="F36" s="272"/>
      <c r="G36" s="272"/>
    </row>
    <row r="37" spans="1:7" ht="12.75">
      <c r="A37" s="101">
        <v>23</v>
      </c>
      <c r="B37" s="102" t="s">
        <v>450</v>
      </c>
      <c r="C37" s="103" t="s">
        <v>514</v>
      </c>
      <c r="D37" s="104" t="s">
        <v>94</v>
      </c>
      <c r="E37" s="105">
        <v>1</v>
      </c>
      <c r="F37" s="106"/>
      <c r="G37" s="107">
        <f>E37*F37</f>
        <v>0</v>
      </c>
    </row>
    <row r="38" spans="1:7" ht="12.75">
      <c r="A38" s="101">
        <v>27</v>
      </c>
      <c r="B38" s="102" t="s">
        <v>490</v>
      </c>
      <c r="C38" s="103" t="s">
        <v>513</v>
      </c>
      <c r="D38" s="104" t="s">
        <v>11</v>
      </c>
      <c r="E38" s="105">
        <v>3</v>
      </c>
      <c r="F38" s="106"/>
      <c r="G38" s="107">
        <f>E38*F38</f>
        <v>0</v>
      </c>
    </row>
    <row r="39" spans="1:7" ht="12.75">
      <c r="A39" s="274" t="s">
        <v>511</v>
      </c>
      <c r="B39" s="275"/>
      <c r="C39" s="276" t="s">
        <v>512</v>
      </c>
      <c r="D39" s="276"/>
      <c r="E39" s="276"/>
      <c r="F39" s="276"/>
      <c r="G39" s="276">
        <f>SUM(G37:G38)</f>
        <v>0</v>
      </c>
    </row>
    <row r="41" spans="3:7" ht="12.75">
      <c r="C41" t="s">
        <v>515</v>
      </c>
      <c r="G41" s="30">
        <f>G39+G35+G28+G20+G9</f>
        <v>0</v>
      </c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B22">
      <selection activeCell="H43" sqref="H43"/>
    </sheetView>
  </sheetViews>
  <sheetFormatPr defaultColWidth="9.00390625" defaultRowHeight="12.75"/>
  <cols>
    <col min="1" max="1" width="11.875" style="0" customWidth="1"/>
    <col min="2" max="2" width="114.75390625" style="0" customWidth="1"/>
    <col min="3" max="3" width="35.25390625" style="0" customWidth="1"/>
    <col min="4" max="4" width="17.00390625" style="0" customWidth="1"/>
    <col min="5" max="5" width="6.00390625" style="0" customWidth="1"/>
    <col min="6" max="6" width="6.875" style="0" customWidth="1"/>
    <col min="7" max="8" width="17.25390625" style="0" customWidth="1"/>
    <col min="9" max="9" width="10.00390625" style="0" customWidth="1"/>
  </cols>
  <sheetData>
    <row r="1" spans="1:8" ht="20.25">
      <c r="A1" s="478" t="s">
        <v>870</v>
      </c>
      <c r="B1" s="478"/>
      <c r="C1" s="478"/>
      <c r="D1" s="478"/>
      <c r="E1" s="478"/>
      <c r="F1" s="478"/>
      <c r="G1" s="386"/>
      <c r="H1" s="386"/>
    </row>
    <row r="2" spans="1:8" ht="15">
      <c r="A2" s="479" t="s">
        <v>871</v>
      </c>
      <c r="B2" s="479"/>
      <c r="C2" s="479"/>
      <c r="D2" s="479"/>
      <c r="E2" s="479"/>
      <c r="F2" s="479"/>
      <c r="G2" s="387"/>
      <c r="H2" s="387"/>
    </row>
    <row r="3" spans="1:8" ht="17.25">
      <c r="A3" s="388" t="s">
        <v>863</v>
      </c>
      <c r="B3" s="389" t="s">
        <v>864</v>
      </c>
      <c r="C3" s="390" t="s">
        <v>865</v>
      </c>
      <c r="D3" s="391" t="s">
        <v>866</v>
      </c>
      <c r="E3" s="390" t="s">
        <v>867</v>
      </c>
      <c r="F3" s="392" t="s">
        <v>868</v>
      </c>
      <c r="G3" s="393" t="s">
        <v>869</v>
      </c>
      <c r="H3" s="394" t="s">
        <v>524</v>
      </c>
    </row>
    <row r="4" spans="1:8" ht="17.25">
      <c r="A4" s="395"/>
      <c r="B4" s="396"/>
      <c r="C4" s="397"/>
      <c r="D4" s="397"/>
      <c r="E4" s="397"/>
      <c r="F4" s="398"/>
      <c r="G4" s="399"/>
      <c r="H4" s="400"/>
    </row>
    <row r="5" spans="1:8" ht="18">
      <c r="A5" s="401"/>
      <c r="B5" s="402"/>
      <c r="C5" s="403"/>
      <c r="D5" s="404"/>
      <c r="E5" s="404"/>
      <c r="F5" s="405"/>
      <c r="G5" s="406"/>
      <c r="H5" s="407"/>
    </row>
    <row r="6" spans="1:8" ht="18">
      <c r="A6" s="408" t="s">
        <v>872</v>
      </c>
      <c r="B6" s="409" t="s">
        <v>873</v>
      </c>
      <c r="C6" s="410"/>
      <c r="D6" s="410"/>
      <c r="E6" s="410"/>
      <c r="F6" s="411"/>
      <c r="G6" s="412"/>
      <c r="H6" s="413"/>
    </row>
    <row r="7" spans="1:8" ht="15.75">
      <c r="A7" s="414"/>
      <c r="B7" s="415" t="s">
        <v>2</v>
      </c>
      <c r="C7" s="416"/>
      <c r="D7" s="416"/>
      <c r="E7" s="416"/>
      <c r="F7" s="417"/>
      <c r="G7" s="418"/>
      <c r="H7" s="419"/>
    </row>
    <row r="8" spans="1:8" ht="15.75">
      <c r="A8" s="414"/>
      <c r="B8" s="415" t="s">
        <v>874</v>
      </c>
      <c r="C8" s="416"/>
      <c r="D8" s="416"/>
      <c r="E8" s="416">
        <v>2</v>
      </c>
      <c r="F8" s="417" t="s">
        <v>875</v>
      </c>
      <c r="G8" s="418">
        <v>0</v>
      </c>
      <c r="H8" s="419">
        <f>G8*E8</f>
        <v>0</v>
      </c>
    </row>
    <row r="9" spans="1:8" ht="15.75">
      <c r="A9" s="414"/>
      <c r="B9" s="420" t="s">
        <v>876</v>
      </c>
      <c r="C9" s="416"/>
      <c r="D9" s="421"/>
      <c r="E9" s="416"/>
      <c r="F9" s="417"/>
      <c r="G9" s="418"/>
      <c r="H9" s="419"/>
    </row>
    <row r="10" spans="1:8" ht="15.75">
      <c r="A10" s="422"/>
      <c r="B10" s="423" t="s">
        <v>877</v>
      </c>
      <c r="C10" s="424"/>
      <c r="D10" s="425"/>
      <c r="E10" s="424"/>
      <c r="F10" s="426"/>
      <c r="G10" s="427"/>
      <c r="H10" s="428"/>
    </row>
    <row r="11" spans="1:8" ht="15.75">
      <c r="A11" s="414"/>
      <c r="B11" s="420" t="s">
        <v>878</v>
      </c>
      <c r="C11" s="416"/>
      <c r="D11" s="421"/>
      <c r="E11" s="416"/>
      <c r="F11" s="417"/>
      <c r="G11" s="418"/>
      <c r="H11" s="419"/>
    </row>
    <row r="12" spans="1:8" ht="15.75">
      <c r="A12" s="414"/>
      <c r="B12" s="420"/>
      <c r="C12" s="416"/>
      <c r="D12" s="421"/>
      <c r="E12" s="416"/>
      <c r="F12" s="417"/>
      <c r="G12" s="418"/>
      <c r="H12" s="419"/>
    </row>
    <row r="13" spans="1:8" ht="15.75">
      <c r="A13" s="414"/>
      <c r="B13" s="415" t="s">
        <v>874</v>
      </c>
      <c r="C13" s="416"/>
      <c r="D13" s="416"/>
      <c r="E13" s="416">
        <v>4</v>
      </c>
      <c r="F13" s="417" t="s">
        <v>875</v>
      </c>
      <c r="G13" s="418">
        <v>0</v>
      </c>
      <c r="H13" s="419">
        <f>G13*E13</f>
        <v>0</v>
      </c>
    </row>
    <row r="14" spans="1:8" ht="15.75">
      <c r="A14" s="414"/>
      <c r="B14" s="420" t="s">
        <v>876</v>
      </c>
      <c r="C14" s="416"/>
      <c r="D14" s="421"/>
      <c r="E14" s="416"/>
      <c r="F14" s="417"/>
      <c r="G14" s="418"/>
      <c r="H14" s="419"/>
    </row>
    <row r="15" spans="1:8" ht="15.75">
      <c r="A15" s="422"/>
      <c r="B15" s="423" t="s">
        <v>877</v>
      </c>
      <c r="C15" s="424"/>
      <c r="D15" s="425"/>
      <c r="E15" s="424"/>
      <c r="F15" s="426"/>
      <c r="G15" s="427"/>
      <c r="H15" s="428"/>
    </row>
    <row r="16" spans="1:8" ht="15.75">
      <c r="A16" s="414"/>
      <c r="B16" s="420" t="s">
        <v>879</v>
      </c>
      <c r="C16" s="416"/>
      <c r="D16" s="421"/>
      <c r="E16" s="416"/>
      <c r="F16" s="417"/>
      <c r="G16" s="418"/>
      <c r="H16" s="419"/>
    </row>
    <row r="17" spans="1:8" ht="15.75">
      <c r="A17" s="414"/>
      <c r="B17" s="420"/>
      <c r="C17" s="416"/>
      <c r="D17" s="421"/>
      <c r="E17" s="416"/>
      <c r="F17" s="417"/>
      <c r="G17" s="418"/>
      <c r="H17" s="419"/>
    </row>
    <row r="18" spans="1:8" ht="15.75">
      <c r="A18" s="414"/>
      <c r="B18" s="420" t="s">
        <v>880</v>
      </c>
      <c r="C18" s="416"/>
      <c r="D18" s="416"/>
      <c r="E18" s="416">
        <v>1</v>
      </c>
      <c r="F18" s="417" t="s">
        <v>875</v>
      </c>
      <c r="G18" s="418">
        <v>0</v>
      </c>
      <c r="H18" s="419">
        <f>G18*E18</f>
        <v>0</v>
      </c>
    </row>
    <row r="19" spans="1:8" ht="15.75">
      <c r="A19" s="414"/>
      <c r="B19" s="420" t="s">
        <v>876</v>
      </c>
      <c r="C19" s="416"/>
      <c r="D19" s="421"/>
      <c r="E19" s="416"/>
      <c r="F19" s="417"/>
      <c r="G19" s="418"/>
      <c r="H19" s="419"/>
    </row>
    <row r="20" spans="1:8" ht="15.75">
      <c r="A20" s="422"/>
      <c r="B20" s="423" t="s">
        <v>877</v>
      </c>
      <c r="C20" s="424"/>
      <c r="D20" s="425"/>
      <c r="E20" s="424"/>
      <c r="F20" s="426"/>
      <c r="G20" s="427"/>
      <c r="H20" s="428"/>
    </row>
    <row r="21" spans="1:8" ht="15.75">
      <c r="A21" s="414"/>
      <c r="B21" s="420" t="s">
        <v>878</v>
      </c>
      <c r="C21" s="416"/>
      <c r="D21" s="421"/>
      <c r="E21" s="416"/>
      <c r="F21" s="417"/>
      <c r="G21" s="418"/>
      <c r="H21" s="419"/>
    </row>
    <row r="22" spans="1:8" ht="15.75">
      <c r="A22" s="414"/>
      <c r="B22" s="420"/>
      <c r="C22" s="416"/>
      <c r="D22" s="421"/>
      <c r="E22" s="416"/>
      <c r="F22" s="417"/>
      <c r="G22" s="418"/>
      <c r="H22" s="419"/>
    </row>
    <row r="23" spans="1:8" ht="15.75">
      <c r="A23" s="414"/>
      <c r="B23" s="420" t="s">
        <v>881</v>
      </c>
      <c r="C23" s="416"/>
      <c r="D23" s="416"/>
      <c r="E23" s="416">
        <v>4</v>
      </c>
      <c r="F23" s="417" t="s">
        <v>347</v>
      </c>
      <c r="G23" s="418">
        <v>0</v>
      </c>
      <c r="H23" s="419">
        <f>G23*E23</f>
        <v>0</v>
      </c>
    </row>
    <row r="24" spans="1:8" ht="15.75">
      <c r="A24" s="414"/>
      <c r="B24" s="420" t="s">
        <v>882</v>
      </c>
      <c r="C24" s="416"/>
      <c r="D24" s="416"/>
      <c r="E24" s="416">
        <v>8</v>
      </c>
      <c r="F24" s="417" t="s">
        <v>347</v>
      </c>
      <c r="G24" s="418">
        <v>0</v>
      </c>
      <c r="H24" s="419">
        <f>G24*E24</f>
        <v>0</v>
      </c>
    </row>
    <row r="25" spans="1:8" ht="15.75">
      <c r="A25" s="414"/>
      <c r="B25" s="420"/>
      <c r="C25" s="416"/>
      <c r="D25" s="421"/>
      <c r="E25" s="416"/>
      <c r="F25" s="417"/>
      <c r="G25" s="418"/>
      <c r="H25" s="419"/>
    </row>
    <row r="26" spans="1:8" ht="15.75">
      <c r="A26" s="414"/>
      <c r="B26" s="415" t="s">
        <v>883</v>
      </c>
      <c r="C26" s="416"/>
      <c r="D26" s="416"/>
      <c r="E26" s="416">
        <v>39</v>
      </c>
      <c r="F26" s="417" t="s">
        <v>347</v>
      </c>
      <c r="G26" s="418">
        <v>0</v>
      </c>
      <c r="H26" s="419">
        <f>G26*E26</f>
        <v>0</v>
      </c>
    </row>
    <row r="27" spans="1:8" ht="15.75">
      <c r="A27" s="414"/>
      <c r="B27" s="415"/>
      <c r="C27" s="416"/>
      <c r="D27" s="416"/>
      <c r="E27" s="416"/>
      <c r="F27" s="417"/>
      <c r="G27" s="418"/>
      <c r="H27" s="419"/>
    </row>
    <row r="28" spans="1:8" ht="15.75">
      <c r="A28" s="414"/>
      <c r="B28" s="415" t="s">
        <v>884</v>
      </c>
      <c r="C28" s="416"/>
      <c r="D28" s="416"/>
      <c r="E28" s="416">
        <v>2</v>
      </c>
      <c r="F28" s="417" t="s">
        <v>347</v>
      </c>
      <c r="G28" s="418">
        <v>0</v>
      </c>
      <c r="H28" s="419">
        <f>G28*E28</f>
        <v>0</v>
      </c>
    </row>
    <row r="29" spans="1:8" ht="15.75">
      <c r="A29" s="414"/>
      <c r="B29" s="415" t="s">
        <v>885</v>
      </c>
      <c r="C29" s="416"/>
      <c r="D29" s="416"/>
      <c r="E29" s="416">
        <v>4</v>
      </c>
      <c r="F29" s="417" t="s">
        <v>347</v>
      </c>
      <c r="G29" s="418">
        <v>0</v>
      </c>
      <c r="H29" s="419">
        <f>G29*E29</f>
        <v>0</v>
      </c>
    </row>
    <row r="30" spans="1:8" ht="15.75">
      <c r="A30" s="414"/>
      <c r="B30" s="415" t="s">
        <v>886</v>
      </c>
      <c r="C30" s="416"/>
      <c r="D30" s="416"/>
      <c r="E30" s="416">
        <v>2</v>
      </c>
      <c r="F30" s="417" t="s">
        <v>347</v>
      </c>
      <c r="G30" s="418">
        <v>0</v>
      </c>
      <c r="H30" s="419">
        <f>G30*E30</f>
        <v>0</v>
      </c>
    </row>
    <row r="31" spans="1:8" ht="15.75">
      <c r="A31" s="414"/>
      <c r="B31" s="420"/>
      <c r="C31" s="416"/>
      <c r="D31" s="421"/>
      <c r="E31" s="416"/>
      <c r="F31" s="417"/>
      <c r="G31" s="418"/>
      <c r="H31" s="419"/>
    </row>
    <row r="32" spans="1:8" ht="15.75">
      <c r="A32" s="414"/>
      <c r="B32" s="429" t="s">
        <v>939</v>
      </c>
      <c r="C32" s="430"/>
      <c r="D32" s="430"/>
      <c r="E32" s="430">
        <v>88</v>
      </c>
      <c r="F32" s="431" t="s">
        <v>887</v>
      </c>
      <c r="G32" s="432">
        <v>0</v>
      </c>
      <c r="H32" s="419">
        <f>G32*E32</f>
        <v>0</v>
      </c>
    </row>
    <row r="33" spans="1:8" ht="15.75">
      <c r="A33" s="414"/>
      <c r="B33" s="415" t="s">
        <v>888</v>
      </c>
      <c r="C33" s="416"/>
      <c r="D33" s="416"/>
      <c r="E33" s="416">
        <v>6</v>
      </c>
      <c r="F33" s="417" t="s">
        <v>889</v>
      </c>
      <c r="G33" s="418">
        <v>0</v>
      </c>
      <c r="H33" s="419">
        <f>G33*E33</f>
        <v>0</v>
      </c>
    </row>
    <row r="34" spans="1:8" ht="15.75">
      <c r="A34" s="414"/>
      <c r="B34" s="415"/>
      <c r="C34" s="416"/>
      <c r="D34" s="416"/>
      <c r="E34" s="416"/>
      <c r="F34" s="417"/>
      <c r="G34" s="418"/>
      <c r="H34" s="419"/>
    </row>
    <row r="35" spans="1:8" ht="15.75">
      <c r="A35" s="414"/>
      <c r="B35" s="434"/>
      <c r="C35" s="430"/>
      <c r="D35" s="430"/>
      <c r="E35" s="430"/>
      <c r="F35" s="431"/>
      <c r="G35" s="432"/>
      <c r="H35" s="433"/>
    </row>
    <row r="36" spans="1:8" ht="15.75">
      <c r="A36" s="414"/>
      <c r="B36" s="435" t="s">
        <v>890</v>
      </c>
      <c r="C36" s="416"/>
      <c r="D36" s="416"/>
      <c r="E36" s="416"/>
      <c r="F36" s="417"/>
      <c r="G36" s="418"/>
      <c r="H36" s="419">
        <f aca="true" t="shared" si="0" ref="H36:H42">G36*E36</f>
        <v>0</v>
      </c>
    </row>
    <row r="37" spans="1:8" ht="15.75">
      <c r="A37" s="414"/>
      <c r="B37" s="435" t="s">
        <v>891</v>
      </c>
      <c r="C37" s="416"/>
      <c r="D37" s="416"/>
      <c r="E37" s="416">
        <v>1</v>
      </c>
      <c r="F37" s="417" t="s">
        <v>444</v>
      </c>
      <c r="G37" s="418"/>
      <c r="H37" s="419">
        <f t="shared" si="0"/>
        <v>0</v>
      </c>
    </row>
    <row r="38" spans="1:8" ht="15.75">
      <c r="A38" s="414"/>
      <c r="B38" s="435" t="s">
        <v>892</v>
      </c>
      <c r="C38" s="416"/>
      <c r="D38" s="416"/>
      <c r="E38" s="416">
        <v>1</v>
      </c>
      <c r="F38" s="417" t="s">
        <v>444</v>
      </c>
      <c r="G38" s="418"/>
      <c r="H38" s="419">
        <f t="shared" si="0"/>
        <v>0</v>
      </c>
    </row>
    <row r="39" spans="1:8" ht="15.75">
      <c r="A39" s="414"/>
      <c r="B39" s="435" t="s">
        <v>893</v>
      </c>
      <c r="C39" s="416"/>
      <c r="D39" s="416"/>
      <c r="E39" s="416">
        <v>1</v>
      </c>
      <c r="F39" s="417" t="s">
        <v>444</v>
      </c>
      <c r="G39" s="418"/>
      <c r="H39" s="419">
        <f t="shared" si="0"/>
        <v>0</v>
      </c>
    </row>
    <row r="40" spans="1:8" ht="15.75">
      <c r="A40" s="414"/>
      <c r="B40" s="435" t="s">
        <v>894</v>
      </c>
      <c r="C40" s="416"/>
      <c r="D40" s="416"/>
      <c r="E40" s="416">
        <v>1</v>
      </c>
      <c r="F40" s="417" t="s">
        <v>444</v>
      </c>
      <c r="G40" s="418"/>
      <c r="H40" s="419">
        <f t="shared" si="0"/>
        <v>0</v>
      </c>
    </row>
    <row r="41" spans="1:8" ht="15.75">
      <c r="A41" s="414"/>
      <c r="B41" s="435" t="s">
        <v>895</v>
      </c>
      <c r="C41" s="416"/>
      <c r="D41" s="416"/>
      <c r="E41" s="416">
        <v>1</v>
      </c>
      <c r="F41" s="417" t="s">
        <v>444</v>
      </c>
      <c r="G41" s="418"/>
      <c r="H41" s="419">
        <f t="shared" si="0"/>
        <v>0</v>
      </c>
    </row>
    <row r="42" spans="1:8" ht="15.75">
      <c r="A42" s="414"/>
      <c r="B42" s="435" t="s">
        <v>896</v>
      </c>
      <c r="C42" s="416"/>
      <c r="D42" s="416"/>
      <c r="E42" s="416">
        <v>1</v>
      </c>
      <c r="F42" s="417" t="s">
        <v>444</v>
      </c>
      <c r="G42" s="418"/>
      <c r="H42" s="419">
        <f t="shared" si="0"/>
        <v>0</v>
      </c>
    </row>
    <row r="43" spans="1:8" ht="15.75">
      <c r="A43" s="414"/>
      <c r="B43" s="435" t="s">
        <v>897</v>
      </c>
      <c r="C43" s="416"/>
      <c r="D43" s="416"/>
      <c r="E43" s="416"/>
      <c r="F43" s="417"/>
      <c r="G43" s="418"/>
      <c r="H43" s="436">
        <f>SUM(H8:H42)</f>
        <v>0</v>
      </c>
    </row>
    <row r="44" spans="1:8" ht="15.75">
      <c r="A44" s="437"/>
      <c r="B44" s="438"/>
      <c r="C44" s="439"/>
      <c r="D44" s="439"/>
      <c r="E44" s="439"/>
      <c r="F44" s="440"/>
      <c r="G44" s="441"/>
      <c r="H44" s="442"/>
    </row>
    <row r="45" spans="1:8" ht="15.75">
      <c r="A45" s="378"/>
      <c r="B45" s="379"/>
      <c r="C45" s="380"/>
      <c r="D45" s="380"/>
      <c r="E45" s="380"/>
      <c r="F45" s="381"/>
      <c r="G45" s="381"/>
      <c r="H45" s="381"/>
    </row>
    <row r="46" spans="1:8" ht="15.75">
      <c r="A46" s="378"/>
      <c r="B46" s="383"/>
      <c r="C46" s="382"/>
      <c r="D46" s="382"/>
      <c r="E46" s="382"/>
      <c r="F46" s="384"/>
      <c r="G46" s="384"/>
      <c r="H46" s="384"/>
    </row>
    <row r="47" spans="1:8" ht="15.75">
      <c r="A47" s="378"/>
      <c r="B47" s="379"/>
      <c r="C47" s="380"/>
      <c r="D47" s="380"/>
      <c r="E47" s="382"/>
      <c r="F47" s="381"/>
      <c r="G47" s="381"/>
      <c r="H47" s="381"/>
    </row>
    <row r="48" spans="1:8" ht="15.75">
      <c r="A48" s="378"/>
      <c r="B48" s="379"/>
      <c r="C48" s="380"/>
      <c r="D48" s="380"/>
      <c r="E48" s="380"/>
      <c r="F48" s="381"/>
      <c r="G48" s="381"/>
      <c r="H48" s="381"/>
    </row>
    <row r="49" spans="1:8" ht="15.75">
      <c r="A49" s="378"/>
      <c r="B49" s="379"/>
      <c r="C49" s="380"/>
      <c r="D49" s="380"/>
      <c r="E49" s="380"/>
      <c r="F49" s="381"/>
      <c r="G49" s="381"/>
      <c r="H49" s="381"/>
    </row>
    <row r="50" spans="1:8" ht="15.75">
      <c r="A50" s="378"/>
      <c r="B50" s="379"/>
      <c r="C50" s="380"/>
      <c r="D50" s="380"/>
      <c r="E50" s="380"/>
      <c r="F50" s="381"/>
      <c r="G50" s="381"/>
      <c r="H50" s="381"/>
    </row>
    <row r="51" spans="1:8" ht="15.75">
      <c r="A51" s="378"/>
      <c r="B51" s="385"/>
      <c r="C51" s="380"/>
      <c r="D51" s="380"/>
      <c r="E51" s="380"/>
      <c r="F51" s="381"/>
      <c r="G51" s="381"/>
      <c r="H51" s="381"/>
    </row>
    <row r="52" spans="1:8" ht="15.75">
      <c r="A52" s="378"/>
      <c r="B52" s="385"/>
      <c r="C52" s="380"/>
      <c r="D52" s="380"/>
      <c r="E52" s="380"/>
      <c r="F52" s="381"/>
      <c r="G52" s="381"/>
      <c r="H52" s="381"/>
    </row>
    <row r="53" spans="1:8" ht="15.75">
      <c r="A53" s="378"/>
      <c r="B53" s="385"/>
      <c r="C53" s="380"/>
      <c r="D53" s="380"/>
      <c r="E53" s="380"/>
      <c r="F53" s="381"/>
      <c r="G53" s="381"/>
      <c r="H53" s="381"/>
    </row>
    <row r="54" spans="1:8" ht="15.75">
      <c r="A54" s="378"/>
      <c r="B54" s="385"/>
      <c r="C54" s="380"/>
      <c r="D54" s="380"/>
      <c r="E54" s="380"/>
      <c r="F54" s="381"/>
      <c r="G54" s="381"/>
      <c r="H54" s="381"/>
    </row>
    <row r="55" spans="1:8" ht="15.75">
      <c r="A55" s="378"/>
      <c r="B55" s="385"/>
      <c r="C55" s="380"/>
      <c r="D55" s="380"/>
      <c r="E55" s="380"/>
      <c r="F55" s="381"/>
      <c r="G55" s="381"/>
      <c r="H55" s="381"/>
    </row>
    <row r="56" spans="1:8" ht="15.75">
      <c r="A56" s="378"/>
      <c r="B56" s="385"/>
      <c r="C56" s="380"/>
      <c r="D56" s="380"/>
      <c r="E56" s="380"/>
      <c r="F56" s="381"/>
      <c r="G56" s="381"/>
      <c r="H56" s="381"/>
    </row>
    <row r="57" spans="1:8" ht="15.75">
      <c r="A57" s="378"/>
      <c r="B57" s="385"/>
      <c r="C57" s="380"/>
      <c r="D57" s="380"/>
      <c r="E57" s="380"/>
      <c r="F57" s="381"/>
      <c r="G57" s="381"/>
      <c r="H57" s="381"/>
    </row>
    <row r="58" spans="1:8" ht="15.75">
      <c r="A58" s="378"/>
      <c r="B58" s="385"/>
      <c r="C58" s="380"/>
      <c r="D58" s="380"/>
      <c r="E58" s="380"/>
      <c r="F58" s="381"/>
      <c r="G58" s="381"/>
      <c r="H58" s="381"/>
    </row>
    <row r="59" spans="1:8" ht="15.75">
      <c r="A59" s="378"/>
      <c r="B59" s="379"/>
      <c r="C59" s="380"/>
      <c r="D59" s="380"/>
      <c r="E59" s="380"/>
      <c r="F59" s="381"/>
      <c r="G59" s="381"/>
      <c r="H59" s="381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4.375" style="0" customWidth="1"/>
    <col min="2" max="2" width="11.50390625" style="0" customWidth="1"/>
    <col min="3" max="3" width="40.375" style="0" customWidth="1"/>
    <col min="4" max="4" width="5.50390625" style="0" customWidth="1"/>
    <col min="5" max="5" width="8.50390625" style="0" customWidth="1"/>
    <col min="6" max="6" width="9.875" style="0" customWidth="1"/>
    <col min="7" max="7" width="13.875" style="0" customWidth="1"/>
  </cols>
  <sheetData>
    <row r="1" spans="1:7" ht="15">
      <c r="A1" s="470" t="s">
        <v>22</v>
      </c>
      <c r="B1" s="470"/>
      <c r="C1" s="470"/>
      <c r="D1" s="470"/>
      <c r="E1" s="470"/>
      <c r="F1" s="470"/>
      <c r="G1" s="470"/>
    </row>
    <row r="2" spans="1:7" ht="13.5" thickBot="1">
      <c r="A2" s="72"/>
      <c r="B2" s="73"/>
      <c r="C2" s="74"/>
      <c r="D2" s="74"/>
      <c r="E2" s="75"/>
      <c r="F2" s="74"/>
      <c r="G2" s="74"/>
    </row>
    <row r="3" spans="1:7" ht="13.5" thickTop="1">
      <c r="A3" s="471" t="s">
        <v>3</v>
      </c>
      <c r="B3" s="472"/>
      <c r="C3" s="76" t="s">
        <v>337</v>
      </c>
      <c r="D3" s="77"/>
      <c r="E3" s="78" t="s">
        <v>23</v>
      </c>
      <c r="F3" s="79" t="s">
        <v>24</v>
      </c>
      <c r="G3" s="80"/>
    </row>
    <row r="4" spans="1:7" ht="13.5" thickBot="1">
      <c r="A4" s="473" t="s">
        <v>25</v>
      </c>
      <c r="B4" s="474"/>
      <c r="C4" s="81" t="s">
        <v>809</v>
      </c>
      <c r="D4" s="82"/>
      <c r="E4" s="475"/>
      <c r="F4" s="476"/>
      <c r="G4" s="477"/>
    </row>
    <row r="5" spans="1:7" ht="13.5" thickTop="1">
      <c r="A5" s="324" t="s">
        <v>27</v>
      </c>
      <c r="B5" s="325" t="s">
        <v>28</v>
      </c>
      <c r="C5" s="325" t="s">
        <v>29</v>
      </c>
      <c r="D5" s="325" t="s">
        <v>30</v>
      </c>
      <c r="E5" s="326" t="s">
        <v>31</v>
      </c>
      <c r="F5" s="325" t="s">
        <v>32</v>
      </c>
      <c r="G5" s="327" t="s">
        <v>33</v>
      </c>
    </row>
    <row r="6" spans="1:7" ht="12.75">
      <c r="A6" s="328" t="s">
        <v>440</v>
      </c>
      <c r="B6" s="329" t="s">
        <v>441</v>
      </c>
      <c r="C6" s="330" t="s">
        <v>442</v>
      </c>
      <c r="D6" s="331"/>
      <c r="E6" s="332"/>
      <c r="F6" s="332"/>
      <c r="G6" s="333"/>
    </row>
    <row r="7" spans="1:7" ht="12.75">
      <c r="A7" s="334">
        <v>1</v>
      </c>
      <c r="B7" s="335" t="s">
        <v>789</v>
      </c>
      <c r="C7" s="336" t="s">
        <v>790</v>
      </c>
      <c r="D7" s="337" t="s">
        <v>42</v>
      </c>
      <c r="E7" s="338">
        <f>48+69</f>
        <v>117</v>
      </c>
      <c r="F7" s="339"/>
      <c r="G7" s="340">
        <f aca="true" t="shared" si="0" ref="G7:G16">E7*F7</f>
        <v>0</v>
      </c>
    </row>
    <row r="8" spans="1:7" ht="12.75">
      <c r="A8" s="334">
        <v>2</v>
      </c>
      <c r="B8" s="335" t="s">
        <v>791</v>
      </c>
      <c r="C8" s="336" t="s">
        <v>792</v>
      </c>
      <c r="D8" s="337" t="s">
        <v>42</v>
      </c>
      <c r="E8" s="338">
        <v>23</v>
      </c>
      <c r="F8" s="339"/>
      <c r="G8" s="340">
        <f t="shared" si="0"/>
        <v>0</v>
      </c>
    </row>
    <row r="9" spans="1:7" ht="12.75">
      <c r="A9" s="334">
        <v>4</v>
      </c>
      <c r="B9" s="335" t="s">
        <v>793</v>
      </c>
      <c r="C9" s="336" t="s">
        <v>794</v>
      </c>
      <c r="D9" s="337" t="s">
        <v>42</v>
      </c>
      <c r="E9" s="338">
        <v>21.599999999999998</v>
      </c>
      <c r="F9" s="339"/>
      <c r="G9" s="340">
        <f t="shared" si="0"/>
        <v>0</v>
      </c>
    </row>
    <row r="10" spans="1:7" ht="12.75">
      <c r="A10" s="334">
        <v>5</v>
      </c>
      <c r="B10" s="335" t="s">
        <v>795</v>
      </c>
      <c r="C10" s="336" t="s">
        <v>796</v>
      </c>
      <c r="D10" s="337" t="s">
        <v>78</v>
      </c>
      <c r="E10" s="338">
        <v>72</v>
      </c>
      <c r="F10" s="339"/>
      <c r="G10" s="340">
        <f t="shared" si="0"/>
        <v>0</v>
      </c>
    </row>
    <row r="11" spans="1:7" ht="12.75">
      <c r="A11" s="334">
        <v>6</v>
      </c>
      <c r="B11" s="335" t="s">
        <v>797</v>
      </c>
      <c r="C11" s="336" t="s">
        <v>798</v>
      </c>
      <c r="D11" s="337" t="s">
        <v>42</v>
      </c>
      <c r="E11" s="338">
        <f>E7-E8-E9</f>
        <v>72.4</v>
      </c>
      <c r="F11" s="339"/>
      <c r="G11" s="340">
        <f t="shared" si="0"/>
        <v>0</v>
      </c>
    </row>
    <row r="12" spans="1:7" ht="12.75">
      <c r="A12" s="334">
        <v>7</v>
      </c>
      <c r="B12" s="335" t="s">
        <v>799</v>
      </c>
      <c r="C12" s="336" t="s">
        <v>801</v>
      </c>
      <c r="D12" s="337" t="s">
        <v>367</v>
      </c>
      <c r="E12" s="338">
        <v>69</v>
      </c>
      <c r="F12" s="339"/>
      <c r="G12" s="340">
        <f t="shared" si="0"/>
        <v>0</v>
      </c>
    </row>
    <row r="13" spans="1:7" ht="12.75">
      <c r="A13" s="334">
        <v>8</v>
      </c>
      <c r="B13" s="335" t="s">
        <v>800</v>
      </c>
      <c r="C13" s="336" t="s">
        <v>806</v>
      </c>
      <c r="D13" s="337" t="s">
        <v>367</v>
      </c>
      <c r="E13" s="338">
        <v>48</v>
      </c>
      <c r="F13" s="339"/>
      <c r="G13" s="340">
        <f t="shared" si="0"/>
        <v>0</v>
      </c>
    </row>
    <row r="14" spans="1:7" ht="12.75">
      <c r="A14" s="334">
        <v>9</v>
      </c>
      <c r="B14" s="335" t="s">
        <v>807</v>
      </c>
      <c r="C14" s="336" t="s">
        <v>808</v>
      </c>
      <c r="D14" s="337" t="s">
        <v>444</v>
      </c>
      <c r="E14" s="338">
        <v>1</v>
      </c>
      <c r="F14" s="339"/>
      <c r="G14" s="340">
        <f t="shared" si="0"/>
        <v>0</v>
      </c>
    </row>
    <row r="15" spans="1:7" ht="12.75">
      <c r="A15" s="334">
        <v>10</v>
      </c>
      <c r="B15" s="335" t="s">
        <v>802</v>
      </c>
      <c r="C15" s="336" t="s">
        <v>803</v>
      </c>
      <c r="D15" s="337" t="s">
        <v>444</v>
      </c>
      <c r="E15" s="338">
        <v>4</v>
      </c>
      <c r="F15" s="339"/>
      <c r="G15" s="340">
        <f t="shared" si="0"/>
        <v>0</v>
      </c>
    </row>
    <row r="16" spans="1:7" ht="12.75">
      <c r="A16" s="334">
        <v>11</v>
      </c>
      <c r="B16" s="335" t="s">
        <v>804</v>
      </c>
      <c r="C16" s="336" t="s">
        <v>805</v>
      </c>
      <c r="D16" s="337" t="s">
        <v>444</v>
      </c>
      <c r="E16" s="338">
        <v>2</v>
      </c>
      <c r="F16" s="339"/>
      <c r="G16" s="340">
        <f t="shared" si="0"/>
        <v>0</v>
      </c>
    </row>
    <row r="17" spans="1:7" ht="12.75">
      <c r="A17" s="341" t="s">
        <v>447</v>
      </c>
      <c r="B17" s="342" t="s">
        <v>441</v>
      </c>
      <c r="C17" s="343" t="s">
        <v>442</v>
      </c>
      <c r="D17" s="344"/>
      <c r="E17" s="345"/>
      <c r="F17" s="345"/>
      <c r="G17" s="346">
        <f>SUM(G6:G16)</f>
        <v>0</v>
      </c>
    </row>
    <row r="18" spans="1:7" ht="12.75">
      <c r="A18" s="347" t="s">
        <v>448</v>
      </c>
      <c r="B18" s="348" t="s">
        <v>449</v>
      </c>
      <c r="C18" s="349"/>
      <c r="D18" s="350"/>
      <c r="E18" s="351"/>
      <c r="F18" s="351"/>
      <c r="G18" s="352">
        <f>G17</f>
        <v>0</v>
      </c>
    </row>
    <row r="19" spans="1:7" ht="12.75">
      <c r="A19" s="220"/>
      <c r="B19" s="220"/>
      <c r="C19" s="220"/>
      <c r="D19" s="220"/>
      <c r="E19" s="220"/>
      <c r="F19" s="220"/>
      <c r="G19" s="220"/>
    </row>
    <row r="20" spans="1:7" ht="12.75">
      <c r="A20" s="353"/>
      <c r="B20" s="220"/>
      <c r="C20" s="220"/>
      <c r="D20" s="220"/>
      <c r="E20" s="220"/>
      <c r="F20" s="220"/>
      <c r="G20" s="220"/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375" style="0" customWidth="1"/>
    <col min="2" max="2" width="11.50390625" style="0" customWidth="1"/>
    <col min="3" max="3" width="40.375" style="0" customWidth="1"/>
    <col min="4" max="4" width="5.50390625" style="0" customWidth="1"/>
    <col min="5" max="5" width="8.50390625" style="0" customWidth="1"/>
    <col min="6" max="6" width="9.875" style="0" customWidth="1"/>
    <col min="7" max="7" width="13.875" style="0" customWidth="1"/>
  </cols>
  <sheetData>
    <row r="1" spans="1:7" ht="15">
      <c r="A1" s="470" t="s">
        <v>22</v>
      </c>
      <c r="B1" s="470"/>
      <c r="C1" s="470"/>
      <c r="D1" s="470"/>
      <c r="E1" s="470"/>
      <c r="F1" s="470"/>
      <c r="G1" s="470"/>
    </row>
    <row r="2" spans="1:7" ht="13.5" thickBot="1">
      <c r="A2" s="72"/>
      <c r="B2" s="73"/>
      <c r="C2" s="74"/>
      <c r="D2" s="74"/>
      <c r="E2" s="75"/>
      <c r="F2" s="74"/>
      <c r="G2" s="74"/>
    </row>
    <row r="3" spans="1:7" ht="13.5" thickTop="1">
      <c r="A3" s="471" t="s">
        <v>3</v>
      </c>
      <c r="B3" s="472"/>
      <c r="C3" s="76" t="s">
        <v>337</v>
      </c>
      <c r="D3" s="77"/>
      <c r="E3" s="78" t="s">
        <v>23</v>
      </c>
      <c r="F3" s="79" t="s">
        <v>24</v>
      </c>
      <c r="G3" s="80"/>
    </row>
    <row r="4" spans="1:7" ht="13.5" thickBot="1">
      <c r="A4" s="473" t="s">
        <v>25</v>
      </c>
      <c r="B4" s="474"/>
      <c r="C4" s="81" t="s">
        <v>834</v>
      </c>
      <c r="D4" s="82"/>
      <c r="E4" s="475"/>
      <c r="F4" s="476"/>
      <c r="G4" s="477"/>
    </row>
    <row r="5" spans="1:7" ht="13.5" thickTop="1">
      <c r="A5" s="328" t="s">
        <v>440</v>
      </c>
      <c r="B5" s="329" t="s">
        <v>810</v>
      </c>
      <c r="C5" s="330" t="s">
        <v>826</v>
      </c>
      <c r="D5" s="331"/>
      <c r="E5" s="332"/>
      <c r="F5" s="332"/>
      <c r="G5" s="333"/>
    </row>
    <row r="6" spans="1:7" ht="12.75">
      <c r="A6" s="334">
        <v>1</v>
      </c>
      <c r="B6" s="335" t="s">
        <v>812</v>
      </c>
      <c r="C6" s="336" t="s">
        <v>813</v>
      </c>
      <c r="D6" s="337" t="s">
        <v>42</v>
      </c>
      <c r="E6" s="338">
        <v>44</v>
      </c>
      <c r="F6" s="339"/>
      <c r="G6" s="340">
        <f aca="true" t="shared" si="0" ref="G6:G18">E6*F6</f>
        <v>0</v>
      </c>
    </row>
    <row r="7" spans="1:7" ht="12.75">
      <c r="A7" s="334">
        <v>2</v>
      </c>
      <c r="B7" s="335" t="s">
        <v>814</v>
      </c>
      <c r="C7" s="336" t="s">
        <v>815</v>
      </c>
      <c r="D7" s="337" t="s">
        <v>42</v>
      </c>
      <c r="E7" s="338">
        <v>44</v>
      </c>
      <c r="F7" s="339"/>
      <c r="G7" s="340">
        <f t="shared" si="0"/>
        <v>0</v>
      </c>
    </row>
    <row r="8" spans="1:7" ht="12.75">
      <c r="A8" s="334">
        <v>5</v>
      </c>
      <c r="B8" s="335" t="s">
        <v>55</v>
      </c>
      <c r="C8" s="336" t="s">
        <v>816</v>
      </c>
      <c r="D8" s="337" t="s">
        <v>42</v>
      </c>
      <c r="E8" s="338">
        <v>15</v>
      </c>
      <c r="F8" s="339"/>
      <c r="G8" s="340">
        <f t="shared" si="0"/>
        <v>0</v>
      </c>
    </row>
    <row r="9" spans="1:7" ht="12.75">
      <c r="A9" s="334">
        <v>6</v>
      </c>
      <c r="B9" s="335" t="s">
        <v>59</v>
      </c>
      <c r="C9" s="336" t="s">
        <v>817</v>
      </c>
      <c r="D9" s="337" t="s">
        <v>42</v>
      </c>
      <c r="E9" s="338">
        <v>15</v>
      </c>
      <c r="F9" s="339"/>
      <c r="G9" s="340">
        <f t="shared" si="0"/>
        <v>0</v>
      </c>
    </row>
    <row r="10" spans="1:7" ht="12.75">
      <c r="A10" s="334">
        <v>7</v>
      </c>
      <c r="B10" s="335" t="s">
        <v>63</v>
      </c>
      <c r="C10" s="336" t="s">
        <v>818</v>
      </c>
      <c r="D10" s="337" t="s">
        <v>42</v>
      </c>
      <c r="E10" s="338">
        <v>44</v>
      </c>
      <c r="F10" s="339"/>
      <c r="G10" s="340">
        <f t="shared" si="0"/>
        <v>0</v>
      </c>
    </row>
    <row r="11" spans="1:7" ht="12.75">
      <c r="A11" s="334">
        <v>8</v>
      </c>
      <c r="B11" s="335" t="s">
        <v>65</v>
      </c>
      <c r="C11" s="336" t="s">
        <v>819</v>
      </c>
      <c r="D11" s="337" t="s">
        <v>42</v>
      </c>
      <c r="E11" s="338">
        <v>7</v>
      </c>
      <c r="F11" s="339"/>
      <c r="G11" s="340">
        <f t="shared" si="0"/>
        <v>0</v>
      </c>
    </row>
    <row r="12" spans="1:7" ht="12.75">
      <c r="A12" s="334">
        <v>9</v>
      </c>
      <c r="B12" s="335" t="s">
        <v>827</v>
      </c>
      <c r="C12" s="336" t="s">
        <v>820</v>
      </c>
      <c r="D12" s="337" t="s">
        <v>444</v>
      </c>
      <c r="E12" s="338">
        <v>1</v>
      </c>
      <c r="F12" s="339"/>
      <c r="G12" s="340">
        <f t="shared" si="0"/>
        <v>0</v>
      </c>
    </row>
    <row r="13" spans="1:7" ht="12.75">
      <c r="A13" s="334">
        <v>10</v>
      </c>
      <c r="B13" s="335" t="s">
        <v>828</v>
      </c>
      <c r="C13" s="336" t="s">
        <v>821</v>
      </c>
      <c r="D13" s="337" t="s">
        <v>444</v>
      </c>
      <c r="E13" s="338">
        <v>1</v>
      </c>
      <c r="F13" s="339"/>
      <c r="G13" s="340">
        <f t="shared" si="0"/>
        <v>0</v>
      </c>
    </row>
    <row r="14" spans="1:7" ht="12.75">
      <c r="A14" s="334"/>
      <c r="B14" s="335" t="s">
        <v>832</v>
      </c>
      <c r="C14" s="336" t="s">
        <v>829</v>
      </c>
      <c r="D14" s="337" t="s">
        <v>444</v>
      </c>
      <c r="E14" s="338">
        <v>1</v>
      </c>
      <c r="F14" s="339"/>
      <c r="G14" s="340">
        <f t="shared" si="0"/>
        <v>0</v>
      </c>
    </row>
    <row r="15" spans="1:7" ht="12.75">
      <c r="A15" s="334">
        <v>11</v>
      </c>
      <c r="B15" s="335" t="s">
        <v>833</v>
      </c>
      <c r="C15" s="336" t="s">
        <v>830</v>
      </c>
      <c r="D15" s="337" t="s">
        <v>116</v>
      </c>
      <c r="E15" s="338">
        <v>44</v>
      </c>
      <c r="F15" s="339"/>
      <c r="G15" s="340">
        <f t="shared" si="0"/>
        <v>0</v>
      </c>
    </row>
    <row r="16" spans="1:7" ht="12.75">
      <c r="A16" s="334">
        <v>12</v>
      </c>
      <c r="B16" s="335" t="s">
        <v>822</v>
      </c>
      <c r="C16" s="336" t="s">
        <v>823</v>
      </c>
      <c r="D16" s="337" t="s">
        <v>94</v>
      </c>
      <c r="E16" s="338">
        <v>1</v>
      </c>
      <c r="F16" s="339"/>
      <c r="G16" s="340">
        <f t="shared" si="0"/>
        <v>0</v>
      </c>
    </row>
    <row r="17" spans="1:7" ht="12.75">
      <c r="A17" s="334">
        <v>13</v>
      </c>
      <c r="B17" s="335"/>
      <c r="C17" s="336" t="s">
        <v>831</v>
      </c>
      <c r="D17" s="337" t="s">
        <v>116</v>
      </c>
      <c r="E17" s="338">
        <v>44</v>
      </c>
      <c r="F17" s="339"/>
      <c r="G17" s="340">
        <f t="shared" si="0"/>
        <v>0</v>
      </c>
    </row>
    <row r="18" spans="1:7" ht="12.75">
      <c r="A18" s="334">
        <v>14</v>
      </c>
      <c r="B18" s="335" t="s">
        <v>824</v>
      </c>
      <c r="C18" s="336" t="s">
        <v>825</v>
      </c>
      <c r="D18" s="337" t="s">
        <v>94</v>
      </c>
      <c r="E18" s="338">
        <v>1</v>
      </c>
      <c r="F18" s="339"/>
      <c r="G18" s="340">
        <f t="shared" si="0"/>
        <v>0</v>
      </c>
    </row>
    <row r="19" spans="1:7" ht="12.75">
      <c r="A19" s="334">
        <v>15</v>
      </c>
      <c r="B19" s="342" t="s">
        <v>810</v>
      </c>
      <c r="C19" s="343" t="s">
        <v>811</v>
      </c>
      <c r="D19" s="344"/>
      <c r="E19" s="345"/>
      <c r="F19" s="345"/>
      <c r="G19" s="346">
        <f>SUM(G6:G18)</f>
        <v>0</v>
      </c>
    </row>
    <row r="20" spans="1:7" ht="12.75">
      <c r="A20" s="347" t="s">
        <v>448</v>
      </c>
      <c r="B20" s="348" t="s">
        <v>449</v>
      </c>
      <c r="C20" s="349"/>
      <c r="D20" s="350"/>
      <c r="E20" s="351"/>
      <c r="F20" s="351"/>
      <c r="G20" s="352">
        <f>G19</f>
        <v>0</v>
      </c>
    </row>
    <row r="21" spans="1:7" ht="12.75">
      <c r="A21" s="220"/>
      <c r="B21" s="220"/>
      <c r="C21" s="220"/>
      <c r="D21" s="220"/>
      <c r="E21" s="220"/>
      <c r="F21" s="220"/>
      <c r="G21" s="220"/>
    </row>
    <row r="22" spans="1:7" ht="12.75">
      <c r="A22" s="353"/>
      <c r="B22" s="220"/>
      <c r="C22" s="220"/>
      <c r="D22" s="220"/>
      <c r="E22" s="220"/>
      <c r="F22" s="220"/>
      <c r="G22" s="220"/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Janeček</dc:creator>
  <cp:keywords/>
  <dc:description/>
  <cp:lastModifiedBy>Radim Buček</cp:lastModifiedBy>
  <cp:lastPrinted>2017-05-02T11:16:59Z</cp:lastPrinted>
  <dcterms:created xsi:type="dcterms:W3CDTF">2016-10-19T07:08:23Z</dcterms:created>
  <dcterms:modified xsi:type="dcterms:W3CDTF">2019-06-22T11:41:24Z</dcterms:modified>
  <cp:category/>
  <cp:version/>
  <cp:contentType/>
  <cp:contentStatus/>
</cp:coreProperties>
</file>