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bookViews>
    <workbookView xWindow="11235" yWindow="0" windowWidth="28800" windowHeight="12390" activeTab="1"/>
  </bookViews>
  <sheets>
    <sheet name="KRYCÍ LISTY" sheetId="14" r:id="rId1"/>
    <sheet name="SO 01 " sheetId="17" r:id="rId2"/>
    <sheet name="SO 02" sheetId="19" r:id="rId3"/>
    <sheet name="SO 02 - příloha" sheetId="20" r:id="rId4"/>
    <sheet name="OSTATNÍ NÁKLADY" sheetId="21" r:id="rId5"/>
  </sheets>
  <definedNames>
    <definedName name="_xlnm.Print_Area" localSheetId="0">'KRYCÍ LISTY'!$A$1:$D$75</definedName>
    <definedName name="_xlnm.Print_Area" localSheetId="1">'SO 01 '!$A$1:$H$251</definedName>
    <definedName name="_xlnm.Print_Area" localSheetId="2">'SO 02'!$A$1:$G$103</definedName>
    <definedName name="_xlnm.Print_Area" localSheetId="3">'SO 02 - příloha'!$A$1:$F$44</definedName>
  </definedNames>
  <calcPr calcId="191029"/>
  <extLst/>
</workbook>
</file>

<file path=xl/sharedStrings.xml><?xml version="1.0" encoding="utf-8"?>
<sst xmlns="http://schemas.openxmlformats.org/spreadsheetml/2006/main" count="1204" uniqueCount="623">
  <si>
    <t>NÁZEV POLOŽKY</t>
  </si>
  <si>
    <t>MJ</t>
  </si>
  <si>
    <t>CENA ZA MJ</t>
  </si>
  <si>
    <t>CENA CELKEM</t>
  </si>
  <si>
    <t>POZNÁMKA</t>
  </si>
  <si>
    <t>m²</t>
  </si>
  <si>
    <t>m³</t>
  </si>
  <si>
    <t>ks</t>
  </si>
  <si>
    <t>t</t>
  </si>
  <si>
    <t>m</t>
  </si>
  <si>
    <t>CELKEM</t>
  </si>
  <si>
    <t>POČET MJ</t>
  </si>
  <si>
    <t xml:space="preserve">ZALOŽENÍ TRÁVNÍKU </t>
  </si>
  <si>
    <t xml:space="preserve">sejmutí drnu </t>
  </si>
  <si>
    <t xml:space="preserve">vodorovné přemístění výkopu do 20 m </t>
  </si>
  <si>
    <t>MAT</t>
  </si>
  <si>
    <t>odkopávky a prokopávky nezapažené</t>
  </si>
  <si>
    <t>122 20-2202</t>
  </si>
  <si>
    <t>odborný odhad</t>
  </si>
  <si>
    <t>998 23-1311</t>
  </si>
  <si>
    <t>svahování svahů do projektovaných profilů s potřebným přemístěním výkopů</t>
  </si>
  <si>
    <t>183 40-3153</t>
  </si>
  <si>
    <t>183 40-3161</t>
  </si>
  <si>
    <t>obdělání půdy válením</t>
  </si>
  <si>
    <t>185 80-4312</t>
  </si>
  <si>
    <t>kg</t>
  </si>
  <si>
    <t>184 10-2113</t>
  </si>
  <si>
    <t>184 85-2312</t>
  </si>
  <si>
    <t>185 80-4311</t>
  </si>
  <si>
    <t>184 80-1121</t>
  </si>
  <si>
    <t>ošetření vysazených dřevin solitérních</t>
  </si>
  <si>
    <t>PŘÍPRAVA STANOVIŠTĚ</t>
  </si>
  <si>
    <t>I</t>
  </si>
  <si>
    <t>II</t>
  </si>
  <si>
    <t>III</t>
  </si>
  <si>
    <t>183 10-1213</t>
  </si>
  <si>
    <t>184 10-2112</t>
  </si>
  <si>
    <t>121 10-1103</t>
  </si>
  <si>
    <t>111 30-1111</t>
  </si>
  <si>
    <t>MODELACE TERÉNU</t>
  </si>
  <si>
    <t>ROZPOČET PŘÍMÝCH INVESTIČNÍCH NÁKLADŮ</t>
  </si>
  <si>
    <t>NÁKLADY NA ROSTLINNÝ MATERIÁL</t>
  </si>
  <si>
    <t>instalace chráničky proti strunové sekačce</t>
  </si>
  <si>
    <t xml:space="preserve">zalití rostlin vodou (50 l/ks; 5x) </t>
  </si>
  <si>
    <t>PŘÍPRAVA POZEMKU PRO ZALOŽENÍ</t>
  </si>
  <si>
    <t>VÝSADBA STROMŮ S BALEM V ROVINĚ DO JAMEK S 50% VÝMĚNOU PŮDY</t>
  </si>
  <si>
    <t>REKAPITULACE ROZPOČTOVÝCH KAPITOL</t>
  </si>
  <si>
    <t xml:space="preserve">Akce: </t>
  </si>
  <si>
    <t>Ing. Radka Matoušková</t>
  </si>
  <si>
    <t>matouskova.loci@gmail.com</t>
  </si>
  <si>
    <t>+420 777 083 533</t>
  </si>
  <si>
    <t>Zadavatel:</t>
  </si>
  <si>
    <t>V:………………….; Dne:…………………………</t>
  </si>
  <si>
    <t xml:space="preserve"> IČ: 87554330</t>
  </si>
  <si>
    <t>zhutnění krytu nebo podkladu</t>
  </si>
  <si>
    <t>579 10-2111</t>
  </si>
  <si>
    <t>I.3</t>
  </si>
  <si>
    <t>I.4</t>
  </si>
  <si>
    <t>I.5</t>
  </si>
  <si>
    <t>I.6</t>
  </si>
  <si>
    <t>ROZPOČTOVÉ POLOŽKY</t>
  </si>
  <si>
    <t>VÝMĚRA: veškeré přesuny zeminy v rámci pozemku (po vykopávkách; pro zásypy; pro terénní modelace atp)</t>
  </si>
  <si>
    <t>184 91-1421</t>
  </si>
  <si>
    <t>VÝSADBA KEŘŮ A POPÍNAVÝCH ROSTLIN DO JAMEK S 50% VÝMĚNOU PŮDY</t>
  </si>
  <si>
    <t>vodorovné přemístění výkopku do 50 m</t>
  </si>
  <si>
    <t>I.7</t>
  </si>
  <si>
    <t>111 21-2351</t>
  </si>
  <si>
    <t>ZALOŽENÍ TRÁVNÍKU</t>
  </si>
  <si>
    <t xml:space="preserve">PĚŠINY - ŠTĚRKOVÝ TRÁVNÍK </t>
  </si>
  <si>
    <t>VÝMĚRA: pro terénní modelace</t>
  </si>
  <si>
    <t>Úprava pláně vyrovnáním výškových rozdílů v hornině tř. 1 až 4 se zhutněním</t>
  </si>
  <si>
    <t>181 95-1102</t>
  </si>
  <si>
    <t>Přesun hmot pro komunikace s krytem z kameniva, monolitickým betonovým nebo živičným dopravní vzdálenost do 200 m jakékoliv délky objektu</t>
  </si>
  <si>
    <t>998 2-25111</t>
  </si>
  <si>
    <t>VÝMĚRA: pro vodní plochu</t>
  </si>
  <si>
    <t>broukoviště</t>
  </si>
  <si>
    <t>Kč</t>
  </si>
  <si>
    <t>Ostatní náklady,vlivy NUS</t>
  </si>
  <si>
    <t>090001000</t>
  </si>
  <si>
    <t xml:space="preserve">Ostatní náklady   </t>
  </si>
  <si>
    <t>VRN9</t>
  </si>
  <si>
    <t>hod</t>
  </si>
  <si>
    <t>Výchozí revize elektrického zařízení</t>
  </si>
  <si>
    <t>tz</t>
  </si>
  <si>
    <t>kus</t>
  </si>
  <si>
    <t xml:space="preserve">Úprava a dozbrojení rozváděče v místě napojení   </t>
  </si>
  <si>
    <t xml:space="preserve">Ukončení vodič izolovaný do 2,5mm2 v rozváděči nebo na přístroji   </t>
  </si>
  <si>
    <t xml:space="preserve">Montáž jistič jednopólový nn do 25 A bez krytu   </t>
  </si>
  <si>
    <t>747231110</t>
  </si>
  <si>
    <t>jistič 1pólový-charakteristika B LPN (LSN) 16B/1</t>
  </si>
  <si>
    <t>Montáž zásuvka (polo)zapuštěná bezšroubové připojení 2P+PE se zapojením vodičů</t>
  </si>
  <si>
    <t>zásuvka 1násobná 16A komplet - (strojek, krytka, rámeček)</t>
  </si>
  <si>
    <t>Montáž měděných kabelů CYKY 3x2,5mm2 uložených pevně</t>
  </si>
  <si>
    <t>Signalizační fólie nad kabel</t>
  </si>
  <si>
    <t>899722111t</t>
  </si>
  <si>
    <t xml:space="preserve">trubka elektroinstalační ohebná Kopoflex, HDPE+LDPE KF 09063   </t>
  </si>
  <si>
    <t>345713520</t>
  </si>
  <si>
    <t>kabel silový s Cu Jádrem 3x2,5mm2</t>
  </si>
  <si>
    <t xml:space="preserve">Elektromontáže   </t>
  </si>
  <si>
    <t>21-M</t>
  </si>
  <si>
    <t xml:space="preserve">Přesun hmot tonážní pro izolace proti vodě, vlhkosti a plynům v objektech výšky do 6 m   </t>
  </si>
  <si>
    <t>998711101</t>
  </si>
  <si>
    <t>D 03</t>
  </si>
  <si>
    <t xml:space="preserve">Opracování prostupů fólií + příruby   </t>
  </si>
  <si>
    <t>711DET1</t>
  </si>
  <si>
    <t>D 03,04,05</t>
  </si>
  <si>
    <t>m2</t>
  </si>
  <si>
    <t xml:space="preserve">pryž EPDM, černá, síla 1.02 mm   </t>
  </si>
  <si>
    <t>272441100</t>
  </si>
  <si>
    <t>Provedení vodorovné izolace proti tlakové vodě</t>
  </si>
  <si>
    <t>711471052</t>
  </si>
  <si>
    <t xml:space="preserve">Izolace proti vodě, vlhkosti a plynům   </t>
  </si>
  <si>
    <t>711</t>
  </si>
  <si>
    <t>D 01, 02 (soupis víz příloha)</t>
  </si>
  <si>
    <t>kpl.</t>
  </si>
  <si>
    <t>Biologická, mechanická filtrace a vodopád s příslušenstvím</t>
  </si>
  <si>
    <t>agregovaná položka</t>
  </si>
  <si>
    <t xml:space="preserve">Přesun hmot pro trubní vedení z trub z plastických hmot otevřený výkop   </t>
  </si>
  <si>
    <t>998276101R00</t>
  </si>
  <si>
    <t>Zkoušky tlakové a revize</t>
  </si>
  <si>
    <t>043114000</t>
  </si>
  <si>
    <t>Signalizační fólie nad potrubí</t>
  </si>
  <si>
    <t>Kanalizační potrubí PVC KG DN 100</t>
  </si>
  <si>
    <t>286MAT4</t>
  </si>
  <si>
    <t>Montáž trubek z tvrdého PVC/PP do DN 100</t>
  </si>
  <si>
    <t>871251111R00</t>
  </si>
  <si>
    <t xml:space="preserve">Potrubí z trub plastových   </t>
  </si>
  <si>
    <t xml:space="preserve">Přesun hmot pro nádrže   </t>
  </si>
  <si>
    <t>998331011R00</t>
  </si>
  <si>
    <t>m3</t>
  </si>
  <si>
    <t>Obsyp potrubí štěrkopískem</t>
  </si>
  <si>
    <t>175100020RA0</t>
  </si>
  <si>
    <t>D 03.04.05</t>
  </si>
  <si>
    <t xml:space="preserve">Lože pod potrubí otevřený výkop ze štěrkopísku   </t>
  </si>
  <si>
    <t>451573111R00</t>
  </si>
  <si>
    <t xml:space="preserve">geotextilie (polypropylen) PK-TEX PP 80 314 g/m2   </t>
  </si>
  <si>
    <t>693110050</t>
  </si>
  <si>
    <t xml:space="preserve">Zřízení vrstvy z geotextilie  </t>
  </si>
  <si>
    <t>457971122R00</t>
  </si>
  <si>
    <t xml:space="preserve">Podkladní a vedlejší konstrukce (kromě vozovek a železničního svršku)  </t>
  </si>
  <si>
    <t>D 03 (kamenné zírky, kamené solitery, přítěžovací balvany, včetně dopravy a uložení)</t>
  </si>
  <si>
    <t>Stabilizační vrstva z lom. kamene fr. 125 mm</t>
  </si>
  <si>
    <t>211521111R00</t>
  </si>
  <si>
    <t>D 03, 04, 05 (pískový podsyp pod hydroizolační spouvrství, včetně dopravy a uložení)</t>
  </si>
  <si>
    <t>Filtrační vrstvy z drceného kameniva bez zhutnění frakce 2 až 4 mm  (2/4)</t>
  </si>
  <si>
    <t>457531114x</t>
  </si>
  <si>
    <t>D03</t>
  </si>
  <si>
    <t xml:space="preserve">Obsypání potrubí ručně sypaninou bez prohození </t>
  </si>
  <si>
    <t>D 01 (lože pod filtraci)</t>
  </si>
  <si>
    <t xml:space="preserve">Výplň odvodňovacích žeber nebo trativodů kamenivem hrubým drceným frakce 65 až 125 mm   </t>
  </si>
  <si>
    <t>D 01,03,04,05 (kačírek fr 8/16, včetně dopravy a uložení)</t>
  </si>
  <si>
    <t>Výplň odvodňovacích žeber nebo trativodů kamenivem hrubým drceným frakce 4 až 16 mm   (8/16)</t>
  </si>
  <si>
    <t>211561111R00</t>
  </si>
  <si>
    <t>D.01,03,04,05</t>
  </si>
  <si>
    <t>Zhutnění podloží z hornin soudržných do 92% PS nebo nesoudržných sypkých I(d) do 0,8</t>
  </si>
  <si>
    <t>215901101R00</t>
  </si>
  <si>
    <t xml:space="preserve">Úprava podloží a základové spáry   </t>
  </si>
  <si>
    <t>Rozprostření ornice tl. vrstvy 300 mm</t>
  </si>
  <si>
    <t xml:space="preserve">Svahování násypů   </t>
  </si>
  <si>
    <t>182201101R00</t>
  </si>
  <si>
    <t>D 07</t>
  </si>
  <si>
    <t xml:space="preserve">mokřadní vegetace   </t>
  </si>
  <si>
    <t>02651279</t>
  </si>
  <si>
    <t xml:space="preserve">Kopání jamek 25 x 25 cm a sadba sazenic sklon do 1:5 při stupni zabuřenění 0 v zemině 3   </t>
  </si>
  <si>
    <t>184211312</t>
  </si>
  <si>
    <t xml:space="preserve">Povrchové úpravy terénu   </t>
  </si>
  <si>
    <t>D 03,04,05 (tvorba koruny hráze)</t>
  </si>
  <si>
    <t xml:space="preserve">Hutnění boků násypů pro jakýkoliv sklon a míru zhutnění svahu   </t>
  </si>
  <si>
    <t>171151101R00</t>
  </si>
  <si>
    <t xml:space="preserve">Uložení sypaniny z hornin soudržných do násypů zhutněných do 100 % PS   </t>
  </si>
  <si>
    <t>171101103R00</t>
  </si>
  <si>
    <t>D 01</t>
  </si>
  <si>
    <t xml:space="preserve">Zásyp jam, šachet rýh nebo kolem objektů sypaninou se zhutněním   </t>
  </si>
  <si>
    <t>174101101</t>
  </si>
  <si>
    <t>Konstrukce ze zemin</t>
  </si>
  <si>
    <t>den</t>
  </si>
  <si>
    <t>Pohotovost čerp.soupravy, výška do 10 m, přítok 500 l</t>
  </si>
  <si>
    <t>115101301R00</t>
  </si>
  <si>
    <t>h</t>
  </si>
  <si>
    <t xml:space="preserve">Čerpání vody na výšku do 10 m, přítok do 500 l   </t>
  </si>
  <si>
    <t>115101201</t>
  </si>
  <si>
    <t>Přípravné a přidružené práce</t>
  </si>
  <si>
    <t>řádek</t>
  </si>
  <si>
    <t>Biologická filtrace</t>
  </si>
  <si>
    <t xml:space="preserve">Biologická jezírková tlaková filtrace se systémem proplachu. velikost min 24", objem min 100l, určení pro biotopy do 200m3 </t>
  </si>
  <si>
    <t>UV lampa 110W</t>
  </si>
  <si>
    <t>kompresor, výkon min. 90l/min</t>
  </si>
  <si>
    <t>PVC Hadice 50mm</t>
  </si>
  <si>
    <t>Šachta čerpadlová PP 500x500x1000mm s šoupaty</t>
  </si>
  <si>
    <t>Čerpadlo jezírkové, průtok 12m3/hod pro čerpadlovou šachtu</t>
  </si>
  <si>
    <t>Perforované hadicové rozvody vzduchování vč. provedení</t>
  </si>
  <si>
    <t>Podružný mat. (klapky, průchodky, spojky, kolena…)</t>
  </si>
  <si>
    <t>pol.</t>
  </si>
  <si>
    <t>Časovač s ovládáním</t>
  </si>
  <si>
    <t>Gula jezírková s přírubou boční</t>
  </si>
  <si>
    <t>Celkem za oddíl</t>
  </si>
  <si>
    <t>Mechanická filtrace</t>
  </si>
  <si>
    <t>Mechanická filtrace s nerez sítem, oko 0,3mm</t>
  </si>
  <si>
    <t>Skimmer břehový s košem</t>
  </si>
  <si>
    <t>Čerpadlo jezírkové, průtok 12m3/hod pro skimmer</t>
  </si>
  <si>
    <t>Vodopád</t>
  </si>
  <si>
    <t>Čerpadlo jezírkové, průtok 18m3/hod pro vodopád</t>
  </si>
  <si>
    <t xml:space="preserve">Provedení vodopádu a vývěry vč. potrubí a čerpadla </t>
  </si>
  <si>
    <t>Doprava a montáže</t>
  </si>
  <si>
    <t>Montáž</t>
  </si>
  <si>
    <t>kpl</t>
  </si>
  <si>
    <t>Doprava materiálu a osob</t>
  </si>
  <si>
    <t>Přesuny hmot</t>
  </si>
  <si>
    <t>Technické zkoušky zařízení</t>
  </si>
  <si>
    <t>Provozní řád pro trvalý provoz</t>
  </si>
  <si>
    <t>Součinnost projektanta a dodavatele při zkušebním provozu</t>
  </si>
  <si>
    <t>Biologická aktivace pro jezírko a biologickou filtraci</t>
  </si>
  <si>
    <t>Celkem za dodávku a montáž celkem bez DPH</t>
  </si>
  <si>
    <t>ÚRS 2018</t>
  </si>
  <si>
    <t>hutnění boků náspů z hornin soudržných a sypkých pro jakýkoliv sklon, délku a míru zhutnění</t>
  </si>
  <si>
    <t>sejmutí ornice s vodorovným přemístěním na hromady v místě upotřebení se složením na vzdálenost 100 - 250 m (mocnost 0,15 m)</t>
  </si>
  <si>
    <t>odstranění nevhodných dřevin výšky přes 1 m s odstraněním pařezu do 100 m²</t>
  </si>
  <si>
    <t>112 15-1353</t>
  </si>
  <si>
    <t>112 15-1111</t>
  </si>
  <si>
    <t>112 15-1112</t>
  </si>
  <si>
    <t>112 15-1113</t>
  </si>
  <si>
    <t>specifikace</t>
  </si>
  <si>
    <t>substrát trávníkový zakládací</t>
  </si>
  <si>
    <t>181 41-1131</t>
  </si>
  <si>
    <t>odvoz a skládkování travního drnu</t>
  </si>
  <si>
    <t>zhotovení podkladu ze štěrku s rozprostřením a zhutněním, po zhutnění vrstva tl. 200 mm</t>
  </si>
  <si>
    <t>564 76-0111</t>
  </si>
  <si>
    <t>základ plazí zídky ze štěrkového lože</t>
  </si>
  <si>
    <t>štěrk fr. 16/32 mm</t>
  </si>
  <si>
    <t>cca 2/3 objemu zídky</t>
  </si>
  <si>
    <t>rozvaliny - cca 1/3 objemu zídky</t>
  </si>
  <si>
    <t>327 21-4111</t>
  </si>
  <si>
    <t>327 21-4112</t>
  </si>
  <si>
    <t>327 21-2911</t>
  </si>
  <si>
    <t>příplatek za vytvoření plochy k sezení (lícování zdiva jednostranné)</t>
  </si>
  <si>
    <t>délka plochy k sezení 3,9 m</t>
  </si>
  <si>
    <t>č. 348, 351</t>
  </si>
  <si>
    <t>č. 347, 384, 387</t>
  </si>
  <si>
    <t>č. 386</t>
  </si>
  <si>
    <t>č. 353</t>
  </si>
  <si>
    <t>č. 385</t>
  </si>
  <si>
    <t>112 25-1211</t>
  </si>
  <si>
    <t>odstranění pařezu frézováním, hl. do 200 mm v rovině</t>
  </si>
  <si>
    <t>kácení stromu postupné se spouštěním částí kmene a koruny (ø pařezu 300-400mm)</t>
  </si>
  <si>
    <t>kácení stromu směrové vcelku s odřezáním kmene a s odvětvením (ø kmene 100-200 mm)</t>
  </si>
  <si>
    <t>kácení stromu směrové vcelku s odřezáním kmene a s odvětvením (ø kmene 200-300± mm)</t>
  </si>
  <si>
    <t>kácení stromu směrové vcelku s odřezáním kmene a s odvětvením (ø kmene 300-400 mm)</t>
  </si>
  <si>
    <t>kácení stromu směrové vcelku s odřezáním kmene a s odvětvením (ø kmene 400-500 mm)</t>
  </si>
  <si>
    <t>8 ks*ø kmene cca 0,3 m</t>
  </si>
  <si>
    <t>plošná úprava terénu do 500 m² při nerovnostech +-150-200 mm</t>
  </si>
  <si>
    <t>181 11-1131</t>
  </si>
  <si>
    <t>VÝMĚRA: plocha trvalek, keřových výsadeb</t>
  </si>
  <si>
    <t>obdělání půdy kultivátorováním v rovině</t>
  </si>
  <si>
    <t>183 40-3114</t>
  </si>
  <si>
    <t>obdělání půdy hrabáním v rovině</t>
  </si>
  <si>
    <t>přesun hmot pro sadovnické a krajinářské úpravy - strojně do 5000 m</t>
  </si>
  <si>
    <t>rozprostření substrátu pro trávníky</t>
  </si>
  <si>
    <t>182 30-3111</t>
  </si>
  <si>
    <t>VÝMĚRA: plochy nově založených trávníků na terénních modelacích</t>
  </si>
  <si>
    <t xml:space="preserve">založení parkového trávníku výsevem včetně utažení plochy do 1000 m2 </t>
  </si>
  <si>
    <t>pokosení trávníku v rovině na ploše do 1000 m2 (3x)</t>
  </si>
  <si>
    <t>substrát trávníkový zakládací, tl. 3 cm</t>
  </si>
  <si>
    <t>111 15-1121</t>
  </si>
  <si>
    <t>183 10-1215</t>
  </si>
  <si>
    <t>ukotvení dřevin dvěma kůly přes 1 do 2 m</t>
  </si>
  <si>
    <t>184 21 5122</t>
  </si>
  <si>
    <t>184 85-2311</t>
  </si>
  <si>
    <t>výchovný řez - vícekmeny</t>
  </si>
  <si>
    <t>výchovný řez - alejové stromy</t>
  </si>
  <si>
    <t>chránička kmene proti strunové sekačce</t>
  </si>
  <si>
    <t>kůly (frézované, impregnované, se špicí, ø 80mm, délka min. 150 cm), vč. kurtů (černá barva, syntetická tkanina odolné vůči UV)</t>
  </si>
  <si>
    <t>zhotovení závlahové mísy u solitérních dřevin</t>
  </si>
  <si>
    <t>184 21-5412</t>
  </si>
  <si>
    <t>přesun hmot pro sadovnické a krajinářské úpravy  - strojně do 5000 m</t>
  </si>
  <si>
    <t>v 250-300, vícekmen, bal</t>
  </si>
  <si>
    <t>Pyr 2xp, v 200-250, trojkmen, taš 40l</t>
  </si>
  <si>
    <t>Šp, 1xp, v 200-250, dvojkmen, bal</t>
  </si>
  <si>
    <t>BAL  Vk 3xp OK 14-16</t>
  </si>
  <si>
    <t>I.</t>
  </si>
  <si>
    <t>I. TERÉNNÍ ÚPRAVY A ZALOŽENÍ NOVÝCH POVRCHŮ</t>
  </si>
  <si>
    <t>I.1</t>
  </si>
  <si>
    <t>I.2</t>
  </si>
  <si>
    <t>Hloubení jamek pro vysazovaní rostlin s 50% výměnou půdy přes 0,02 do 0,05 m3</t>
  </si>
  <si>
    <t>Výsadba dřevin s balem se zalitím při průměru balu  200-300 mm</t>
  </si>
  <si>
    <t>výsadba dřevin s balem do předem vyhloubené jamky se zalitím při průměru balu 400-500 mm</t>
  </si>
  <si>
    <t>III. SADOVÉ ÚPRAVY</t>
  </si>
  <si>
    <t>VÝSADBA TRVALEK, OKRASNÝCH TRAVIN A CIBULOVIN</t>
  </si>
  <si>
    <t>VÝSADBA TRVALEK, OKRASNÝCH TRAVIN A CIBULOVIN BEZ VÝMĚNY PŮDY</t>
  </si>
  <si>
    <t>hloubení jamek pro vysazování rostlin v rovině bez výměny půdy do 0,01 m3 - trvalky a traviny</t>
  </si>
  <si>
    <t>183 11-1113</t>
  </si>
  <si>
    <t>183 11-1111</t>
  </si>
  <si>
    <t>hloubení jamek pro vysazování rostlin v rovině bez výměny půdy do 0,002 m3 - cibuloviny</t>
  </si>
  <si>
    <t>183 21-1312</t>
  </si>
  <si>
    <t>183 21-1313</t>
  </si>
  <si>
    <t>výsadba květin se zalitím - trvalky a traviny</t>
  </si>
  <si>
    <t>ošetření vysazených květin jednorázové v rovině</t>
  </si>
  <si>
    <t>ošetření vysazených dřevin ve skupině</t>
  </si>
  <si>
    <t>184 80-1131</t>
  </si>
  <si>
    <t>náklady na vypletí s případným odstraněním odumřelých částí, naložením a odklizením</t>
  </si>
  <si>
    <t>vel. 70-90 cm</t>
  </si>
  <si>
    <t>vel. 150 cm</t>
  </si>
  <si>
    <t>vel. 20-30 cm</t>
  </si>
  <si>
    <t>vel. 100 cm</t>
  </si>
  <si>
    <t>vel. 80-100 cm, ZB</t>
  </si>
  <si>
    <t>vel. 60-80 cm</t>
  </si>
  <si>
    <t>vel. 100-125 cm, ZB</t>
  </si>
  <si>
    <r>
      <t xml:space="preserve">Allium hollandicum </t>
    </r>
    <r>
      <rPr>
        <sz val="10"/>
        <rFont val="Rajdhani"/>
        <family val="2"/>
      </rPr>
      <t>'Purple Sensation'</t>
    </r>
  </si>
  <si>
    <r>
      <t xml:space="preserve">Aster ageratoides </t>
    </r>
    <r>
      <rPr>
        <sz val="10"/>
        <rFont val="Rajdhani"/>
        <family val="2"/>
      </rPr>
      <t>'Starshine'</t>
    </r>
  </si>
  <si>
    <r>
      <t>Aster cordifolius</t>
    </r>
    <r>
      <rPr>
        <sz val="10"/>
        <rFont val="Rajdhani"/>
        <family val="2"/>
      </rPr>
      <t xml:space="preserve"> 'Little Carlow' </t>
    </r>
  </si>
  <si>
    <r>
      <t xml:space="preserve">Deschampsia cespitosa </t>
    </r>
    <r>
      <rPr>
        <sz val="10"/>
        <rFont val="Rajdhani"/>
        <family val="2"/>
      </rPr>
      <t>'Pálava'</t>
    </r>
  </si>
  <si>
    <t xml:space="preserve">Fragaria vesca </t>
  </si>
  <si>
    <r>
      <t xml:space="preserve">Geranium cinereum </t>
    </r>
    <r>
      <rPr>
        <sz val="10"/>
        <rFont val="Rajdhani"/>
        <family val="2"/>
      </rPr>
      <t>'Jolly Jewel Salmon'</t>
    </r>
  </si>
  <si>
    <t>Helleborus niger</t>
  </si>
  <si>
    <t>Hypericum perforatum</t>
  </si>
  <si>
    <r>
      <t xml:space="preserve">Leucanthemum vulgare </t>
    </r>
    <r>
      <rPr>
        <sz val="10"/>
        <rFont val="Rajdhani"/>
        <family val="2"/>
      </rPr>
      <t>'May Queen '</t>
    </r>
  </si>
  <si>
    <t>Melissa officinalis</t>
  </si>
  <si>
    <t>Mentha x piperita</t>
  </si>
  <si>
    <t>Nepeta x faassenii</t>
  </si>
  <si>
    <r>
      <t xml:space="preserve">Papaver orientale </t>
    </r>
    <r>
      <rPr>
        <sz val="10"/>
        <rFont val="Rajdhani"/>
        <family val="2"/>
      </rPr>
      <t>'Checkers'</t>
    </r>
  </si>
  <si>
    <r>
      <t xml:space="preserve">Rudbeckia fulgida </t>
    </r>
    <r>
      <rPr>
        <sz val="10"/>
        <rFont val="Rajdhani"/>
        <family val="2"/>
      </rPr>
      <t>'Goldsturm'</t>
    </r>
  </si>
  <si>
    <t>Stipa tenuissima</t>
  </si>
  <si>
    <r>
      <t>Veronicastrum virginicum '</t>
    </r>
    <r>
      <rPr>
        <sz val="10"/>
        <rFont val="Rajdhani"/>
        <family val="2"/>
      </rPr>
      <t>Album'</t>
    </r>
  </si>
  <si>
    <r>
      <t>Aster ageratoides</t>
    </r>
    <r>
      <rPr>
        <sz val="10"/>
        <rFont val="Rajdhani"/>
        <family val="2"/>
      </rPr>
      <t xml:space="preserve"> 'Asran'</t>
    </r>
  </si>
  <si>
    <r>
      <t xml:space="preserve">Carex morowii </t>
    </r>
    <r>
      <rPr>
        <sz val="10"/>
        <rFont val="Rajdhani"/>
        <family val="2"/>
      </rPr>
      <t xml:space="preserve">'Irish Green' </t>
    </r>
  </si>
  <si>
    <r>
      <t>Geranium macrorrhizum</t>
    </r>
    <r>
      <rPr>
        <sz val="10"/>
        <rFont val="Rajdhani"/>
        <family val="2"/>
      </rPr>
      <t xml:space="preserve"> 'Spessart'</t>
    </r>
  </si>
  <si>
    <r>
      <t xml:space="preserve">Geranium phaeum </t>
    </r>
    <r>
      <rPr>
        <sz val="10"/>
        <rFont val="Rajdhani"/>
        <family val="2"/>
      </rPr>
      <t>'Lily Lovell'</t>
    </r>
  </si>
  <si>
    <r>
      <t xml:space="preserve">Bergenia </t>
    </r>
    <r>
      <rPr>
        <sz val="10"/>
        <rFont val="Rajdhani"/>
        <family val="2"/>
      </rPr>
      <t>'Schneekissen'</t>
    </r>
  </si>
  <si>
    <t>Narcissus poeticus</t>
  </si>
  <si>
    <t>Tulipa sp.</t>
  </si>
  <si>
    <t>Galanthus nivalis</t>
  </si>
  <si>
    <t>výsadba cibulovin se zalitím - cibuloviny</t>
  </si>
  <si>
    <r>
      <t>Hemerocallis '</t>
    </r>
    <r>
      <rPr>
        <sz val="10"/>
        <rFont val="Rajdhani"/>
        <family val="2"/>
      </rPr>
      <t>Stella de Oro'</t>
    </r>
  </si>
  <si>
    <r>
      <t xml:space="preserve">Salvia nemorosa </t>
    </r>
    <r>
      <rPr>
        <b/>
        <i/>
        <sz val="10"/>
        <rFont val="Rajdhani"/>
        <family val="2"/>
      </rPr>
      <t>'</t>
    </r>
    <r>
      <rPr>
        <sz val="10"/>
        <rFont val="Rajdhani"/>
        <family val="2"/>
      </rPr>
      <t>Caradonna'</t>
    </r>
  </si>
  <si>
    <t>K9</t>
  </si>
  <si>
    <t>K2l</t>
  </si>
  <si>
    <t>Sesleria autumnalis</t>
  </si>
  <si>
    <t>171 10-1103.R00</t>
  </si>
  <si>
    <t>RTS 2018</t>
  </si>
  <si>
    <t>uložení sypaniny do násypů s rozprostřením ve vrstvách, hrubým urovnáním a zhutněním do 100% PS</t>
  </si>
  <si>
    <t>nakládání, skládání a překládání neulehlého výkopu nebo sypaniny v množství do 100 m3</t>
  </si>
  <si>
    <t>167 10-1101.R00</t>
  </si>
  <si>
    <t>182 10-1101.R00</t>
  </si>
  <si>
    <t>VÝMĚRA: pro terénní modelace 1/3 obj.</t>
  </si>
  <si>
    <t>171 15-1101.R00</t>
  </si>
  <si>
    <t>VÝMĚRA: pod terénní modelace 218 m2, štěrkový trávník 270 m2 a vodní plochu 169 m2</t>
  </si>
  <si>
    <t>předpokládá se případné využití ornice z místní skrývky</t>
  </si>
  <si>
    <t>174 11-1111</t>
  </si>
  <si>
    <t>zásyp jam po vyfrézovaných pařezech hloubky do 200 mm</t>
  </si>
  <si>
    <t>VÝMĚRA: 218+270*0,15  pod terénní modelace a štěrkový trávník</t>
  </si>
  <si>
    <t>161 20-1101.R00</t>
  </si>
  <si>
    <t>162 20-1102.R00</t>
  </si>
  <si>
    <t>pod terénní modelace 218 m2, štěrkový trávník 270 m2 a vodní plochu 169 m2*0,15</t>
  </si>
  <si>
    <t>vyrovnání nerovností nebo ulehlostí ve stávajícím terénu - pruh 0,5 podél cesty ze štěrkového trávníku</t>
  </si>
  <si>
    <t>564 73-0111</t>
  </si>
  <si>
    <t>Podklad nebo kryt z kameniva hrubého drceného vel. 16/32 mm v poměru 80% + 20 % trávníkový substrát s rozprostřením tl. 150 mm; vč.manipulace a mísení</t>
  </si>
  <si>
    <t>564 75-0111</t>
  </si>
  <si>
    <t>lomový kámen - svor</t>
  </si>
  <si>
    <t>např. lom Soutěsky (2019), 450,-/t</t>
  </si>
  <si>
    <t>cca 9 % obj. zídky; 2,7 t/m3; výběr kusů 20-40 cm</t>
  </si>
  <si>
    <t>cca 9 % obj. zídky; 2,9 t/m3; výběr kusů 20-40 cm</t>
  </si>
  <si>
    <t>např. lom Mořina (2018), 2300,-/t</t>
  </si>
  <si>
    <t>lomový kámen pro zídky - žula</t>
  </si>
  <si>
    <t>lomový kámen pro zídky - rula</t>
  </si>
  <si>
    <t>lomový kámen pro zídky - čedič</t>
  </si>
  <si>
    <t>lomový kámen pro zídky - pískovec</t>
  </si>
  <si>
    <t>lomový kámen pro zídky - vápenec</t>
  </si>
  <si>
    <t>lomový kámen pro zídky - porfyr</t>
  </si>
  <si>
    <t>lomový kámen pro zídky - břidlice</t>
  </si>
  <si>
    <t>lomový kámen pro zídky - fonolit</t>
  </si>
  <si>
    <t>lomový kámen pro zídky - granodiorit</t>
  </si>
  <si>
    <t>substrát zahradnický - pro zásyp do spár (spáry cca 10 % obj., 30 % směsi)</t>
  </si>
  <si>
    <t>substrát zahradnický</t>
  </si>
  <si>
    <t>štěrk fr. 8/16 mm - pro zásyp do spár (spáry cca 10 % obj., 70 % směsi)</t>
  </si>
  <si>
    <t>cca 9 % obj. zídky; 2,6 t/m3; výběr kusů 20-40 cm</t>
  </si>
  <si>
    <t>cca 9 % obj. zídky; 2,5 t/m3; výběr kusů 20-40 cm</t>
  </si>
  <si>
    <t>např. lom Javorka (2016), 500,-/t</t>
  </si>
  <si>
    <t>např. lom Malé Žernoseky (2018), 650,-/t</t>
  </si>
  <si>
    <t>cca 9 % obj. zídky; 2,8 t/m3; výběr kusů 20-40 cm</t>
  </si>
  <si>
    <t>např. lom Bratříkov (2018), 2200,-/t</t>
  </si>
  <si>
    <t>cca 9 % obj. zídky; 2,6 t/m3; výběr kusů pro skalky/zídky</t>
  </si>
  <si>
    <t>lomový kámen pro zídky - durbachit</t>
  </si>
  <si>
    <t>např. lom Kamenná (2018), 500,-/t</t>
  </si>
  <si>
    <t>např. lom Mariánská Skála (2018), 200,-/t</t>
  </si>
  <si>
    <t>např. lom Deštno (2019), 270,-/t</t>
  </si>
  <si>
    <t>doprava materiálu - kamene</t>
  </si>
  <si>
    <t>dřevěná štěpka - nebarvená</t>
  </si>
  <si>
    <t>mulčování plochy dřevěnou štěpkou - použitý materiál získaný z pozemku; 100*31,7 Kč=3170 Kč</t>
  </si>
  <si>
    <t>např. lom Písek (2018), 205,-/t</t>
  </si>
  <si>
    <t>km</t>
  </si>
  <si>
    <t>žula 50 km, rula 44 km, čedič 160km, pískovec 168 km, vápenec 49 km, porfyr 126 km, břidlice 164 km, svor 157 km, durbachit 181 km, fonolit 145 km, granodiorit 32 km</t>
  </si>
  <si>
    <t>agregovaná pol.</t>
  </si>
  <si>
    <t>odstranění vyfrézované dřevní hmoty hl. do 200 mm v rovině</t>
  </si>
  <si>
    <t>122 91-1111</t>
  </si>
  <si>
    <t>slack line - vč. dodávky a montáže</t>
  </si>
  <si>
    <t>odstranění kamene z plochy sebráním (s uložením na nové místo) do 15 kg, 2 m3; 391,5/m3, celkem 783 Kč</t>
  </si>
  <si>
    <t>181 11-4711.R00</t>
  </si>
  <si>
    <t>111 11-1322</t>
  </si>
  <si>
    <t>Žalanského 273/10, 163 00, Praha 6</t>
  </si>
  <si>
    <t>např. lom Nebílovský borek (2017), 480,-/t</t>
  </si>
  <si>
    <t>např. lom Jáchymov (2018), 120,-/t</t>
  </si>
  <si>
    <t>základ kompostéru ze štěrkového lože</t>
  </si>
  <si>
    <t>zhotovení podkladu ze štěrku s rozprostřením a zhutněním, po zhutnění vrstva tl. 100 mm</t>
  </si>
  <si>
    <t>přesun hmot pro sadovnické a krajinářské úpravy strojně do 5000 m - přesun a uložení pokácených odvětvených kmenů včetně rozmístění a ukotvení do terénu na nové stanoviště, u 4 ks stromů již součástí položky kácení přesun do 20 m; odh. 2,5 t, 797,-/t, celkem 1992 Kč</t>
  </si>
  <si>
    <t>162 30-1101.R00 </t>
  </si>
  <si>
    <t xml:space="preserve">štěrk f 4/8 </t>
  </si>
  <si>
    <t>mulčování vysazených rostlin dřevěnou štěpkou; mocnost vrstvy 10 cm</t>
  </si>
  <si>
    <t>I.8</t>
  </si>
  <si>
    <t>I.9</t>
  </si>
  <si>
    <t>I.10</t>
  </si>
  <si>
    <t>I.11</t>
  </si>
  <si>
    <t>I.12</t>
  </si>
  <si>
    <t>I.13</t>
  </si>
  <si>
    <t>I.14</t>
  </si>
  <si>
    <t>I.15</t>
  </si>
  <si>
    <t>I.16</t>
  </si>
  <si>
    <t>I.17</t>
  </si>
  <si>
    <t>I.18</t>
  </si>
  <si>
    <t>I.19</t>
  </si>
  <si>
    <t>I.20</t>
  </si>
  <si>
    <t>I.21</t>
  </si>
  <si>
    <t>I.22</t>
  </si>
  <si>
    <t>II.1</t>
  </si>
  <si>
    <t>II.2</t>
  </si>
  <si>
    <t>II.3</t>
  </si>
  <si>
    <t>II.4</t>
  </si>
  <si>
    <t>II.5</t>
  </si>
  <si>
    <t>II.6</t>
  </si>
  <si>
    <t>II.7</t>
  </si>
  <si>
    <t>II.8</t>
  </si>
  <si>
    <t>II.9</t>
  </si>
  <si>
    <t>II.10</t>
  </si>
  <si>
    <t>II.11</t>
  </si>
  <si>
    <t>II.12</t>
  </si>
  <si>
    <t>II.13</t>
  </si>
  <si>
    <t>II.14</t>
  </si>
  <si>
    <t>II.15</t>
  </si>
  <si>
    <t>II.16</t>
  </si>
  <si>
    <t>II.17</t>
  </si>
  <si>
    <t>II.18</t>
  </si>
  <si>
    <t>II.19</t>
  </si>
  <si>
    <t>II.20</t>
  </si>
  <si>
    <t>II.21</t>
  </si>
  <si>
    <t>II.22</t>
  </si>
  <si>
    <t>II.23</t>
  </si>
  <si>
    <t>II.24</t>
  </si>
  <si>
    <t>II.25</t>
  </si>
  <si>
    <t>II.26</t>
  </si>
  <si>
    <t>II.27</t>
  </si>
  <si>
    <t>II.28</t>
  </si>
  <si>
    <t>II.29</t>
  </si>
  <si>
    <t>II.30</t>
  </si>
  <si>
    <r>
      <t>m</t>
    </r>
    <r>
      <rPr>
        <vertAlign val="superscript"/>
        <sz val="10"/>
        <rFont val="Rajdhani"/>
        <family val="2"/>
      </rPr>
      <t>2</t>
    </r>
  </si>
  <si>
    <r>
      <t>m</t>
    </r>
    <r>
      <rPr>
        <vertAlign val="superscript"/>
        <sz val="10"/>
        <color theme="1"/>
        <rFont val="Rajdhani"/>
        <family val="2"/>
      </rPr>
      <t>2</t>
    </r>
  </si>
  <si>
    <r>
      <t>založení trávníku výsevem v rovině na předem připravené plochy do 1000 m</t>
    </r>
    <r>
      <rPr>
        <vertAlign val="superscript"/>
        <sz val="10"/>
        <color rgb="FF000000"/>
        <rFont val="Rajdhani"/>
        <family val="2"/>
      </rPr>
      <t>2</t>
    </r>
    <r>
      <rPr>
        <sz val="10"/>
        <color rgb="FF000000"/>
        <rFont val="Rajdhani"/>
        <family val="2"/>
      </rPr>
      <t>, vč. utažení</t>
    </r>
  </si>
  <si>
    <r>
      <t>travní směs pro štěrkový trávník s řebříčkem RSM 5.1, výsevek 25 g/m</t>
    </r>
    <r>
      <rPr>
        <vertAlign val="superscript"/>
        <sz val="10"/>
        <rFont val="Rajdhani"/>
        <family val="2"/>
      </rPr>
      <t>2</t>
    </r>
  </si>
  <si>
    <r>
      <t>m</t>
    </r>
    <r>
      <rPr>
        <vertAlign val="superscript"/>
        <sz val="10"/>
        <rFont val="Rajdhani"/>
        <family val="2"/>
      </rPr>
      <t>3</t>
    </r>
  </si>
  <si>
    <r>
      <t>zdění zdiva nadzákladového zídky z lomového kamene na sucho z nepravidelných kamenů obj. 1 kusu kamene do 0,02 m</t>
    </r>
    <r>
      <rPr>
        <vertAlign val="superscript"/>
        <sz val="10"/>
        <rFont val="Rajdhani"/>
        <family val="2"/>
      </rPr>
      <t>3</t>
    </r>
  </si>
  <si>
    <r>
      <t>zdění zdiva nadzákladového zídky z lomového kamene na sucho z nepravidelných kamenů obj. 1 kusu kamene přes 0,02 m</t>
    </r>
    <r>
      <rPr>
        <vertAlign val="superscript"/>
        <sz val="10"/>
        <rFont val="Rajdhani"/>
        <family val="2"/>
      </rPr>
      <t>3</t>
    </r>
  </si>
  <si>
    <r>
      <t>živý plot 19,5 m</t>
    </r>
    <r>
      <rPr>
        <i/>
        <vertAlign val="superscript"/>
        <sz val="10"/>
        <rFont val="Rajdhani"/>
        <family val="2"/>
      </rPr>
      <t>2</t>
    </r>
    <r>
      <rPr>
        <i/>
        <sz val="10"/>
        <rFont val="Rajdhani"/>
        <family val="2"/>
      </rPr>
      <t>, probírka keřové skupiny cca 50 m</t>
    </r>
    <r>
      <rPr>
        <i/>
        <vertAlign val="superscript"/>
        <sz val="10"/>
        <rFont val="Rajdhani"/>
        <family val="2"/>
      </rPr>
      <t>2</t>
    </r>
    <r>
      <rPr>
        <i/>
        <sz val="10"/>
        <rFont val="Rajdhani"/>
        <family val="2"/>
      </rPr>
      <t xml:space="preserve"> - specifikace rozsahu autorským dozorem</t>
    </r>
  </si>
  <si>
    <r>
      <t>VÝMĚRA: plochy nově založených trávníků na terénních modelacích 260 m</t>
    </r>
    <r>
      <rPr>
        <i/>
        <vertAlign val="superscript"/>
        <sz val="10"/>
        <color theme="3" tint="-0.4999699890613556"/>
        <rFont val="Rajdhani"/>
        <family val="2"/>
      </rPr>
      <t>2</t>
    </r>
    <r>
      <rPr>
        <i/>
        <sz val="10"/>
        <color theme="3" tint="-0.4999699890613556"/>
        <rFont val="Rajdhani"/>
        <family val="2"/>
      </rPr>
      <t xml:space="preserve"> +0,5 pruh podél štěrkotrávníkové cesty cca 140  m</t>
    </r>
    <r>
      <rPr>
        <i/>
        <vertAlign val="superscript"/>
        <sz val="10"/>
        <color theme="3" tint="-0.4999699890613556"/>
        <rFont val="Rajdhani"/>
        <family val="2"/>
      </rPr>
      <t>2</t>
    </r>
  </si>
  <si>
    <r>
      <t>zalití trávníku vodou po založení (5x10l/m</t>
    </r>
    <r>
      <rPr>
        <vertAlign val="superscript"/>
        <sz val="10"/>
        <color theme="1"/>
        <rFont val="Rajdhani"/>
        <family val="2"/>
      </rPr>
      <t>2</t>
    </r>
    <r>
      <rPr>
        <sz val="10"/>
        <color theme="1"/>
        <rFont val="Rajdhani"/>
        <family val="2"/>
      </rPr>
      <t>)</t>
    </r>
  </si>
  <si>
    <r>
      <t>hloubení jamek pro vysazování rostlin s 50% výměnou půdy, obj. 0,2 m</t>
    </r>
    <r>
      <rPr>
        <vertAlign val="superscript"/>
        <sz val="10"/>
        <rFont val="Rajdhani"/>
        <family val="2"/>
      </rPr>
      <t>3</t>
    </r>
  </si>
  <si>
    <r>
      <t>mulčování vysazených rostlin dřevěnou štěpkou - 0,8 m</t>
    </r>
    <r>
      <rPr>
        <vertAlign val="superscript"/>
        <sz val="10"/>
        <rFont val="Rajdhani"/>
        <family val="2"/>
      </rPr>
      <t>2</t>
    </r>
    <r>
      <rPr>
        <sz val="10"/>
        <rFont val="Rajdhani"/>
        <family val="2"/>
      </rPr>
      <t>/ks, tl. 100 mm</t>
    </r>
  </si>
  <si>
    <r>
      <t>substrát pro výsadbu stromů (0,05 m</t>
    </r>
    <r>
      <rPr>
        <vertAlign val="superscript"/>
        <sz val="10"/>
        <rFont val="Rajdhani"/>
        <family val="2"/>
      </rPr>
      <t>3</t>
    </r>
    <r>
      <rPr>
        <sz val="10"/>
        <rFont val="Rajdhani"/>
        <family val="2"/>
      </rPr>
      <t>/ kus)</t>
    </r>
  </si>
  <si>
    <r>
      <t>zalití rostlin vodou (20l/m</t>
    </r>
    <r>
      <rPr>
        <vertAlign val="superscript"/>
        <sz val="10"/>
        <color theme="1"/>
        <rFont val="Rajdhani"/>
        <family val="2"/>
      </rPr>
      <t>2</t>
    </r>
    <r>
      <rPr>
        <sz val="10"/>
        <color theme="1"/>
        <rFont val="Rajdhani"/>
        <family val="2"/>
      </rPr>
      <t xml:space="preserve">; 4x) </t>
    </r>
  </si>
  <si>
    <r>
      <t>mulčování vysazených rostlin při tl. mulče do 100</t>
    </r>
    <r>
      <rPr>
        <sz val="10"/>
        <color rgb="FFFF0000"/>
        <rFont val="Rajdhani"/>
        <family val="2"/>
      </rPr>
      <t xml:space="preserve"> </t>
    </r>
    <r>
      <rPr>
        <sz val="10"/>
        <rFont val="Rajdhani"/>
        <family val="2"/>
      </rPr>
      <t>mm v rovině - trvalky, traviny, cibuloviny (50 mm tl. mulče)</t>
    </r>
  </si>
  <si>
    <r>
      <t>zalití rostlin vodou (10l/m</t>
    </r>
    <r>
      <rPr>
        <vertAlign val="superscript"/>
        <sz val="10"/>
        <color theme="1"/>
        <rFont val="Rajdhani"/>
        <family val="2"/>
      </rPr>
      <t>2</t>
    </r>
    <r>
      <rPr>
        <sz val="10"/>
        <color theme="1"/>
        <rFont val="Rajdhani"/>
        <family val="2"/>
      </rPr>
      <t xml:space="preserve">; 5x) </t>
    </r>
  </si>
  <si>
    <r>
      <t xml:space="preserve">PrAvPL </t>
    </r>
    <r>
      <rPr>
        <i/>
        <sz val="10"/>
        <rFont val="Rajdhani"/>
        <family val="2"/>
      </rPr>
      <t>Prunus avium</t>
    </r>
    <r>
      <rPr>
        <sz val="10"/>
        <rFont val="Rajdhani"/>
        <family val="2"/>
      </rPr>
      <t xml:space="preserve"> 'Plena' - třešeň ptačí</t>
    </r>
  </si>
  <si>
    <r>
      <t xml:space="preserve">BePe </t>
    </r>
    <r>
      <rPr>
        <i/>
        <sz val="10"/>
        <rFont val="Rajdhani"/>
        <family val="2"/>
      </rPr>
      <t xml:space="preserve">Betula pendula </t>
    </r>
    <r>
      <rPr>
        <sz val="10"/>
        <rFont val="Rajdhani"/>
        <family val="2"/>
      </rPr>
      <t>- bříza bělokorá</t>
    </r>
  </si>
  <si>
    <r>
      <t xml:space="preserve">QuRo </t>
    </r>
    <r>
      <rPr>
        <i/>
        <sz val="10"/>
        <rFont val="Rajdhani"/>
        <family val="2"/>
      </rPr>
      <t>Quercus robur</t>
    </r>
    <r>
      <rPr>
        <sz val="10"/>
        <rFont val="Rajdhani"/>
        <family val="2"/>
      </rPr>
      <t xml:space="preserve"> - dub letní</t>
    </r>
  </si>
  <si>
    <r>
      <t>SoTo</t>
    </r>
    <r>
      <rPr>
        <i/>
        <sz val="10"/>
        <rFont val="Rajdhani"/>
        <family val="2"/>
      </rPr>
      <t xml:space="preserve"> Sorbus torminalis</t>
    </r>
    <r>
      <rPr>
        <sz val="10"/>
        <rFont val="Rajdhani"/>
        <family val="2"/>
      </rPr>
      <t xml:space="preserve"> - jeřáb břek</t>
    </r>
  </si>
  <si>
    <r>
      <t>SaAl</t>
    </r>
    <r>
      <rPr>
        <i/>
        <sz val="10"/>
        <rFont val="Rajdhani"/>
        <family val="2"/>
      </rPr>
      <t xml:space="preserve"> Salix alba</t>
    </r>
    <r>
      <rPr>
        <sz val="10"/>
        <rFont val="Rajdhani"/>
        <family val="2"/>
      </rPr>
      <t xml:space="preserve"> 'Tristis' - vrba bílá</t>
    </r>
  </si>
  <si>
    <r>
      <t xml:space="preserve">SaPu </t>
    </r>
    <r>
      <rPr>
        <i/>
        <sz val="10"/>
        <rFont val="Rajdhani"/>
        <family val="2"/>
      </rPr>
      <t>Salix purpurea</t>
    </r>
    <r>
      <rPr>
        <sz val="10"/>
        <rFont val="Rajdhani"/>
        <family val="2"/>
      </rPr>
      <t xml:space="preserve"> 'Nana' - vrba nachová</t>
    </r>
  </si>
  <si>
    <r>
      <t xml:space="preserve">ArMe </t>
    </r>
    <r>
      <rPr>
        <i/>
        <sz val="10"/>
        <rFont val="Rajdhani"/>
        <family val="2"/>
      </rPr>
      <t xml:space="preserve">Aronia melanocarpa </t>
    </r>
    <r>
      <rPr>
        <sz val="10"/>
        <rFont val="Rajdhani"/>
        <family val="2"/>
      </rPr>
      <t>- temnoplodec</t>
    </r>
  </si>
  <si>
    <r>
      <t xml:space="preserve">SpSa </t>
    </r>
    <r>
      <rPr>
        <i/>
        <sz val="10"/>
        <rFont val="Rajdhani"/>
        <family val="2"/>
      </rPr>
      <t>Spiraea salicifolia</t>
    </r>
    <r>
      <rPr>
        <sz val="10"/>
        <rFont val="Rajdhani"/>
        <family val="2"/>
      </rPr>
      <t xml:space="preserve"> - tavolník vrbolistý</t>
    </r>
  </si>
  <si>
    <r>
      <t xml:space="preserve">ViOp </t>
    </r>
    <r>
      <rPr>
        <i/>
        <sz val="10"/>
        <rFont val="Rajdhani"/>
        <family val="2"/>
      </rPr>
      <t>Viburnum opulus</t>
    </r>
    <r>
      <rPr>
        <sz val="10"/>
        <rFont val="Rajdhani"/>
        <family val="2"/>
      </rPr>
      <t xml:space="preserve"> - kalina obecná</t>
    </r>
  </si>
  <si>
    <r>
      <t>AmLa</t>
    </r>
    <r>
      <rPr>
        <i/>
        <sz val="10"/>
        <rFont val="Rajdhani"/>
        <family val="2"/>
      </rPr>
      <t xml:space="preserve"> Amelanchier lamarckii </t>
    </r>
    <r>
      <rPr>
        <sz val="10"/>
        <rFont val="Rajdhani"/>
        <family val="2"/>
      </rPr>
      <t>- muchovník Lamarckův</t>
    </r>
  </si>
  <si>
    <r>
      <t>AmOv</t>
    </r>
    <r>
      <rPr>
        <i/>
        <sz val="10"/>
        <rFont val="Rajdhani"/>
        <family val="2"/>
      </rPr>
      <t xml:space="preserve"> Amelanchier ovalis</t>
    </r>
    <r>
      <rPr>
        <sz val="10"/>
        <rFont val="Rajdhani"/>
        <family val="2"/>
      </rPr>
      <t xml:space="preserve"> - muchovník oválný</t>
    </r>
  </si>
  <si>
    <r>
      <t>ViBo</t>
    </r>
    <r>
      <rPr>
        <i/>
        <sz val="10"/>
        <rFont val="Rajdhani"/>
        <family val="2"/>
      </rPr>
      <t xml:space="preserve"> Viburnum bodnantense</t>
    </r>
    <r>
      <rPr>
        <sz val="10"/>
        <rFont val="Rajdhani"/>
        <family val="2"/>
      </rPr>
      <t xml:space="preserve"> - kalina bodnantská</t>
    </r>
  </si>
  <si>
    <r>
      <t xml:space="preserve">ViRy </t>
    </r>
    <r>
      <rPr>
        <i/>
        <sz val="10"/>
        <rFont val="Rajdhani"/>
        <family val="2"/>
      </rPr>
      <t xml:space="preserve">Viburnum rhytidophyllum </t>
    </r>
    <r>
      <rPr>
        <sz val="10"/>
        <rFont val="Rajdhani"/>
        <family val="2"/>
      </rPr>
      <t>- kalina vrásčitolistá</t>
    </r>
  </si>
  <si>
    <r>
      <t xml:space="preserve">StPi </t>
    </r>
    <r>
      <rPr>
        <i/>
        <sz val="10"/>
        <rFont val="Rajdhani"/>
        <family val="2"/>
      </rPr>
      <t>Staphylea pinnata</t>
    </r>
    <r>
      <rPr>
        <sz val="10"/>
        <rFont val="Rajdhani"/>
        <family val="2"/>
      </rPr>
      <t xml:space="preserve"> - klokoč zpeřený</t>
    </r>
  </si>
  <si>
    <t>II.55</t>
  </si>
  <si>
    <t>II.31</t>
  </si>
  <si>
    <t>II.32</t>
  </si>
  <si>
    <t>II.33</t>
  </si>
  <si>
    <t>II.34</t>
  </si>
  <si>
    <t>II.35</t>
  </si>
  <si>
    <t>II.36</t>
  </si>
  <si>
    <t>II.37</t>
  </si>
  <si>
    <t>II.38</t>
  </si>
  <si>
    <t>II.39</t>
  </si>
  <si>
    <t>II.40</t>
  </si>
  <si>
    <t>II.41</t>
  </si>
  <si>
    <t>II.80</t>
  </si>
  <si>
    <t>II.42</t>
  </si>
  <si>
    <t>II.43</t>
  </si>
  <si>
    <t>II.44</t>
  </si>
  <si>
    <t>II.45</t>
  </si>
  <si>
    <t>II.46</t>
  </si>
  <si>
    <t>II.47</t>
  </si>
  <si>
    <t>II.48</t>
  </si>
  <si>
    <t>II.49</t>
  </si>
  <si>
    <t>II.50</t>
  </si>
  <si>
    <t>II.51</t>
  </si>
  <si>
    <t>II.52</t>
  </si>
  <si>
    <t>II.53</t>
  </si>
  <si>
    <t>II.54</t>
  </si>
  <si>
    <t>II.56</t>
  </si>
  <si>
    <t>II.57</t>
  </si>
  <si>
    <t>II.58</t>
  </si>
  <si>
    <t>II.59</t>
  </si>
  <si>
    <t>II.60</t>
  </si>
  <si>
    <t>II.61</t>
  </si>
  <si>
    <t>II.62</t>
  </si>
  <si>
    <t>II.63</t>
  </si>
  <si>
    <t>II.64</t>
  </si>
  <si>
    <t>II.65</t>
  </si>
  <si>
    <t>II.66</t>
  </si>
  <si>
    <t>II.67</t>
  </si>
  <si>
    <t>II.68</t>
  </si>
  <si>
    <t>II.69</t>
  </si>
  <si>
    <t>II.70</t>
  </si>
  <si>
    <t>II.71</t>
  </si>
  <si>
    <t>II.72</t>
  </si>
  <si>
    <t>II.73</t>
  </si>
  <si>
    <t>II.74</t>
  </si>
  <si>
    <t>II.75</t>
  </si>
  <si>
    <t>II.76</t>
  </si>
  <si>
    <t>II.77</t>
  </si>
  <si>
    <t>II.78</t>
  </si>
  <si>
    <t>II.79</t>
  </si>
  <si>
    <t>II.81</t>
  </si>
  <si>
    <t>II.82</t>
  </si>
  <si>
    <t>II.83</t>
  </si>
  <si>
    <t>II.84</t>
  </si>
  <si>
    <t>II.85</t>
  </si>
  <si>
    <t>II.86</t>
  </si>
  <si>
    <t>II.87</t>
  </si>
  <si>
    <t>II.88</t>
  </si>
  <si>
    <t>II.89</t>
  </si>
  <si>
    <t>II.90</t>
  </si>
  <si>
    <t>II.91</t>
  </si>
  <si>
    <t>II.92</t>
  </si>
  <si>
    <t>II.93</t>
  </si>
  <si>
    <t>II.94</t>
  </si>
  <si>
    <t>II.95</t>
  </si>
  <si>
    <t>II.96</t>
  </si>
  <si>
    <t>II.97</t>
  </si>
  <si>
    <t>II.98</t>
  </si>
  <si>
    <t>II.99</t>
  </si>
  <si>
    <t>II.100</t>
  </si>
  <si>
    <t>II.101</t>
  </si>
  <si>
    <t>II.102</t>
  </si>
  <si>
    <t>II.103</t>
  </si>
  <si>
    <t>II.104</t>
  </si>
  <si>
    <t>II.105</t>
  </si>
  <si>
    <t>II.106</t>
  </si>
  <si>
    <t>II.107</t>
  </si>
  <si>
    <t>II.108</t>
  </si>
  <si>
    <t>II.109</t>
  </si>
  <si>
    <t>II.110</t>
  </si>
  <si>
    <t>II.111</t>
  </si>
  <si>
    <t>II.112</t>
  </si>
  <si>
    <t>II.113</t>
  </si>
  <si>
    <t>II.114</t>
  </si>
  <si>
    <t>II.115</t>
  </si>
  <si>
    <t>II.116</t>
  </si>
  <si>
    <t>II.117</t>
  </si>
  <si>
    <t>II.118</t>
  </si>
  <si>
    <t>II.119</t>
  </si>
  <si>
    <t>cibule</t>
  </si>
  <si>
    <t>Č.</t>
  </si>
  <si>
    <t>ČÍSLO CENÍKU</t>
  </si>
  <si>
    <t>;;;</t>
  </si>
  <si>
    <t>bod</t>
  </si>
  <si>
    <t xml:space="preserve">vytyčení úprav viz příloha D.1.1.3 vytyčovací plán </t>
  </si>
  <si>
    <t>SO 1 TERÉNY, POVRCHY, VYBAVENÍ, ZELEŇ</t>
  </si>
  <si>
    <t>VEDLEJŠÍ ROZPOČTOVÉ NÁKLADY</t>
  </si>
  <si>
    <r>
      <t>ZAHRADA ZŠ MILÍN</t>
    </r>
    <r>
      <rPr>
        <b/>
        <sz val="12"/>
        <rFont val="Rajdhani Light"/>
        <family val="2"/>
      </rPr>
      <t xml:space="preserve"> </t>
    </r>
    <r>
      <rPr>
        <sz val="12"/>
        <rFont val="Rajdhani"/>
        <family val="2"/>
      </rPr>
      <t>- ETAPA I</t>
    </r>
  </si>
  <si>
    <t>AGREGOVANÁ POLOŽKA</t>
  </si>
  <si>
    <t>MNOŽSTVÍ</t>
  </si>
  <si>
    <t>CENA (bez DPH)</t>
  </si>
  <si>
    <t>POLOŽKA</t>
  </si>
  <si>
    <t>VEDLEJŠÍ ROZPOČTOVÉ NÁKLADY PRO SO1 I SO2</t>
  </si>
  <si>
    <t>zařízení staveniště komplet</t>
  </si>
  <si>
    <t>VEDLEJŠÍ ROZPOČTOVÉ NÁKLADY PRO SO 1 I SO2</t>
  </si>
  <si>
    <t>PŘÍMÉ INVESTIČNÍCH NÁKLADY ZA SO 1</t>
  </si>
  <si>
    <t>dokumentace skutečného provedení stavby</t>
  </si>
  <si>
    <t>CELKEM (bez DPH)</t>
  </si>
  <si>
    <t>SO 2 VODNÍ BIOTOP - Příloha 1 TECHNOLOGIE</t>
  </si>
  <si>
    <t>SO 2 VODNÍ BIOTOP - JEZÍRKO</t>
  </si>
  <si>
    <t>Příloha 1 TECHNOLOGIE</t>
  </si>
  <si>
    <t>CELKEM (bez DPH) - JEZÍRKO</t>
  </si>
  <si>
    <t xml:space="preserve">PŘÍMÉ INVESTIČNÍ NÁKLADY ZA SO 2 </t>
  </si>
  <si>
    <r>
      <t xml:space="preserve">ZAHRADA ZŠ MILÍN </t>
    </r>
    <r>
      <rPr>
        <sz val="12"/>
        <rFont val="Rajdhani"/>
        <family val="2"/>
      </rPr>
      <t>- ETAPA I</t>
    </r>
  </si>
  <si>
    <t>SO 01 TERÉNY, POVRCHY, VYBAVENÍ ZELEŇ</t>
  </si>
  <si>
    <t>SO 02 VODNÍ BIOTOP</t>
  </si>
  <si>
    <t>PŘÍMÉ INVESTIČNÍ NÁKLADY CELKEM</t>
  </si>
  <si>
    <t>ZAHRADA ZŠ MILÍN</t>
  </si>
  <si>
    <t>plošná úprava terénu při nerovnostech +/-150-200 mm</t>
  </si>
  <si>
    <t xml:space="preserve">Ing. Radka Matoušková </t>
  </si>
  <si>
    <t>Odpovědný projektant:</t>
  </si>
  <si>
    <t>Zhotovitel SO 01 – terény, povrchy, vybavení, zeleň:</t>
  </si>
  <si>
    <t>Zhotovitel SO 02 – VODNÍ BIOTOP</t>
  </si>
  <si>
    <t xml:space="preserve">Ing. Petr Lomnický </t>
  </si>
  <si>
    <t>ČKAIT 0011752</t>
  </si>
  <si>
    <t>Vojtěšská 197/16, 110 00, Praha 1</t>
  </si>
  <si>
    <t>ROZPOČET PŘÍMÍCH INVESTIČNÍCH NÁKLADŮ</t>
  </si>
  <si>
    <t>II.  VYBAVENÍ ZAHRADY</t>
  </si>
  <si>
    <t>II. VYBAVENÍ ZAHRADY</t>
  </si>
  <si>
    <t>PLAZÍ ZÍDKA (viz příloha SO 01 D1.1.5/D.1.1.6</t>
  </si>
  <si>
    <t>KOMPOST  (viz SO 01 příloha č. D.1.1.7)</t>
  </si>
  <si>
    <t>SLACK LINE  (viz SO 01 příloha č. D.1.1.7)</t>
  </si>
  <si>
    <r>
      <t>travinobylinná louka klasická; 
výsevek 10 g/m</t>
    </r>
    <r>
      <rPr>
        <vertAlign val="superscript"/>
        <sz val="10"/>
        <rFont val="Rajdhani"/>
        <family val="2"/>
      </rPr>
      <t>2</t>
    </r>
  </si>
  <si>
    <r>
      <t>zhotovení základu ze štěrku  f 16/32; tl. Vrstvy 100 mm, pro kulatiny kotvené kolmo - cca 5 ks, obsyp 100 mm; 0,2 m</t>
    </r>
    <r>
      <rPr>
        <i/>
        <vertAlign val="superscript"/>
        <sz val="8"/>
        <color theme="3" tint="-0.4999699890613556"/>
        <rFont val="Rajdhani"/>
        <family val="2"/>
      </rPr>
      <t>2</t>
    </r>
    <r>
      <rPr>
        <i/>
        <sz val="8"/>
        <color theme="3" tint="-0.4999699890613556"/>
        <rFont val="Rajdhani"/>
        <family val="2"/>
      </rPr>
      <t>/ks; 188 Kč/m2*5=940 Kč</t>
    </r>
  </si>
  <si>
    <r>
      <t>odstranění ruderálního porostu z plochy nad 100 m</t>
    </r>
    <r>
      <rPr>
        <i/>
        <vertAlign val="superscript"/>
        <sz val="8"/>
        <color theme="3" tint="-0.4999699890613556"/>
        <rFont val="Rajdhani"/>
        <family val="2"/>
      </rPr>
      <t>2</t>
    </r>
    <r>
      <rPr>
        <i/>
        <sz val="8"/>
        <color theme="3" tint="-0.4999699890613556"/>
        <rFont val="Rajdhani"/>
        <family val="2"/>
      </rPr>
      <t xml:space="preserve"> na svahu 1:5 - 1:2; 137  m2*13,6 Kč=1863,2 Kč</t>
    </r>
  </si>
  <si>
    <r>
      <t>Vodorovné přemístění výkopku z hor.1-4 do 500 m; 5m</t>
    </r>
    <r>
      <rPr>
        <i/>
        <vertAlign val="superscript"/>
        <sz val="8"/>
        <color theme="3" tint="-0.4999699890613556"/>
        <rFont val="Rajdhani"/>
        <family val="2"/>
      </rPr>
      <t>3</t>
    </r>
    <r>
      <rPr>
        <i/>
        <sz val="8"/>
        <color theme="3" tint="-0.4999699890613556"/>
        <rFont val="Rajdhani"/>
        <family val="2"/>
      </rPr>
      <t>x96,10=480,50</t>
    </r>
  </si>
  <si>
    <t>VÝMĚRA: stávající hromada kompostu</t>
  </si>
  <si>
    <t>VÝMĚRA: plocha trvalek, keřových výsadeb -prokypření do hl. 0,3 m</t>
  </si>
  <si>
    <r>
      <t>VÝMĚRA: plocha trvalek, keřových výsadeb - 308 m</t>
    </r>
    <r>
      <rPr>
        <i/>
        <vertAlign val="superscript"/>
        <sz val="8"/>
        <color theme="3" tint="-0.4999699890613556"/>
        <rFont val="Rajdhani"/>
        <family val="2"/>
      </rPr>
      <t>2</t>
    </r>
    <r>
      <rPr>
        <i/>
        <sz val="8"/>
        <color theme="3" tint="-0.4999699890613556"/>
        <rFont val="Rajdhani"/>
        <family val="2"/>
      </rPr>
      <t>, trávníku na terénních modelacích - cca 260 m</t>
    </r>
    <r>
      <rPr>
        <i/>
        <vertAlign val="superscript"/>
        <sz val="8"/>
        <color theme="3" tint="-0.4999699890613556"/>
        <rFont val="Rajdhani"/>
        <family val="2"/>
      </rPr>
      <t>2</t>
    </r>
  </si>
  <si>
    <t>dodávka a montáž stavebnicového kompostéru rozměr 2x2m</t>
  </si>
  <si>
    <t>BROUKOVIŠTĚ (viz SO 01 příloha č. D.1.1.7)</t>
  </si>
  <si>
    <t>Počet     ks/kpl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</si>
</sst>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quot;Kč&quot;"/>
    <numFmt numFmtId="165" formatCode="[$-405]General"/>
    <numFmt numFmtId="166" formatCode="#,##0.00&quot; &quot;[$Kč-405];[Red]&quot;-&quot;#,##0.00&quot; &quot;[$Kč-405]"/>
    <numFmt numFmtId="167" formatCode="0.0"/>
    <numFmt numFmtId="168" formatCode="#,##0.000;\-#,##0.000"/>
    <numFmt numFmtId="169" formatCode="#,##0.000"/>
    <numFmt numFmtId="170" formatCode="#,##0.00\ _K_č"/>
  </numFmts>
  <fonts count="89">
    <font>
      <sz val="11"/>
      <color theme="1"/>
      <name val="Calibri"/>
      <family val="2"/>
      <scheme val="minor"/>
    </font>
    <font>
      <sz val="10"/>
      <name val="Arial"/>
      <family val="2"/>
    </font>
    <font>
      <sz val="10"/>
      <name val="Calibri"/>
      <family val="2"/>
    </font>
    <font>
      <sz val="11"/>
      <name val="Calibri"/>
      <family val="2"/>
      <scheme val="minor"/>
    </font>
    <font>
      <sz val="11"/>
      <color theme="1"/>
      <name val="Arial"/>
      <family val="2"/>
    </font>
    <font>
      <sz val="11"/>
      <color rgb="FF000000"/>
      <name val="Calibri"/>
      <family val="2"/>
    </font>
    <font>
      <b/>
      <i/>
      <sz val="16"/>
      <color theme="1"/>
      <name val="Arial"/>
      <family val="2"/>
    </font>
    <font>
      <sz val="10"/>
      <color rgb="FF000000"/>
      <name val="Arial"/>
      <family val="2"/>
    </font>
    <font>
      <b/>
      <i/>
      <u val="single"/>
      <sz val="11"/>
      <color theme="1"/>
      <name val="Arial"/>
      <family val="2"/>
    </font>
    <font>
      <sz val="12"/>
      <color indexed="8"/>
      <name val="Calibri"/>
      <family val="2"/>
    </font>
    <font>
      <sz val="10"/>
      <color theme="1"/>
      <name val="Calibri"/>
      <family val="2"/>
      <scheme val="minor"/>
    </font>
    <font>
      <sz val="9"/>
      <name val="Calibri"/>
      <family val="2"/>
    </font>
    <font>
      <sz val="11"/>
      <name val="Calibri"/>
      <family val="2"/>
    </font>
    <font>
      <b/>
      <sz val="11"/>
      <color theme="3" tint="-0.4999699890613556"/>
      <name val="Calibri"/>
      <family val="2"/>
    </font>
    <font>
      <b/>
      <sz val="11"/>
      <name val="Calibri"/>
      <family val="2"/>
      <scheme val="minor"/>
    </font>
    <font>
      <b/>
      <sz val="11"/>
      <color rgb="FF000000"/>
      <name val="Calibri"/>
      <family val="2"/>
    </font>
    <font>
      <sz val="12"/>
      <color theme="1"/>
      <name val="Calibri"/>
      <family val="2"/>
      <scheme val="minor"/>
    </font>
    <font>
      <b/>
      <sz val="11"/>
      <color rgb="FF000000"/>
      <name val="Calibri"/>
      <family val="2"/>
      <scheme val="minor"/>
    </font>
    <font>
      <sz val="11"/>
      <color theme="1"/>
      <name val="Calibri"/>
      <family val="2"/>
    </font>
    <font>
      <sz val="8"/>
      <name val="Calibri"/>
      <family val="2"/>
    </font>
    <font>
      <sz val="8"/>
      <color theme="1"/>
      <name val="Calibri"/>
      <family val="2"/>
    </font>
    <font>
      <sz val="8"/>
      <name val="Trebuchet MS"/>
      <family val="2"/>
    </font>
    <font>
      <sz val="7"/>
      <color theme="1"/>
      <name val="Calibri"/>
      <family val="2"/>
    </font>
    <font>
      <u val="single"/>
      <sz val="11"/>
      <color theme="10"/>
      <name val="Calibri"/>
      <family val="2"/>
      <scheme val="minor"/>
    </font>
    <font>
      <sz val="8"/>
      <name val="MS Sans Serif"/>
      <family val="2"/>
    </font>
    <font>
      <i/>
      <sz val="8"/>
      <color rgb="FF0000FF"/>
      <name val="Trebuchet MS"/>
      <family val="2"/>
    </font>
    <font>
      <sz val="10"/>
      <name val="Rajdhani"/>
      <family val="2"/>
    </font>
    <font>
      <sz val="10"/>
      <color theme="1"/>
      <name val="Rajdhani"/>
      <family val="2"/>
    </font>
    <font>
      <sz val="10"/>
      <name val="Helv"/>
      <family val="2"/>
    </font>
    <font>
      <i/>
      <sz val="10"/>
      <name val="Rajdhani"/>
      <family val="2"/>
    </font>
    <font>
      <b/>
      <i/>
      <sz val="10"/>
      <name val="Rajdhani"/>
      <family val="2"/>
    </font>
    <font>
      <sz val="8"/>
      <name val="Rajdhani"/>
      <family val="2"/>
    </font>
    <font>
      <sz val="7"/>
      <name val="Rajdhani"/>
      <family val="2"/>
    </font>
    <font>
      <sz val="11"/>
      <name val="Rajdhani"/>
      <family val="2"/>
    </font>
    <font>
      <b/>
      <sz val="11"/>
      <color theme="3" tint="-0.4999699890613556"/>
      <name val="Rajdhani"/>
      <family val="2"/>
    </font>
    <font>
      <sz val="11"/>
      <color theme="1"/>
      <name val="Rajdhani"/>
      <family val="2"/>
    </font>
    <font>
      <sz val="12"/>
      <name val="Rajdhani"/>
      <family val="2"/>
    </font>
    <font>
      <sz val="9"/>
      <name val="Rajdhani"/>
      <family val="2"/>
    </font>
    <font>
      <b/>
      <sz val="13"/>
      <name val="Rajdhani"/>
      <family val="2"/>
    </font>
    <font>
      <sz val="10"/>
      <color theme="3" tint="-0.4999699890613556"/>
      <name val="Rajdhani"/>
      <family val="2"/>
    </font>
    <font>
      <b/>
      <sz val="7"/>
      <name val="Rajdhani"/>
      <family val="2"/>
    </font>
    <font>
      <b/>
      <sz val="11"/>
      <name val="Rajdhani"/>
      <family val="2"/>
    </font>
    <font>
      <sz val="10"/>
      <color rgb="FFFF0000"/>
      <name val="Rajdhani"/>
      <family val="2"/>
    </font>
    <font>
      <sz val="8"/>
      <color rgb="FFFF0000"/>
      <name val="Rajdhani"/>
      <family val="2"/>
    </font>
    <font>
      <sz val="8"/>
      <color theme="1"/>
      <name val="Rajdhani"/>
      <family val="2"/>
    </font>
    <font>
      <i/>
      <sz val="8"/>
      <name val="Rajdhani"/>
      <family val="2"/>
    </font>
    <font>
      <sz val="8"/>
      <color rgb="FF000000"/>
      <name val="Rajdhani"/>
      <family val="2"/>
    </font>
    <font>
      <sz val="7"/>
      <color theme="1"/>
      <name val="Rajdhani"/>
      <family val="2"/>
    </font>
    <font>
      <b/>
      <sz val="10"/>
      <name val="Rajdhani"/>
      <family val="2"/>
    </font>
    <font>
      <b/>
      <sz val="10"/>
      <color rgb="FF000000"/>
      <name val="Rajdhani"/>
      <family val="2"/>
    </font>
    <font>
      <sz val="10"/>
      <color rgb="FF000000"/>
      <name val="Rajdhani"/>
      <family val="2"/>
    </font>
    <font>
      <i/>
      <sz val="10"/>
      <color theme="3" tint="-0.4999699890613556"/>
      <name val="Rajdhani"/>
      <family val="2"/>
    </font>
    <font>
      <vertAlign val="superscript"/>
      <sz val="10"/>
      <name val="Rajdhani"/>
      <family val="2"/>
    </font>
    <font>
      <vertAlign val="superscript"/>
      <sz val="10"/>
      <color theme="1"/>
      <name val="Rajdhani"/>
      <family val="2"/>
    </font>
    <font>
      <vertAlign val="superscript"/>
      <sz val="10"/>
      <color rgb="FF000000"/>
      <name val="Rajdhani"/>
      <family val="2"/>
    </font>
    <font>
      <b/>
      <sz val="10"/>
      <color rgb="FFFF0000"/>
      <name val="Rajdhani"/>
      <family val="2"/>
    </font>
    <font>
      <i/>
      <vertAlign val="superscript"/>
      <sz val="10"/>
      <color theme="3" tint="-0.4999699890613556"/>
      <name val="Rajdhani"/>
      <family val="2"/>
    </font>
    <font>
      <i/>
      <vertAlign val="superscript"/>
      <sz val="10"/>
      <name val="Rajdhani"/>
      <family val="2"/>
    </font>
    <font>
      <i/>
      <sz val="8"/>
      <color theme="3" tint="-0.4999699890613556"/>
      <name val="Rajdhani"/>
      <family val="2"/>
    </font>
    <font>
      <b/>
      <sz val="8"/>
      <color rgb="FF000000"/>
      <name val="Rajdhani"/>
      <family val="2"/>
    </font>
    <font>
      <sz val="8"/>
      <name val="Rajdhani SemiBold"/>
      <family val="2"/>
    </font>
    <font>
      <sz val="9"/>
      <color theme="3" tint="-0.4999699890613556"/>
      <name val="Rajdhani"/>
      <family val="2"/>
    </font>
    <font>
      <sz val="8"/>
      <color theme="0" tint="-0.4999699890613556"/>
      <name val="Rajdhani"/>
      <family val="2"/>
    </font>
    <font>
      <b/>
      <sz val="10"/>
      <color rgb="FFC00000"/>
      <name val="Rajdhani"/>
      <family val="2"/>
    </font>
    <font>
      <i/>
      <sz val="8"/>
      <color rgb="FF0000FF"/>
      <name val="Rajdhani"/>
      <family val="2"/>
    </font>
    <font>
      <b/>
      <sz val="15"/>
      <color theme="1"/>
      <name val="Rajdhani"/>
      <family val="2"/>
    </font>
    <font>
      <sz val="10"/>
      <color theme="0" tint="-0.4999699890613556"/>
      <name val="Rajdhani"/>
      <family val="2"/>
    </font>
    <font>
      <i/>
      <sz val="10"/>
      <color rgb="FF0000FF"/>
      <name val="Rajdhani"/>
      <family val="2"/>
    </font>
    <font>
      <b/>
      <sz val="10"/>
      <color theme="1"/>
      <name val="Rajdhani"/>
      <family val="2"/>
    </font>
    <font>
      <b/>
      <sz val="12"/>
      <name val="Rajdhani"/>
      <family val="2"/>
    </font>
    <font>
      <b/>
      <sz val="12"/>
      <name val="Rajdhani Light"/>
      <family val="2"/>
    </font>
    <font>
      <sz val="12"/>
      <color theme="1"/>
      <name val="Rajdhani"/>
      <family val="2"/>
    </font>
    <font>
      <b/>
      <sz val="12"/>
      <color theme="3" tint="-0.4999699890613556"/>
      <name val="Rajdhani"/>
      <family val="2"/>
    </font>
    <font>
      <sz val="12"/>
      <color theme="3" tint="-0.4999699890613556"/>
      <name val="Rajdhani"/>
      <family val="2"/>
    </font>
    <font>
      <b/>
      <sz val="12"/>
      <color rgb="FF000000"/>
      <name val="Rajdhani"/>
      <family val="2"/>
    </font>
    <font>
      <sz val="12"/>
      <color rgb="FFFF0000"/>
      <name val="Rajdhani"/>
      <family val="2"/>
    </font>
    <font>
      <b/>
      <sz val="11"/>
      <color theme="1"/>
      <name val="Rajdhani"/>
      <family val="2"/>
    </font>
    <font>
      <b/>
      <sz val="12"/>
      <color theme="1"/>
      <name val="Rajdhani"/>
      <family val="2"/>
    </font>
    <font>
      <sz val="14"/>
      <name val="Rajdhani"/>
      <family val="2"/>
    </font>
    <font>
      <b/>
      <sz val="14"/>
      <name val="Rajdhani"/>
      <family val="2"/>
    </font>
    <font>
      <sz val="14"/>
      <color theme="1"/>
      <name val="Rajdhani"/>
      <family val="2"/>
    </font>
    <font>
      <sz val="11"/>
      <color indexed="8"/>
      <name val="Rajdhani"/>
      <family val="2"/>
    </font>
    <font>
      <sz val="8"/>
      <color indexed="8"/>
      <name val="Rajdhani"/>
      <family val="2"/>
    </font>
    <font>
      <b/>
      <sz val="8"/>
      <color theme="1"/>
      <name val="Rajdhani"/>
      <family val="2"/>
    </font>
    <font>
      <sz val="12"/>
      <color theme="1"/>
      <name val="Rajdhani SemiBold"/>
      <family val="2"/>
    </font>
    <font>
      <i/>
      <vertAlign val="superscript"/>
      <sz val="8"/>
      <color theme="3" tint="-0.4999699890613556"/>
      <name val="Rajdhani"/>
      <family val="2"/>
    </font>
    <font>
      <sz val="10"/>
      <name val="Rajdhani SemiBold"/>
      <family val="2"/>
    </font>
    <font>
      <sz val="10"/>
      <color theme="1"/>
      <name val="Calibri"/>
      <family val="2"/>
    </font>
    <font>
      <sz val="10"/>
      <color rgb="FFFF0000"/>
      <name val="Calibri"/>
      <family val="2"/>
    </font>
  </fonts>
  <fills count="2">
    <fill>
      <patternFill/>
    </fill>
    <fill>
      <patternFill patternType="gray125"/>
    </fill>
  </fills>
  <borders count="54">
    <border>
      <left/>
      <right/>
      <top/>
      <bottom/>
      <diagonal/>
    </border>
    <border>
      <left style="thin"/>
      <right style="thin"/>
      <top style="thin"/>
      <bottom style="thin"/>
    </border>
    <border>
      <left style="thin"/>
      <right style="thin"/>
      <top/>
      <bottom style="thin"/>
    </border>
    <border>
      <left/>
      <right/>
      <top style="medium"/>
      <bottom/>
    </border>
    <border>
      <left/>
      <right/>
      <top style="thin"/>
      <bottom style="thin"/>
    </border>
    <border>
      <left/>
      <right style="thin"/>
      <top/>
      <bottom/>
    </border>
    <border>
      <left style="thin"/>
      <right style="thin"/>
      <top style="thin"/>
      <bottom/>
    </border>
    <border>
      <left style="thin"/>
      <right/>
      <top style="thin"/>
      <bottom style="thin"/>
    </border>
    <border>
      <left/>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thin"/>
      <right style="thin"/>
      <top/>
      <bottom/>
    </border>
    <border>
      <left/>
      <right style="thin"/>
      <top style="thin"/>
      <bottom style="thin">
        <color rgb="FF000000"/>
      </bottom>
    </border>
    <border>
      <left/>
      <right/>
      <top style="thin"/>
      <bottom/>
    </border>
    <border>
      <left style="thin"/>
      <right style="medium"/>
      <top style="medium"/>
      <bottom style="medium"/>
    </border>
    <border>
      <left style="medium"/>
      <right style="medium"/>
      <top style="medium"/>
      <bottom style="medium"/>
    </border>
    <border>
      <left style="thin">
        <color rgb="FF000000"/>
      </left>
      <right style="thin"/>
      <top/>
      <bottom style="thin">
        <color rgb="FF000000"/>
      </bottom>
    </border>
    <border>
      <left style="thin">
        <color rgb="FF000000"/>
      </left>
      <right style="thin"/>
      <top style="thin">
        <color rgb="FF000000"/>
      </top>
      <bottom style="thin">
        <color rgb="FF000000"/>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thin"/>
      <top/>
      <bottom style="medium"/>
    </border>
    <border>
      <left style="medium"/>
      <right style="thin"/>
      <top/>
      <bottom style="thin"/>
    </border>
    <border>
      <left style="medium"/>
      <right style="thin"/>
      <top style="thin"/>
      <bottom/>
    </border>
    <border>
      <left style="medium"/>
      <right style="thin"/>
      <top style="thin"/>
      <bottom style="medium"/>
    </border>
    <border>
      <left style="medium"/>
      <right style="thin"/>
      <top style="thin"/>
      <bottom style="thin"/>
    </border>
    <border>
      <left style="medium"/>
      <right/>
      <top/>
      <bottom/>
    </border>
    <border>
      <left style="medium"/>
      <right/>
      <top style="medium"/>
      <bottom/>
    </border>
    <border>
      <left/>
      <right style="medium"/>
      <top/>
      <bottom/>
    </border>
    <border>
      <left style="medium"/>
      <right/>
      <top/>
      <bottom style="medium"/>
    </border>
    <border>
      <left/>
      <right/>
      <top/>
      <bottom style="medium"/>
    </border>
    <border>
      <left style="medium"/>
      <right style="thin"/>
      <top style="medium"/>
      <bottom style="medium"/>
    </border>
    <border>
      <left/>
      <right style="medium"/>
      <top style="medium"/>
      <bottom/>
    </border>
    <border>
      <left/>
      <right style="medium"/>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border>
    <border>
      <left style="thin">
        <color rgb="FF000000"/>
      </left>
      <right style="thin"/>
      <top/>
      <bottom/>
    </border>
    <border>
      <left style="medium"/>
      <right style="thin"/>
      <top/>
      <bottom style="medium"/>
    </border>
    <border>
      <left style="thin"/>
      <right/>
      <top style="thin"/>
      <bottom/>
    </border>
    <border>
      <left/>
      <right style="thin"/>
      <top style="thin"/>
      <bottom/>
    </border>
    <border>
      <left/>
      <right/>
      <top style="thin">
        <color rgb="FF000000"/>
      </top>
      <bottom style="thin"/>
    </border>
    <border>
      <left style="thin"/>
      <right style="medium"/>
      <top/>
      <bottom style="medium"/>
    </border>
    <border>
      <left style="thin"/>
      <right style="medium"/>
      <top/>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lignment/>
      <protection/>
    </xf>
    <xf numFmtId="165" fontId="5" fillId="0" borderId="0">
      <alignment/>
      <protection/>
    </xf>
    <xf numFmtId="0" fontId="6" fillId="0" borderId="0">
      <alignment horizontal="center"/>
      <protection/>
    </xf>
    <xf numFmtId="0" fontId="6" fillId="0" borderId="0">
      <alignment horizontal="center" textRotation="90"/>
      <protection/>
    </xf>
    <xf numFmtId="165" fontId="7" fillId="0" borderId="0">
      <alignment/>
      <protection/>
    </xf>
    <xf numFmtId="0" fontId="8" fillId="0" borderId="0">
      <alignment/>
      <protection/>
    </xf>
    <xf numFmtId="166" fontId="8" fillId="0" borderId="0">
      <alignment/>
      <protection/>
    </xf>
    <xf numFmtId="0" fontId="1" fillId="0" borderId="0">
      <alignment/>
      <protection/>
    </xf>
    <xf numFmtId="0" fontId="9" fillId="0" borderId="0">
      <alignment/>
      <protection/>
    </xf>
    <xf numFmtId="0" fontId="0" fillId="0" borderId="0">
      <alignment/>
      <protection/>
    </xf>
    <xf numFmtId="0" fontId="0" fillId="0" borderId="0">
      <alignment/>
      <protection/>
    </xf>
    <xf numFmtId="0" fontId="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pplyNumberFormat="0" applyFill="0" applyBorder="0" applyAlignment="0" applyProtection="0"/>
    <xf numFmtId="0" fontId="24" fillId="0" borderId="0">
      <alignment/>
      <protection locked="0"/>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cellStyleXfs>
  <cellXfs count="511">
    <xf numFmtId="0" fontId="0" fillId="0" borderId="0" xfId="0"/>
    <xf numFmtId="164"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xf numFmtId="0" fontId="2" fillId="0" borderId="0" xfId="0" applyFont="1" applyFill="1" applyBorder="1" applyAlignment="1">
      <alignment horizontal="center" vertical="center" wrapText="1"/>
    </xf>
    <xf numFmtId="0" fontId="0" fillId="0" borderId="0" xfId="0" applyFill="1" applyBorder="1"/>
    <xf numFmtId="0" fontId="11" fillId="0" borderId="0" xfId="0" applyFont="1" applyFill="1" applyBorder="1" applyAlignment="1">
      <alignment vertical="center" wrapText="1"/>
    </xf>
    <xf numFmtId="0" fontId="10" fillId="0" borderId="0" xfId="0" applyFont="1" applyFill="1"/>
    <xf numFmtId="164" fontId="2" fillId="0" borderId="0" xfId="0" applyNumberFormat="1" applyFont="1" applyFill="1" applyBorder="1" applyAlignment="1">
      <alignment vertical="center" wrapText="1"/>
    </xf>
    <xf numFmtId="164"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164" fontId="12"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xf>
    <xf numFmtId="0" fontId="0" fillId="0" borderId="0" xfId="0" applyBorder="1"/>
    <xf numFmtId="0" fontId="0" fillId="0" borderId="0" xfId="0" applyFont="1" applyFill="1" applyBorder="1" applyAlignment="1">
      <alignment horizontal="left" vertical="center"/>
    </xf>
    <xf numFmtId="164" fontId="13"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0" fontId="16" fillId="0" borderId="0" xfId="0" applyFont="1" applyFill="1"/>
    <xf numFmtId="0" fontId="16" fillId="0" borderId="0" xfId="0" applyFont="1"/>
    <xf numFmtId="0" fontId="18" fillId="0" borderId="0" xfId="0" applyFont="1" applyFill="1" applyBorder="1"/>
    <xf numFmtId="0" fontId="18" fillId="0" borderId="0" xfId="0" applyFont="1" applyFill="1" applyBorder="1" applyAlignment="1">
      <alignment vertical="center"/>
    </xf>
    <xf numFmtId="0" fontId="20" fillId="0" borderId="0" xfId="0" applyFont="1" applyFill="1" applyBorder="1"/>
    <xf numFmtId="0" fontId="12" fillId="0" borderId="0" xfId="0" applyFont="1" applyFill="1" applyBorder="1" applyAlignment="1">
      <alignment vertical="center" wrapText="1"/>
    </xf>
    <xf numFmtId="0" fontId="22" fillId="0" borderId="0" xfId="0" applyFont="1" applyFill="1" applyBorder="1" applyAlignment="1">
      <alignment horizontal="center" vertical="center"/>
    </xf>
    <xf numFmtId="164" fontId="17" fillId="0" borderId="0" xfId="22" applyNumberFormat="1" applyFont="1" applyFill="1" applyBorder="1" applyAlignment="1">
      <alignment wrapText="1"/>
      <protection/>
    </xf>
    <xf numFmtId="165" fontId="5" fillId="0" borderId="0" xfId="22" applyFont="1" applyFill="1" applyBorder="1" applyAlignment="1">
      <alignment wrapText="1"/>
      <protection/>
    </xf>
    <xf numFmtId="169" fontId="0" fillId="0" borderId="0" xfId="0" applyNumberFormat="1" applyFont="1" applyFill="1" applyBorder="1" applyAlignment="1" applyProtection="1">
      <alignment vertical="center"/>
      <protection locked="0"/>
    </xf>
    <xf numFmtId="4" fontId="25" fillId="0" borderId="0" xfId="0" applyNumberFormat="1" applyFont="1" applyFill="1" applyBorder="1" applyAlignment="1" applyProtection="1">
      <alignment vertical="center"/>
      <protection locked="0"/>
    </xf>
    <xf numFmtId="169" fontId="25" fillId="0" borderId="0" xfId="0" applyNumberFormat="1" applyFont="1" applyFill="1" applyBorder="1" applyAlignment="1" applyProtection="1">
      <alignment vertical="center"/>
      <protection locked="0"/>
    </xf>
    <xf numFmtId="4" fontId="0" fillId="0" borderId="0" xfId="0" applyNumberFormat="1" applyFont="1" applyFill="1" applyBorder="1" applyAlignment="1" applyProtection="1">
      <alignment vertical="center"/>
      <protection locked="0"/>
    </xf>
    <xf numFmtId="0" fontId="19" fillId="0" borderId="0" xfId="0" applyFont="1" applyFill="1" applyBorder="1" applyAlignment="1">
      <alignment horizontal="left" wrapText="1"/>
    </xf>
    <xf numFmtId="165" fontId="5" fillId="0" borderId="0" xfId="22" applyFont="1" applyFill="1" applyBorder="1" applyAlignment="1">
      <alignment vertical="center" wrapText="1"/>
      <protection/>
    </xf>
    <xf numFmtId="165" fontId="5" fillId="0" borderId="0" xfId="22" applyFont="1" applyFill="1" applyBorder="1" applyAlignment="1">
      <alignment horizontal="left" wrapText="1"/>
      <protection/>
    </xf>
    <xf numFmtId="165" fontId="17" fillId="0" borderId="0" xfId="22" applyFont="1" applyFill="1" applyBorder="1" applyAlignment="1">
      <alignment wrapText="1"/>
      <protection/>
    </xf>
    <xf numFmtId="165" fontId="15" fillId="0" borderId="0" xfId="22" applyFont="1" applyFill="1" applyBorder="1" applyAlignment="1">
      <alignment wrapText="1"/>
      <protection/>
    </xf>
    <xf numFmtId="0" fontId="12" fillId="0" borderId="0" xfId="0" applyFont="1" applyFill="1" applyBorder="1" applyAlignment="1">
      <alignment horizontal="left" wrapText="1"/>
    </xf>
    <xf numFmtId="0" fontId="0" fillId="0" borderId="0" xfId="0" applyFill="1"/>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2" xfId="0" applyFont="1" applyFill="1" applyBorder="1" applyAlignment="1">
      <alignment horizontal="center"/>
    </xf>
    <xf numFmtId="0" fontId="26" fillId="0" borderId="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5" fillId="0" borderId="0" xfId="0" applyFont="1" applyFill="1" applyBorder="1"/>
    <xf numFmtId="0" fontId="26" fillId="0" borderId="3" xfId="0" applyFont="1" applyFill="1" applyBorder="1" applyAlignment="1">
      <alignment horizontal="center" vertical="center" wrapText="1"/>
    </xf>
    <xf numFmtId="0" fontId="26" fillId="0" borderId="0" xfId="0" applyFont="1" applyFill="1" applyBorder="1" applyAlignment="1">
      <alignment horizontal="left" vertical="center" wrapText="1"/>
    </xf>
    <xf numFmtId="164" fontId="26" fillId="0" borderId="0" xfId="0" applyNumberFormat="1" applyFont="1" applyFill="1" applyBorder="1" applyAlignment="1">
      <alignment horizontal="right" vertical="center" wrapText="1"/>
    </xf>
    <xf numFmtId="0" fontId="26" fillId="0" borderId="4" xfId="0" applyFont="1" applyFill="1" applyBorder="1" applyAlignment="1">
      <alignment horizontal="center" vertical="center" wrapText="1"/>
    </xf>
    <xf numFmtId="164" fontId="26" fillId="0" borderId="4"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164" fontId="31" fillId="0" borderId="1" xfId="0" applyNumberFormat="1" applyFont="1" applyFill="1" applyBorder="1" applyAlignment="1">
      <alignment horizontal="right" vertical="center" wrapText="1"/>
    </xf>
    <xf numFmtId="0" fontId="31" fillId="0" borderId="1" xfId="0" applyFont="1" applyFill="1" applyBorder="1" applyAlignment="1">
      <alignment horizontal="left" vertical="center" wrapText="1"/>
    </xf>
    <xf numFmtId="0" fontId="44" fillId="0" borderId="0" xfId="0" applyFont="1" applyFill="1" applyBorder="1"/>
    <xf numFmtId="0" fontId="44" fillId="0" borderId="0" xfId="0" applyFont="1" applyFill="1"/>
    <xf numFmtId="0" fontId="31" fillId="0" borderId="2" xfId="0" applyFont="1" applyFill="1" applyBorder="1" applyAlignment="1">
      <alignment horizontal="left" vertical="center" wrapText="1"/>
    </xf>
    <xf numFmtId="0" fontId="35" fillId="0" borderId="0" xfId="0" applyFont="1" applyFill="1" applyBorder="1" applyAlignment="1">
      <alignment horizontal="center" vertical="center"/>
    </xf>
    <xf numFmtId="164" fontId="26" fillId="0" borderId="2" xfId="0" applyNumberFormat="1" applyFont="1" applyFill="1" applyBorder="1" applyAlignment="1">
      <alignment horizontal="right" vertical="center" wrapText="1"/>
    </xf>
    <xf numFmtId="0" fontId="33" fillId="0" borderId="0" xfId="0" applyFont="1" applyFill="1" applyBorder="1" applyAlignment="1">
      <alignment horizontal="center" vertical="center"/>
    </xf>
    <xf numFmtId="164" fontId="26" fillId="0" borderId="5" xfId="0" applyNumberFormat="1" applyFont="1" applyFill="1" applyBorder="1" applyAlignment="1">
      <alignment horizontal="right" vertical="center" wrapText="1"/>
    </xf>
    <xf numFmtId="0" fontId="31" fillId="0" borderId="6" xfId="0" applyFont="1" applyFill="1" applyBorder="1" applyAlignment="1">
      <alignment horizontal="center" vertical="center" wrapText="1"/>
    </xf>
    <xf numFmtId="0" fontId="27" fillId="0" borderId="0" xfId="0" applyFont="1" applyFill="1" applyBorder="1"/>
    <xf numFmtId="0" fontId="48" fillId="0" borderId="0" xfId="0" applyFont="1" applyFill="1" applyBorder="1" applyAlignment="1">
      <alignment horizontal="center" vertical="center" wrapText="1"/>
    </xf>
    <xf numFmtId="165" fontId="49" fillId="0" borderId="0" xfId="22" applyFont="1" applyFill="1" applyBorder="1" applyAlignment="1">
      <alignment vertical="center" wrapText="1"/>
      <protection/>
    </xf>
    <xf numFmtId="0" fontId="48" fillId="0" borderId="0" xfId="0" applyFont="1" applyFill="1" applyBorder="1" applyAlignment="1">
      <alignment horizontal="left" vertical="center"/>
    </xf>
    <xf numFmtId="0" fontId="26" fillId="0" borderId="4" xfId="0" applyFont="1" applyFill="1" applyBorder="1" applyAlignment="1">
      <alignment horizontal="left" vertical="center" wrapText="1"/>
    </xf>
    <xf numFmtId="0" fontId="26" fillId="0" borderId="4" xfId="0" applyFont="1" applyFill="1" applyBorder="1" applyAlignment="1">
      <alignment vertical="center" wrapText="1"/>
    </xf>
    <xf numFmtId="0" fontId="48" fillId="0" borderId="7" xfId="0" applyFont="1" applyFill="1" applyBorder="1" applyAlignment="1">
      <alignment horizontal="center" vertical="center" wrapText="1"/>
    </xf>
    <xf numFmtId="0" fontId="48" fillId="0" borderId="4" xfId="0" applyFont="1" applyFill="1" applyBorder="1" applyAlignment="1">
      <alignment horizontal="center" vertical="center"/>
    </xf>
    <xf numFmtId="0" fontId="48" fillId="0" borderId="4" xfId="0" applyFont="1" applyFill="1" applyBorder="1" applyAlignment="1">
      <alignment horizontal="left" vertical="center" wrapText="1"/>
    </xf>
    <xf numFmtId="0" fontId="48" fillId="0" borderId="4" xfId="0" applyFont="1" applyFill="1" applyBorder="1" applyAlignment="1">
      <alignment horizontal="center" vertical="center" wrapText="1"/>
    </xf>
    <xf numFmtId="164" fontId="48" fillId="0" borderId="4" xfId="0" applyNumberFormat="1" applyFont="1" applyFill="1" applyBorder="1" applyAlignment="1">
      <alignment horizontal="right" vertical="center" wrapText="1"/>
    </xf>
    <xf numFmtId="165" fontId="49" fillId="0" borderId="8" xfId="22" applyFont="1" applyFill="1" applyBorder="1" applyAlignment="1">
      <alignment vertical="center" wrapText="1"/>
      <protection/>
    </xf>
    <xf numFmtId="0" fontId="26" fillId="0" borderId="1" xfId="0" applyFont="1" applyFill="1" applyBorder="1" applyAlignment="1">
      <alignment horizontal="left" vertical="center" wrapText="1"/>
    </xf>
    <xf numFmtId="0" fontId="27" fillId="0" borderId="0" xfId="0" applyFont="1" applyFill="1" applyBorder="1" applyAlignment="1">
      <alignment horizontal="center"/>
    </xf>
    <xf numFmtId="0" fontId="27" fillId="0" borderId="0" xfId="0" applyFont="1" applyFill="1" applyAlignment="1">
      <alignment horizontal="center"/>
    </xf>
    <xf numFmtId="165" fontId="50" fillId="0" borderId="9" xfId="22" applyFont="1" applyFill="1" applyBorder="1" applyAlignment="1">
      <alignment horizontal="left" vertical="center" wrapText="1"/>
      <protection/>
    </xf>
    <xf numFmtId="0" fontId="27" fillId="0" borderId="0" xfId="0" applyFont="1" applyFill="1"/>
    <xf numFmtId="164" fontId="26" fillId="0" borderId="1" xfId="0" applyNumberFormat="1" applyFont="1" applyFill="1" applyBorder="1" applyAlignment="1">
      <alignment horizontal="right" vertical="center" wrapText="1"/>
    </xf>
    <xf numFmtId="165" fontId="50" fillId="0" borderId="10" xfId="22" applyFont="1" applyFill="1" applyBorder="1" applyAlignment="1">
      <alignment horizontal="left" vertical="center" wrapText="1"/>
      <protection/>
    </xf>
    <xf numFmtId="2" fontId="26" fillId="0" borderId="1" xfId="0" applyNumberFormat="1" applyFont="1" applyFill="1" applyBorder="1" applyAlignment="1">
      <alignment horizontal="center" vertical="center" wrapText="1"/>
    </xf>
    <xf numFmtId="0" fontId="26" fillId="0" borderId="2" xfId="0" applyFont="1" applyFill="1" applyBorder="1" applyAlignment="1">
      <alignment horizontal="left" vertical="center" wrapText="1"/>
    </xf>
    <xf numFmtId="165" fontId="50" fillId="0" borderId="11" xfId="22" applyFont="1" applyFill="1" applyBorder="1" applyAlignment="1">
      <alignment horizontal="left" vertical="center" wrapText="1"/>
      <protection/>
    </xf>
    <xf numFmtId="165" fontId="50" fillId="0" borderId="12" xfId="22" applyFont="1" applyFill="1" applyBorder="1" applyAlignment="1">
      <alignment horizontal="left" vertical="center" wrapText="1"/>
      <protection/>
    </xf>
    <xf numFmtId="164" fontId="48" fillId="0" borderId="4" xfId="0" applyNumberFormat="1" applyFont="1" applyFill="1" applyBorder="1" applyAlignment="1">
      <alignment horizontal="center" vertical="center" wrapText="1"/>
    </xf>
    <xf numFmtId="164" fontId="26" fillId="0" borderId="1" xfId="0" applyNumberFormat="1" applyFont="1" applyFill="1" applyBorder="1" applyAlignment="1">
      <alignment horizontal="right" wrapText="1"/>
    </xf>
    <xf numFmtId="164" fontId="49" fillId="0" borderId="8" xfId="22" applyNumberFormat="1" applyFont="1" applyFill="1" applyBorder="1" applyAlignment="1">
      <alignment vertical="center" wrapText="1"/>
      <protection/>
    </xf>
    <xf numFmtId="165" fontId="50" fillId="0" borderId="0" xfId="22" applyFont="1" applyFill="1" applyBorder="1" applyAlignment="1">
      <alignment horizontal="left" vertical="center" wrapText="1"/>
      <protection/>
    </xf>
    <xf numFmtId="165" fontId="26" fillId="0" borderId="1" xfId="0" applyNumberFormat="1" applyFont="1" applyFill="1" applyBorder="1" applyAlignment="1">
      <alignment horizontal="left" vertical="center" wrapText="1"/>
    </xf>
    <xf numFmtId="164" fontId="26" fillId="0" borderId="1" xfId="0" applyNumberFormat="1" applyFont="1" applyFill="1" applyBorder="1" applyAlignment="1">
      <alignment vertical="center" wrapText="1"/>
    </xf>
    <xf numFmtId="0" fontId="27" fillId="0" borderId="0" xfId="0" applyFont="1" applyFill="1" applyBorder="1" applyAlignment="1">
      <alignment horizontal="center" vertical="center"/>
    </xf>
    <xf numFmtId="0" fontId="27" fillId="0" borderId="0" xfId="0" applyFont="1" applyFill="1" applyAlignment="1">
      <alignment horizontal="center" vertical="center"/>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xf>
    <xf numFmtId="0" fontId="48" fillId="0" borderId="14" xfId="0" applyFont="1" applyFill="1" applyBorder="1" applyAlignment="1">
      <alignment horizontal="left" vertical="center" wrapText="1"/>
    </xf>
    <xf numFmtId="0" fontId="48" fillId="0" borderId="14" xfId="0" applyFont="1" applyFill="1" applyBorder="1" applyAlignment="1">
      <alignment horizontal="center" vertical="center" wrapText="1"/>
    </xf>
    <xf numFmtId="0" fontId="55" fillId="0" borderId="14" xfId="0" applyFont="1" applyFill="1" applyBorder="1" applyAlignment="1">
      <alignment horizontal="center" vertical="center" wrapText="1"/>
    </xf>
    <xf numFmtId="164" fontId="48" fillId="0" borderId="14" xfId="0" applyNumberFormat="1" applyFont="1" applyFill="1" applyBorder="1" applyAlignment="1">
      <alignment horizontal="center" vertical="center" wrapText="1"/>
    </xf>
    <xf numFmtId="164" fontId="48" fillId="0" borderId="15" xfId="0" applyNumberFormat="1" applyFont="1" applyFill="1" applyBorder="1" applyAlignment="1">
      <alignment horizontal="right" vertical="center" wrapText="1"/>
    </xf>
    <xf numFmtId="165" fontId="49" fillId="0" borderId="16" xfId="22" applyFont="1" applyFill="1" applyBorder="1" applyAlignment="1">
      <alignment vertical="center" wrapText="1"/>
      <protection/>
    </xf>
    <xf numFmtId="165" fontId="50" fillId="0" borderId="0" xfId="22" applyFont="1" applyFill="1" applyBorder="1" applyAlignment="1">
      <alignment horizontal="left" vertical="top"/>
      <protection/>
    </xf>
    <xf numFmtId="164" fontId="50" fillId="0" borderId="0" xfId="22" applyNumberFormat="1" applyFont="1" applyFill="1" applyBorder="1" applyAlignment="1">
      <alignment horizontal="right" vertical="top"/>
      <protection/>
    </xf>
    <xf numFmtId="164" fontId="48" fillId="0" borderId="14" xfId="0" applyNumberFormat="1" applyFont="1" applyFill="1" applyBorder="1" applyAlignment="1">
      <alignment horizontal="right" vertical="center" wrapText="1"/>
    </xf>
    <xf numFmtId="165" fontId="50" fillId="0" borderId="1" xfId="22" applyFont="1" applyFill="1" applyBorder="1" applyAlignment="1">
      <alignment horizontal="left" vertical="center" wrapText="1"/>
      <protection/>
    </xf>
    <xf numFmtId="0" fontId="48" fillId="0" borderId="0" xfId="0" applyFont="1" applyFill="1" applyBorder="1"/>
    <xf numFmtId="0" fontId="26" fillId="0" borderId="6" xfId="0" applyFont="1" applyFill="1" applyBorder="1" applyAlignment="1">
      <alignment horizontal="center"/>
    </xf>
    <xf numFmtId="0" fontId="26" fillId="0" borderId="6" xfId="0" applyFont="1" applyFill="1" applyBorder="1" applyAlignment="1">
      <alignment horizontal="center" vertical="center" wrapText="1"/>
    </xf>
    <xf numFmtId="164" fontId="26" fillId="0" borderId="6" xfId="0" applyNumberFormat="1" applyFont="1" applyFill="1" applyBorder="1" applyAlignment="1">
      <alignment horizontal="right" vertical="center" wrapText="1"/>
    </xf>
    <xf numFmtId="0" fontId="26" fillId="0" borderId="17" xfId="0" applyFont="1" applyFill="1" applyBorder="1" applyAlignment="1">
      <alignment horizontal="center" vertical="center" wrapText="1"/>
    </xf>
    <xf numFmtId="1" fontId="26" fillId="0" borderId="1" xfId="0" applyNumberFormat="1" applyFont="1" applyFill="1" applyBorder="1" applyAlignment="1">
      <alignment horizontal="center" vertical="center" wrapText="1"/>
    </xf>
    <xf numFmtId="0" fontId="39" fillId="0" borderId="0" xfId="0" applyFont="1" applyFill="1" applyBorder="1"/>
    <xf numFmtId="0" fontId="39" fillId="0" borderId="0" xfId="0" applyFont="1" applyFill="1"/>
    <xf numFmtId="167" fontId="26" fillId="0" borderId="1" xfId="0" applyNumberFormat="1" applyFont="1" applyFill="1" applyBorder="1" applyAlignment="1">
      <alignment horizontal="center" vertical="center" wrapText="1"/>
    </xf>
    <xf numFmtId="164" fontId="48" fillId="0" borderId="1" xfId="0" applyNumberFormat="1" applyFont="1" applyFill="1" applyBorder="1" applyAlignment="1">
      <alignment horizontal="center" vertical="center" wrapText="1"/>
    </xf>
    <xf numFmtId="164" fontId="48" fillId="0" borderId="1" xfId="0" applyNumberFormat="1" applyFont="1" applyFill="1" applyBorder="1" applyAlignment="1">
      <alignment horizontal="right" vertical="center" wrapText="1"/>
    </xf>
    <xf numFmtId="165" fontId="49" fillId="0" borderId="1" xfId="22" applyFont="1" applyFill="1" applyBorder="1" applyAlignment="1">
      <alignment vertical="center" wrapText="1"/>
      <protection/>
    </xf>
    <xf numFmtId="0" fontId="26" fillId="0" borderId="4" xfId="0" applyFont="1" applyFill="1" applyBorder="1" applyAlignment="1">
      <alignment horizontal="center" vertical="center"/>
    </xf>
    <xf numFmtId="164" fontId="26" fillId="0" borderId="4" xfId="0" applyNumberFormat="1" applyFont="1" applyFill="1" applyBorder="1" applyAlignment="1">
      <alignment horizontal="right" vertical="center" wrapText="1"/>
    </xf>
    <xf numFmtId="165" fontId="50" fillId="0" borderId="18" xfId="22" applyFont="1" applyFill="1" applyBorder="1" applyAlignment="1">
      <alignment vertical="center" wrapText="1"/>
      <protection/>
    </xf>
    <xf numFmtId="0" fontId="26" fillId="0" borderId="0" xfId="0" applyFont="1" applyFill="1" applyBorder="1" applyAlignment="1">
      <alignment horizontal="left" vertical="center"/>
    </xf>
    <xf numFmtId="0" fontId="48" fillId="0" borderId="19" xfId="0" applyFont="1" applyFill="1" applyBorder="1" applyAlignment="1">
      <alignment horizontal="center" vertical="center" wrapText="1"/>
    </xf>
    <xf numFmtId="0" fontId="48" fillId="0" borderId="19" xfId="0" applyFont="1" applyFill="1" applyBorder="1" applyAlignment="1">
      <alignment horizontal="center" vertical="center"/>
    </xf>
    <xf numFmtId="165" fontId="26" fillId="0" borderId="1" xfId="0" applyNumberFormat="1" applyFont="1" applyFill="1" applyBorder="1" applyAlignment="1">
      <alignment horizontal="center" vertical="center" wrapText="1"/>
    </xf>
    <xf numFmtId="165" fontId="26" fillId="0" borderId="2" xfId="0" applyNumberFormat="1" applyFont="1" applyFill="1" applyBorder="1" applyAlignment="1">
      <alignment horizontal="left" vertical="center" wrapText="1"/>
    </xf>
    <xf numFmtId="164" fontId="48" fillId="0" borderId="20" xfId="0" applyNumberFormat="1" applyFont="1" applyFill="1" applyBorder="1" applyAlignment="1">
      <alignment horizontal="right" vertical="center" wrapText="1"/>
    </xf>
    <xf numFmtId="0" fontId="26" fillId="0" borderId="19" xfId="0" applyFont="1" applyFill="1" applyBorder="1" applyAlignment="1">
      <alignment horizontal="center" vertical="center" wrapText="1"/>
    </xf>
    <xf numFmtId="0" fontId="26" fillId="0" borderId="14" xfId="0" applyFont="1" applyFill="1" applyBorder="1" applyAlignment="1">
      <alignment horizontal="center" vertical="center"/>
    </xf>
    <xf numFmtId="164" fontId="48" fillId="0" borderId="21" xfId="0" applyNumberFormat="1" applyFont="1" applyFill="1" applyBorder="1" applyAlignment="1">
      <alignment horizontal="right" vertical="center" wrapText="1"/>
    </xf>
    <xf numFmtId="0" fontId="27" fillId="0" borderId="0" xfId="0" applyFont="1" applyFill="1" applyAlignment="1">
      <alignment horizontal="left" vertical="center" wrapText="1"/>
    </xf>
    <xf numFmtId="164" fontId="27" fillId="0" borderId="0" xfId="0" applyNumberFormat="1" applyFont="1" applyFill="1" applyAlignment="1">
      <alignment horizontal="right"/>
    </xf>
    <xf numFmtId="165" fontId="26" fillId="0" borderId="6" xfId="0" applyNumberFormat="1" applyFont="1" applyFill="1" applyBorder="1" applyAlignment="1">
      <alignment horizontal="left" vertical="center" wrapText="1"/>
    </xf>
    <xf numFmtId="165" fontId="50" fillId="0" borderId="0" xfId="22" applyFont="1" applyFill="1" applyBorder="1" applyAlignment="1">
      <alignment vertical="center" wrapText="1"/>
      <protection/>
    </xf>
    <xf numFmtId="0" fontId="27"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27" fillId="0" borderId="0" xfId="0" applyFont="1" applyFill="1" applyAlignment="1">
      <alignment vertical="center" wrapText="1"/>
    </xf>
    <xf numFmtId="165" fontId="58" fillId="0" borderId="10" xfId="22" applyFont="1" applyFill="1" applyBorder="1" applyAlignment="1">
      <alignment horizontal="left" vertical="center" wrapText="1"/>
      <protection/>
    </xf>
    <xf numFmtId="0" fontId="26" fillId="0" borderId="6" xfId="0" applyFont="1" applyFill="1" applyBorder="1" applyAlignment="1">
      <alignment horizontal="left" vertical="center" wrapText="1"/>
    </xf>
    <xf numFmtId="164" fontId="26" fillId="0" borderId="6" xfId="0" applyNumberFormat="1" applyFont="1" applyFill="1" applyBorder="1" applyAlignment="1">
      <alignment vertical="center" wrapText="1"/>
    </xf>
    <xf numFmtId="165" fontId="50" fillId="0" borderId="6" xfId="22" applyFont="1" applyFill="1" applyBorder="1" applyAlignment="1">
      <alignment horizontal="left" vertical="center" wrapText="1"/>
      <protection/>
    </xf>
    <xf numFmtId="0" fontId="44" fillId="0" borderId="0" xfId="0" applyFont="1" applyFill="1" applyAlignment="1">
      <alignment horizontal="center" vertical="center"/>
    </xf>
    <xf numFmtId="0" fontId="31" fillId="0" borderId="1" xfId="0" applyFont="1" applyFill="1" applyBorder="1" applyAlignment="1">
      <alignment vertical="center" wrapText="1"/>
    </xf>
    <xf numFmtId="164" fontId="31" fillId="0" borderId="1" xfId="0" applyNumberFormat="1" applyFont="1" applyFill="1" applyBorder="1" applyAlignment="1">
      <alignment vertical="center" wrapText="1"/>
    </xf>
    <xf numFmtId="165" fontId="46" fillId="0" borderId="22" xfId="22" applyFont="1" applyFill="1" applyBorder="1" applyAlignment="1">
      <alignment horizontal="left" vertical="center" wrapText="1"/>
      <protection/>
    </xf>
    <xf numFmtId="165" fontId="46" fillId="0" borderId="5" xfId="22" applyFont="1" applyFill="1" applyBorder="1" applyAlignment="1">
      <alignment horizontal="left" vertical="center" wrapText="1"/>
      <protection/>
    </xf>
    <xf numFmtId="0" fontId="48" fillId="0" borderId="14" xfId="0" applyFont="1" applyFill="1" applyBorder="1" applyAlignment="1">
      <alignment horizontal="left" vertical="center"/>
    </xf>
    <xf numFmtId="164" fontId="48" fillId="0" borderId="14" xfId="0" applyNumberFormat="1" applyFont="1" applyFill="1" applyBorder="1" applyAlignment="1">
      <alignment horizontal="right" vertical="center"/>
    </xf>
    <xf numFmtId="165" fontId="49" fillId="0" borderId="16" xfId="22" applyFont="1" applyFill="1" applyBorder="1" applyAlignment="1">
      <alignment vertical="center"/>
      <protection/>
    </xf>
    <xf numFmtId="165" fontId="46" fillId="0" borderId="1" xfId="22" applyFont="1" applyFill="1" applyBorder="1" applyAlignment="1">
      <alignment horizontal="left" vertical="center" wrapText="1"/>
      <protection/>
    </xf>
    <xf numFmtId="165" fontId="46" fillId="0" borderId="6" xfId="22" applyFont="1" applyFill="1" applyBorder="1" applyAlignment="1">
      <alignment horizontal="left" vertical="center" wrapText="1"/>
      <protection/>
    </xf>
    <xf numFmtId="165" fontId="46" fillId="0" borderId="2" xfId="22" applyFont="1" applyFill="1" applyBorder="1" applyAlignment="1">
      <alignment horizontal="left" vertical="center" wrapText="1"/>
      <protection/>
    </xf>
    <xf numFmtId="165" fontId="46" fillId="0" borderId="23" xfId="22" applyFont="1" applyFill="1" applyBorder="1" applyAlignment="1">
      <alignment vertical="center" wrapText="1"/>
      <protection/>
    </xf>
    <xf numFmtId="164" fontId="46" fillId="0" borderId="1" xfId="22" applyNumberFormat="1" applyFont="1" applyFill="1" applyBorder="1" applyAlignment="1">
      <alignment vertical="center" wrapText="1"/>
      <protection/>
    </xf>
    <xf numFmtId="165" fontId="59" fillId="0" borderId="1" xfId="22" applyFont="1" applyFill="1" applyBorder="1" applyAlignment="1">
      <alignment vertical="center" wrapText="1"/>
      <protection/>
    </xf>
    <xf numFmtId="0" fontId="44"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31" fillId="0" borderId="2" xfId="0" applyFont="1" applyFill="1" applyBorder="1" applyAlignment="1">
      <alignment horizontal="center" vertical="top" wrapText="1"/>
    </xf>
    <xf numFmtId="165" fontId="58" fillId="0" borderId="9" xfId="22" applyFont="1" applyFill="1" applyBorder="1" applyAlignment="1">
      <alignment horizontal="left" vertical="top" wrapText="1"/>
      <protection/>
    </xf>
    <xf numFmtId="164" fontId="31" fillId="0" borderId="2" xfId="0" applyNumberFormat="1" applyFont="1" applyFill="1" applyBorder="1" applyAlignment="1">
      <alignment horizontal="right" vertical="top" wrapText="1"/>
    </xf>
    <xf numFmtId="0" fontId="31" fillId="0" borderId="2" xfId="0" applyFont="1" applyFill="1" applyBorder="1" applyAlignment="1">
      <alignment horizontal="left" vertical="top" wrapText="1"/>
    </xf>
    <xf numFmtId="0" fontId="44" fillId="0" borderId="0" xfId="0" applyFont="1" applyFill="1" applyBorder="1" applyAlignment="1">
      <alignment vertical="top"/>
    </xf>
    <xf numFmtId="0" fontId="44" fillId="0" borderId="0" xfId="0" applyFont="1" applyFill="1" applyAlignment="1">
      <alignment vertical="top"/>
    </xf>
    <xf numFmtId="0" fontId="31" fillId="0" borderId="1" xfId="0" applyFont="1" applyFill="1" applyBorder="1" applyAlignment="1">
      <alignment horizontal="center" vertical="top" wrapText="1"/>
    </xf>
    <xf numFmtId="165" fontId="58" fillId="0" borderId="10" xfId="22" applyFont="1" applyFill="1" applyBorder="1" applyAlignment="1">
      <alignment horizontal="left" vertical="top" wrapText="1"/>
      <protection/>
    </xf>
    <xf numFmtId="164" fontId="31" fillId="0" borderId="1" xfId="0" applyNumberFormat="1" applyFont="1" applyFill="1" applyBorder="1" applyAlignment="1">
      <alignment horizontal="right" vertical="top" wrapText="1"/>
    </xf>
    <xf numFmtId="0" fontId="31" fillId="0" borderId="1" xfId="0" applyFont="1" applyFill="1" applyBorder="1" applyAlignment="1">
      <alignment horizontal="left" vertical="top" wrapText="1"/>
    </xf>
    <xf numFmtId="0" fontId="48" fillId="0" borderId="13" xfId="0" applyFont="1" applyFill="1" applyBorder="1" applyAlignment="1">
      <alignment horizontal="center" vertical="center"/>
    </xf>
    <xf numFmtId="0" fontId="60" fillId="0" borderId="1" xfId="0" applyFont="1" applyFill="1" applyBorder="1" applyAlignment="1">
      <alignment horizontal="center" vertical="center" wrapText="1"/>
    </xf>
    <xf numFmtId="164" fontId="60" fillId="0" borderId="1" xfId="0" applyNumberFormat="1" applyFont="1" applyFill="1" applyBorder="1" applyAlignment="1">
      <alignment horizontal="center" vertical="center" wrapText="1"/>
    </xf>
    <xf numFmtId="0" fontId="44" fillId="0" borderId="0" xfId="0" applyFont="1" applyFill="1" applyBorder="1" applyAlignment="1">
      <alignment horizontal="center" vertical="center"/>
    </xf>
    <xf numFmtId="165" fontId="26" fillId="0" borderId="17" xfId="0" applyNumberFormat="1" applyFont="1" applyFill="1" applyBorder="1" applyAlignment="1">
      <alignment horizontal="left" vertical="center" wrapText="1"/>
    </xf>
    <xf numFmtId="0" fontId="37" fillId="0" borderId="2"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2" xfId="0" applyFont="1" applyFill="1" applyBorder="1" applyAlignment="1">
      <alignment horizontal="center" vertical="top" wrapText="1"/>
    </xf>
    <xf numFmtId="0" fontId="37" fillId="0" borderId="1" xfId="0" applyFont="1" applyFill="1" applyBorder="1" applyAlignment="1">
      <alignment horizontal="center" vertical="top" wrapText="1"/>
    </xf>
    <xf numFmtId="0" fontId="61" fillId="0" borderId="1" xfId="0" applyFont="1" applyFill="1" applyBorder="1" applyAlignment="1">
      <alignment horizontal="center" vertical="center" wrapText="1"/>
    </xf>
    <xf numFmtId="1" fontId="27" fillId="0" borderId="1" xfId="0" applyNumberFormat="1" applyFont="1" applyFill="1" applyBorder="1" applyAlignment="1">
      <alignment horizontal="center" vertical="center"/>
    </xf>
    <xf numFmtId="165" fontId="42" fillId="0" borderId="0" xfId="22" applyFont="1" applyFill="1" applyBorder="1" applyAlignment="1">
      <alignment horizontal="left" vertical="center"/>
      <protection/>
    </xf>
    <xf numFmtId="0" fontId="42" fillId="0" borderId="0" xfId="0" applyFont="1" applyFill="1" applyAlignment="1">
      <alignment vertical="center"/>
    </xf>
    <xf numFmtId="165" fontId="58" fillId="0" borderId="12" xfId="22" applyFont="1" applyFill="1" applyBorder="1" applyAlignment="1">
      <alignment horizontal="left" vertical="center" wrapText="1"/>
      <protection/>
    </xf>
    <xf numFmtId="0" fontId="43" fillId="0" borderId="6" xfId="0" applyFont="1" applyFill="1" applyBorder="1" applyAlignment="1">
      <alignment horizontal="center" vertical="center" wrapText="1"/>
    </xf>
    <xf numFmtId="164" fontId="31" fillId="0" borderId="6" xfId="0" applyNumberFormat="1" applyFont="1" applyFill="1" applyBorder="1" applyAlignment="1">
      <alignment horizontal="right" vertical="center" wrapText="1"/>
    </xf>
    <xf numFmtId="0" fontId="31" fillId="0" borderId="6" xfId="0" applyFont="1" applyFill="1" applyBorder="1" applyAlignment="1">
      <alignment horizontal="left" vertical="center" wrapText="1"/>
    </xf>
    <xf numFmtId="0" fontId="48" fillId="0" borderId="4" xfId="0" applyFont="1" applyFill="1" applyBorder="1" applyAlignment="1">
      <alignment horizontal="left" vertical="center"/>
    </xf>
    <xf numFmtId="0" fontId="48" fillId="0" borderId="1" xfId="0" applyFont="1" applyFill="1" applyBorder="1" applyAlignment="1">
      <alignment horizontal="left" vertical="center"/>
    </xf>
    <xf numFmtId="0" fontId="26" fillId="0" borderId="4" xfId="0" applyFont="1" applyFill="1" applyBorder="1" applyAlignment="1">
      <alignment horizontal="left" vertical="center"/>
    </xf>
    <xf numFmtId="0" fontId="48" fillId="0" borderId="7" xfId="0" applyFont="1" applyFill="1" applyBorder="1" applyAlignment="1">
      <alignment horizontal="center" vertical="center"/>
    </xf>
    <xf numFmtId="0" fontId="48" fillId="0" borderId="8" xfId="0" applyFont="1" applyFill="1" applyBorder="1" applyAlignment="1">
      <alignment horizontal="center" vertical="center" wrapText="1"/>
    </xf>
    <xf numFmtId="0" fontId="48" fillId="0" borderId="7" xfId="0" applyFont="1" applyFill="1" applyBorder="1" applyAlignment="1">
      <alignment horizontal="left" vertical="center"/>
    </xf>
    <xf numFmtId="0" fontId="48" fillId="0" borderId="24" xfId="0" applyFont="1" applyFill="1" applyBorder="1" applyAlignment="1">
      <alignment horizontal="left" vertical="center"/>
    </xf>
    <xf numFmtId="0" fontId="48" fillId="0" borderId="25" xfId="0" applyFont="1" applyFill="1" applyBorder="1" applyAlignment="1">
      <alignment horizontal="center" vertical="center"/>
    </xf>
    <xf numFmtId="0" fontId="48" fillId="0" borderId="25" xfId="0" applyFont="1" applyFill="1" applyBorder="1" applyAlignment="1">
      <alignment horizontal="left" vertical="center"/>
    </xf>
    <xf numFmtId="0" fontId="48" fillId="0" borderId="25" xfId="0" applyFont="1" applyFill="1" applyBorder="1" applyAlignment="1">
      <alignment horizontal="center" vertical="center" wrapText="1"/>
    </xf>
    <xf numFmtId="164" fontId="48" fillId="0" borderId="25" xfId="0" applyNumberFormat="1" applyFont="1" applyFill="1" applyBorder="1" applyAlignment="1">
      <alignment horizontal="right" vertical="center" wrapText="1"/>
    </xf>
    <xf numFmtId="165" fontId="49" fillId="0" borderId="26" xfId="22" applyFont="1" applyFill="1" applyBorder="1" applyAlignment="1">
      <alignment vertical="center" wrapText="1"/>
      <protection/>
    </xf>
    <xf numFmtId="165" fontId="58" fillId="0" borderId="1" xfId="22" applyFont="1" applyFill="1" applyBorder="1" applyAlignment="1">
      <alignment horizontal="left" vertical="center" wrapText="1"/>
      <protection/>
    </xf>
    <xf numFmtId="0" fontId="48" fillId="0" borderId="19" xfId="0" applyFont="1" applyFill="1" applyBorder="1" applyAlignment="1">
      <alignment horizontal="left" vertical="center"/>
    </xf>
    <xf numFmtId="164" fontId="48" fillId="0" borderId="6" xfId="0" applyNumberFormat="1" applyFont="1" applyFill="1" applyBorder="1" applyAlignment="1">
      <alignment horizontal="center" vertical="center" wrapText="1"/>
    </xf>
    <xf numFmtId="164" fontId="48" fillId="0" borderId="6" xfId="0" applyNumberFormat="1" applyFont="1" applyFill="1" applyBorder="1" applyAlignment="1">
      <alignment horizontal="right" vertical="center" wrapText="1"/>
    </xf>
    <xf numFmtId="164" fontId="48" fillId="0" borderId="16" xfId="0" applyNumberFormat="1" applyFont="1" applyFill="1" applyBorder="1" applyAlignment="1">
      <alignment horizontal="right" vertical="center" wrapText="1"/>
    </xf>
    <xf numFmtId="0" fontId="37" fillId="0" borderId="17"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0" borderId="28" xfId="0" applyFont="1" applyFill="1" applyBorder="1" applyAlignment="1">
      <alignment horizontal="left" vertical="center" wrapText="1"/>
    </xf>
    <xf numFmtId="0" fontId="31" fillId="0" borderId="1" xfId="0" applyFont="1" applyFill="1" applyBorder="1" applyAlignment="1" applyProtection="1">
      <alignment horizontal="left" vertical="center" wrapText="1"/>
      <protection locked="0"/>
    </xf>
    <xf numFmtId="0" fontId="62" fillId="0" borderId="1" xfId="0" applyFont="1" applyFill="1" applyBorder="1" applyAlignment="1" applyProtection="1">
      <alignment horizontal="left" vertical="center"/>
      <protection locked="0"/>
    </xf>
    <xf numFmtId="0" fontId="40" fillId="0" borderId="29" xfId="0" applyFont="1" applyFill="1" applyBorder="1" applyAlignment="1">
      <alignment horizontal="center" vertical="center"/>
    </xf>
    <xf numFmtId="0" fontId="41" fillId="0" borderId="29" xfId="0" applyFont="1" applyFill="1" applyBorder="1" applyAlignment="1">
      <alignment horizontal="left" vertical="center" wrapText="1"/>
    </xf>
    <xf numFmtId="49" fontId="63" fillId="0" borderId="1" xfId="0" applyNumberFormat="1" applyFont="1" applyFill="1" applyBorder="1" applyAlignment="1" applyProtection="1">
      <alignment horizontal="left" vertical="center"/>
      <protection/>
    </xf>
    <xf numFmtId="168" fontId="26" fillId="0" borderId="1" xfId="0" applyNumberFormat="1" applyFont="1" applyFill="1" applyBorder="1" applyAlignment="1" applyProtection="1">
      <alignment horizontal="center" vertical="center"/>
      <protection locked="0"/>
    </xf>
    <xf numFmtId="0" fontId="62" fillId="0" borderId="1" xfId="0" applyFont="1" applyFill="1" applyBorder="1" applyAlignment="1" applyProtection="1">
      <alignment horizontal="left" vertical="center" wrapText="1"/>
      <protection locked="0"/>
    </xf>
    <xf numFmtId="0" fontId="62" fillId="0" borderId="29" xfId="0" applyFont="1" applyFill="1" applyBorder="1" applyAlignment="1" applyProtection="1">
      <alignment horizontal="left" vertical="center"/>
      <protection locked="0"/>
    </xf>
    <xf numFmtId="168" fontId="26" fillId="0" borderId="29" xfId="0" applyNumberFormat="1" applyFont="1" applyFill="1" applyBorder="1" applyAlignment="1" applyProtection="1">
      <alignment horizontal="center" vertical="center"/>
      <protection locked="0"/>
    </xf>
    <xf numFmtId="0" fontId="31" fillId="0" borderId="29" xfId="0" applyFont="1" applyFill="1" applyBorder="1" applyAlignment="1" applyProtection="1">
      <alignment horizontal="left" vertical="center" wrapText="1"/>
      <protection locked="0"/>
    </xf>
    <xf numFmtId="0" fontId="41" fillId="0" borderId="2" xfId="0" applyFont="1" applyFill="1" applyBorder="1" applyAlignment="1">
      <alignment horizontal="left" vertical="center" wrapText="1"/>
    </xf>
    <xf numFmtId="0" fontId="45" fillId="0" borderId="1" xfId="0" applyFont="1" applyFill="1" applyBorder="1" applyAlignment="1" applyProtection="1">
      <alignment horizontal="left" vertical="center" wrapText="1"/>
      <protection locked="0"/>
    </xf>
    <xf numFmtId="168" fontId="29" fillId="0" borderId="1" xfId="0" applyNumberFormat="1" applyFont="1" applyFill="1" applyBorder="1" applyAlignment="1" applyProtection="1">
      <alignment horizontal="center" vertical="center"/>
      <protection locked="0"/>
    </xf>
    <xf numFmtId="49" fontId="35" fillId="0" borderId="1" xfId="0" applyNumberFormat="1" applyFont="1" applyFill="1" applyBorder="1" applyAlignment="1" applyProtection="1">
      <alignment horizontal="left" vertical="center" wrapText="1"/>
      <protection locked="0"/>
    </xf>
    <xf numFmtId="49" fontId="64" fillId="0" borderId="1" xfId="0" applyNumberFormat="1" applyFont="1" applyFill="1" applyBorder="1" applyAlignment="1" applyProtection="1">
      <alignment horizontal="left" vertical="center" wrapText="1"/>
      <protection locked="0"/>
    </xf>
    <xf numFmtId="0" fontId="31" fillId="0" borderId="1" xfId="39" applyFont="1" applyFill="1" applyBorder="1" applyAlignment="1" applyProtection="1">
      <alignment horizontal="left" vertical="center" wrapText="1"/>
      <protection/>
    </xf>
    <xf numFmtId="0" fontId="31" fillId="0" borderId="1" xfId="0" applyFont="1" applyFill="1" applyBorder="1" applyAlignment="1" applyProtection="1">
      <alignment horizontal="left" wrapText="1"/>
      <protection locked="0"/>
    </xf>
    <xf numFmtId="0" fontId="62" fillId="0" borderId="29" xfId="0" applyFont="1" applyFill="1" applyBorder="1" applyAlignment="1" applyProtection="1">
      <alignment horizontal="left" vertical="center" wrapText="1"/>
      <protection locked="0"/>
    </xf>
    <xf numFmtId="0" fontId="47" fillId="0" borderId="6" xfId="0" applyFont="1" applyFill="1" applyBorder="1" applyAlignment="1">
      <alignment horizontal="center" vertical="center"/>
    </xf>
    <xf numFmtId="0" fontId="35" fillId="0" borderId="6" xfId="0" applyFont="1" applyFill="1" applyBorder="1" applyAlignment="1">
      <alignment vertical="center"/>
    </xf>
    <xf numFmtId="0" fontId="36" fillId="0" borderId="0" xfId="0" applyFont="1" applyFill="1" applyBorder="1" applyAlignment="1">
      <alignment vertical="center" wrapText="1"/>
    </xf>
    <xf numFmtId="0" fontId="71" fillId="0" borderId="0" xfId="0" applyFont="1" applyFill="1" applyBorder="1" applyAlignment="1">
      <alignment vertical="center"/>
    </xf>
    <xf numFmtId="164" fontId="36" fillId="0" borderId="0" xfId="0" applyNumberFormat="1" applyFont="1" applyFill="1" applyBorder="1" applyAlignment="1">
      <alignment vertical="center" wrapText="1"/>
    </xf>
    <xf numFmtId="164" fontId="72" fillId="0" borderId="0" xfId="0" applyNumberFormat="1" applyFont="1" applyFill="1" applyBorder="1" applyAlignment="1">
      <alignment vertical="center" wrapText="1"/>
    </xf>
    <xf numFmtId="0" fontId="36" fillId="0" borderId="0" xfId="0" applyFont="1" applyFill="1" applyBorder="1" applyAlignment="1">
      <alignment horizontal="center" vertical="center" wrapText="1"/>
    </xf>
    <xf numFmtId="0" fontId="71" fillId="0" borderId="0" xfId="0" applyFont="1" applyFill="1" applyBorder="1" applyAlignment="1">
      <alignment horizontal="left" vertical="center"/>
    </xf>
    <xf numFmtId="0" fontId="71" fillId="0" borderId="0" xfId="0" applyFont="1" applyFill="1" applyBorder="1"/>
    <xf numFmtId="164" fontId="36" fillId="0" borderId="0" xfId="0" applyNumberFormat="1" applyFont="1" applyFill="1" applyBorder="1" applyAlignment="1">
      <alignment horizontal="center" vertical="center" wrapText="1"/>
    </xf>
    <xf numFmtId="164" fontId="36" fillId="0" borderId="0" xfId="0" applyNumberFormat="1" applyFont="1" applyFill="1" applyBorder="1" applyAlignment="1">
      <alignment horizontal="left" vertical="center" wrapText="1"/>
    </xf>
    <xf numFmtId="164" fontId="72" fillId="0" borderId="0" xfId="0" applyNumberFormat="1" applyFont="1" applyFill="1" applyBorder="1" applyAlignment="1">
      <alignment horizontal="center" vertical="center" wrapText="1"/>
    </xf>
    <xf numFmtId="0" fontId="73" fillId="0" borderId="0"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69" fillId="0" borderId="0" xfId="0" applyFont="1" applyFill="1" applyBorder="1" applyAlignment="1">
      <alignment horizontal="left" vertical="center"/>
    </xf>
    <xf numFmtId="164" fontId="69" fillId="0" borderId="0" xfId="0" applyNumberFormat="1" applyFont="1" applyFill="1" applyBorder="1" applyAlignment="1">
      <alignment horizontal="right" vertical="center" wrapText="1"/>
    </xf>
    <xf numFmtId="165" fontId="74" fillId="0" borderId="0" xfId="22" applyFont="1" applyFill="1" applyBorder="1" applyAlignment="1">
      <alignment vertical="center" wrapText="1"/>
      <protection/>
    </xf>
    <xf numFmtId="0" fontId="75" fillId="0" borderId="0" xfId="0" applyFont="1" applyFill="1" applyBorder="1" applyAlignment="1">
      <alignment horizontal="center" vertical="center" wrapText="1"/>
    </xf>
    <xf numFmtId="164" fontId="36" fillId="0" borderId="0" xfId="0" applyNumberFormat="1" applyFont="1" applyFill="1" applyBorder="1" applyAlignment="1">
      <alignment horizontal="right" vertical="center" wrapText="1"/>
    </xf>
    <xf numFmtId="0" fontId="36" fillId="0" borderId="0" xfId="0" applyFont="1" applyFill="1" applyBorder="1" applyAlignment="1">
      <alignment horizontal="left" vertical="center"/>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69" fillId="0" borderId="16" xfId="0" applyFont="1" applyFill="1" applyBorder="1" applyAlignment="1">
      <alignment horizontal="left" vertical="center" wrapText="1"/>
    </xf>
    <xf numFmtId="0" fontId="69" fillId="0" borderId="13" xfId="0" applyFont="1" applyFill="1" applyBorder="1" applyAlignment="1">
      <alignment horizontal="left" vertical="center"/>
    </xf>
    <xf numFmtId="0" fontId="76" fillId="0" borderId="30" xfId="0" applyFont="1" applyFill="1" applyBorder="1" applyAlignment="1">
      <alignment vertical="center" wrapText="1"/>
    </xf>
    <xf numFmtId="0" fontId="35" fillId="0" borderId="3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32" xfId="0" applyFont="1" applyFill="1" applyBorder="1" applyAlignment="1">
      <alignment horizontal="center" vertical="center"/>
    </xf>
    <xf numFmtId="0" fontId="76" fillId="0" borderId="6" xfId="0" applyFont="1" applyFill="1" applyBorder="1" applyAlignment="1">
      <alignment horizontal="left" vertical="center" wrapText="1"/>
    </xf>
    <xf numFmtId="0" fontId="35" fillId="0" borderId="6" xfId="0" applyFont="1" applyFill="1" applyBorder="1" applyAlignment="1">
      <alignment horizontal="center" vertical="center"/>
    </xf>
    <xf numFmtId="0" fontId="35" fillId="0" borderId="27" xfId="0" applyFont="1" applyFill="1" applyBorder="1" applyAlignment="1">
      <alignment horizontal="center" vertical="center"/>
    </xf>
    <xf numFmtId="0" fontId="76" fillId="0" borderId="28" xfId="0" applyFont="1" applyFill="1" applyBorder="1" applyAlignment="1">
      <alignment vertical="center" wrapText="1"/>
    </xf>
    <xf numFmtId="0" fontId="35" fillId="0" borderId="28" xfId="0" applyFont="1" applyFill="1" applyBorder="1" applyAlignment="1">
      <alignment horizontal="center" vertical="center" wrapText="1"/>
    </xf>
    <xf numFmtId="0" fontId="35" fillId="0" borderId="33" xfId="0" applyFont="1" applyFill="1" applyBorder="1" applyAlignment="1">
      <alignment horizontal="center" vertical="center"/>
    </xf>
    <xf numFmtId="0" fontId="76" fillId="0" borderId="29" xfId="0" applyFont="1" applyFill="1" applyBorder="1" applyAlignment="1">
      <alignment horizontal="left" vertical="center" wrapText="1"/>
    </xf>
    <xf numFmtId="0" fontId="35" fillId="0" borderId="29" xfId="0" applyFont="1" applyFill="1" applyBorder="1" applyAlignment="1">
      <alignment horizontal="center" vertical="center"/>
    </xf>
    <xf numFmtId="0" fontId="76" fillId="0" borderId="2" xfId="0" applyFont="1" applyFill="1" applyBorder="1" applyAlignment="1">
      <alignment vertical="center" wrapText="1"/>
    </xf>
    <xf numFmtId="0" fontId="35" fillId="0" borderId="2" xfId="0" applyFont="1" applyFill="1" applyBorder="1" applyAlignment="1">
      <alignment horizontal="center" vertical="center" wrapText="1"/>
    </xf>
    <xf numFmtId="0" fontId="35" fillId="0" borderId="1" xfId="0" applyFont="1" applyFill="1" applyBorder="1" applyAlignment="1">
      <alignment horizontal="center" vertical="center" wrapText="1"/>
    </xf>
    <xf numFmtId="1" fontId="35" fillId="0" borderId="1" xfId="0" applyNumberFormat="1" applyFont="1" applyFill="1" applyBorder="1" applyAlignment="1">
      <alignment horizontal="center" vertical="center"/>
    </xf>
    <xf numFmtId="1" fontId="35" fillId="0" borderId="29" xfId="0" applyNumberFormat="1" applyFont="1" applyFill="1" applyBorder="1" applyAlignment="1">
      <alignment horizontal="center" vertical="center"/>
    </xf>
    <xf numFmtId="0" fontId="35" fillId="0" borderId="34" xfId="0" applyFont="1" applyFill="1" applyBorder="1"/>
    <xf numFmtId="0" fontId="76" fillId="0" borderId="1" xfId="0" applyFont="1" applyFill="1" applyBorder="1" applyAlignment="1">
      <alignment horizontal="left" vertical="center" wrapText="1"/>
    </xf>
    <xf numFmtId="0" fontId="35" fillId="0" borderId="35" xfId="0" applyFont="1" applyFill="1" applyBorder="1"/>
    <xf numFmtId="0" fontId="76" fillId="0" borderId="0" xfId="0" applyFont="1" applyFill="1" applyBorder="1" applyAlignment="1">
      <alignment horizontal="left" vertical="center" wrapText="1"/>
    </xf>
    <xf numFmtId="0" fontId="35" fillId="0" borderId="13" xfId="0" applyFont="1" applyFill="1" applyBorder="1"/>
    <xf numFmtId="0" fontId="35" fillId="0" borderId="14" xfId="0" applyFont="1" applyFill="1" applyBorder="1" applyAlignment="1">
      <alignment horizontal="center" vertical="center"/>
    </xf>
    <xf numFmtId="0" fontId="10" fillId="0" borderId="0" xfId="0" applyFont="1" applyFill="1" applyAlignment="1">
      <alignment vertical="center"/>
    </xf>
    <xf numFmtId="0" fontId="36" fillId="0" borderId="36" xfId="0" applyFont="1" applyFill="1" applyBorder="1" applyAlignment="1">
      <alignment vertical="center" wrapText="1"/>
    </xf>
    <xf numFmtId="0" fontId="69" fillId="0" borderId="3" xfId="0" applyFont="1" applyFill="1" applyBorder="1" applyAlignment="1">
      <alignment horizontal="left" vertical="center" wrapText="1"/>
    </xf>
    <xf numFmtId="0" fontId="71" fillId="0" borderId="3" xfId="0" applyFont="1" applyFill="1" applyBorder="1" applyAlignment="1">
      <alignment vertical="center"/>
    </xf>
    <xf numFmtId="0" fontId="36" fillId="0" borderId="3" xfId="0" applyFont="1" applyFill="1" applyBorder="1" applyAlignment="1">
      <alignment vertical="center" wrapText="1"/>
    </xf>
    <xf numFmtId="0" fontId="36" fillId="0" borderId="35" xfId="0" applyFont="1" applyFill="1" applyBorder="1" applyAlignment="1">
      <alignment horizontal="center" vertical="center" wrapText="1"/>
    </xf>
    <xf numFmtId="164" fontId="36" fillId="0" borderId="37" xfId="0" applyNumberFormat="1" applyFont="1" applyFill="1" applyBorder="1" applyAlignment="1">
      <alignment horizontal="center" vertical="center" wrapText="1"/>
    </xf>
    <xf numFmtId="0" fontId="36" fillId="0" borderId="38" xfId="0" applyFont="1" applyFill="1" applyBorder="1" applyAlignment="1">
      <alignment horizontal="center" vertical="center" wrapText="1"/>
    </xf>
    <xf numFmtId="0" fontId="71" fillId="0" borderId="39" xfId="0" applyFont="1" applyFill="1" applyBorder="1" applyAlignment="1">
      <alignment horizontal="left" vertical="center"/>
    </xf>
    <xf numFmtId="0" fontId="36" fillId="0" borderId="39" xfId="0" applyFont="1" applyFill="1" applyBorder="1" applyAlignment="1">
      <alignment horizontal="left" vertical="center" wrapText="1"/>
    </xf>
    <xf numFmtId="0" fontId="48" fillId="0" borderId="13" xfId="0" applyFont="1" applyFill="1" applyBorder="1" applyAlignment="1">
      <alignment horizontal="left" vertical="center"/>
    </xf>
    <xf numFmtId="0" fontId="26" fillId="0" borderId="14" xfId="0" applyFont="1" applyFill="1" applyBorder="1" applyAlignment="1">
      <alignment horizontal="left" vertical="center"/>
    </xf>
    <xf numFmtId="0" fontId="18" fillId="0" borderId="14" xfId="0" applyFont="1" applyFill="1" applyBorder="1"/>
    <xf numFmtId="0" fontId="65" fillId="0" borderId="13" xfId="0" applyFont="1" applyFill="1" applyBorder="1"/>
    <xf numFmtId="0" fontId="35" fillId="0" borderId="14" xfId="0" applyFont="1" applyFill="1" applyBorder="1"/>
    <xf numFmtId="170" fontId="10" fillId="0" borderId="0" xfId="0" applyNumberFormat="1" applyFont="1" applyFill="1"/>
    <xf numFmtId="170" fontId="0" fillId="0" borderId="0" xfId="0" applyNumberFormat="1"/>
    <xf numFmtId="0" fontId="16" fillId="0" borderId="0" xfId="0" applyFont="1" applyFill="1" applyBorder="1"/>
    <xf numFmtId="170" fontId="10" fillId="0" borderId="0" xfId="0" applyNumberFormat="1" applyFont="1" applyFill="1" applyBorder="1"/>
    <xf numFmtId="0" fontId="39" fillId="0" borderId="0" xfId="0" applyFont="1" applyFill="1" applyBorder="1" applyAlignment="1">
      <alignment vertical="center" wrapText="1"/>
    </xf>
    <xf numFmtId="170" fontId="26" fillId="0" borderId="0" xfId="0" applyNumberFormat="1" applyFont="1" applyFill="1" applyBorder="1" applyAlignment="1">
      <alignment horizontal="center" vertical="center" wrapText="1"/>
    </xf>
    <xf numFmtId="0" fontId="34" fillId="0" borderId="0" xfId="0" applyFont="1" applyFill="1" applyBorder="1" applyAlignment="1">
      <alignment horizontal="left" vertical="center"/>
    </xf>
    <xf numFmtId="170" fontId="34" fillId="0" borderId="0" xfId="0" applyNumberFormat="1" applyFont="1" applyFill="1" applyBorder="1" applyAlignment="1">
      <alignment horizontal="left" vertical="center"/>
    </xf>
    <xf numFmtId="0" fontId="69" fillId="0" borderId="27" xfId="0" applyFont="1" applyFill="1" applyBorder="1" applyAlignment="1">
      <alignment horizontal="center" vertical="center"/>
    </xf>
    <xf numFmtId="0" fontId="36" fillId="0" borderId="28" xfId="0" applyFont="1" applyFill="1" applyBorder="1" applyAlignment="1">
      <alignment horizontal="center" vertical="center" wrapText="1"/>
    </xf>
    <xf numFmtId="0" fontId="69" fillId="0" borderId="28" xfId="0" applyFont="1" applyFill="1" applyBorder="1" applyAlignment="1">
      <alignment horizontal="left" vertical="center" wrapText="1"/>
    </xf>
    <xf numFmtId="0" fontId="35" fillId="0" borderId="0" xfId="0" applyFont="1"/>
    <xf numFmtId="0" fontId="36" fillId="0" borderId="34"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69" fillId="0" borderId="1" xfId="0" applyFont="1" applyFill="1" applyBorder="1" applyAlignment="1">
      <alignment horizontal="center" vertical="center" wrapText="1"/>
    </xf>
    <xf numFmtId="0" fontId="69" fillId="0" borderId="34" xfId="0" applyFont="1" applyFill="1" applyBorder="1" applyAlignment="1">
      <alignment horizontal="center" vertical="center"/>
    </xf>
    <xf numFmtId="0" fontId="69" fillId="0" borderId="1" xfId="0" applyFont="1" applyFill="1" applyBorder="1" applyAlignment="1">
      <alignment horizontal="left" vertical="center" wrapText="1"/>
    </xf>
    <xf numFmtId="0" fontId="36" fillId="0" borderId="33"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9" xfId="0" applyFont="1" applyFill="1" applyBorder="1" applyAlignment="1">
      <alignment horizontal="left" vertical="center" wrapText="1"/>
    </xf>
    <xf numFmtId="0" fontId="36" fillId="0" borderId="28"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36" fillId="0" borderId="14" xfId="0" applyFont="1" applyFill="1" applyBorder="1" applyAlignment="1">
      <alignment horizontal="left" vertical="center" wrapText="1"/>
    </xf>
    <xf numFmtId="170" fontId="35" fillId="0" borderId="0" xfId="0" applyNumberFormat="1" applyFont="1"/>
    <xf numFmtId="0" fontId="36" fillId="0" borderId="0" xfId="0" applyFont="1" applyFill="1" applyBorder="1" applyAlignment="1">
      <alignment horizontal="center" vertical="center"/>
    </xf>
    <xf numFmtId="0" fontId="73" fillId="0" borderId="0" xfId="0" applyFont="1" applyFill="1" applyBorder="1" applyAlignment="1">
      <alignment vertical="center" wrapText="1"/>
    </xf>
    <xf numFmtId="170" fontId="36" fillId="0" borderId="0" xfId="0" applyNumberFormat="1" applyFont="1" applyFill="1" applyBorder="1" applyAlignment="1">
      <alignment horizontal="center" vertical="center" wrapText="1"/>
    </xf>
    <xf numFmtId="0" fontId="72" fillId="0" borderId="0" xfId="0" applyFont="1" applyFill="1" applyBorder="1" applyAlignment="1">
      <alignment horizontal="left" vertical="center"/>
    </xf>
    <xf numFmtId="170" fontId="72" fillId="0" borderId="0" xfId="0" applyNumberFormat="1" applyFont="1" applyFill="1" applyBorder="1" applyAlignment="1">
      <alignment horizontal="left" vertical="center"/>
    </xf>
    <xf numFmtId="0" fontId="71" fillId="0" borderId="0" xfId="0" applyFont="1"/>
    <xf numFmtId="164" fontId="71" fillId="0" borderId="0" xfId="0" applyNumberFormat="1" applyFont="1"/>
    <xf numFmtId="0" fontId="71" fillId="0" borderId="0" xfId="0" applyFont="1" applyBorder="1"/>
    <xf numFmtId="0" fontId="71" fillId="0" borderId="27" xfId="0" applyFont="1" applyBorder="1"/>
    <xf numFmtId="0" fontId="71" fillId="0" borderId="28" xfId="0" applyFont="1" applyBorder="1"/>
    <xf numFmtId="0" fontId="71" fillId="0" borderId="34" xfId="0" applyFont="1" applyBorder="1"/>
    <xf numFmtId="0" fontId="71" fillId="0" borderId="1" xfId="0" applyFont="1" applyBorder="1"/>
    <xf numFmtId="0" fontId="71" fillId="0" borderId="32" xfId="0" applyFont="1" applyBorder="1"/>
    <xf numFmtId="0" fontId="71" fillId="0" borderId="6" xfId="0" applyFont="1" applyBorder="1"/>
    <xf numFmtId="0" fontId="71" fillId="0" borderId="40" xfId="0" applyFont="1" applyBorder="1"/>
    <xf numFmtId="0" fontId="71" fillId="0" borderId="15" xfId="0" applyFont="1" applyBorder="1"/>
    <xf numFmtId="0" fontId="71" fillId="0" borderId="14" xfId="0" applyFont="1" applyBorder="1"/>
    <xf numFmtId="170" fontId="71" fillId="0" borderId="0" xfId="0" applyNumberFormat="1" applyFont="1"/>
    <xf numFmtId="0" fontId="36" fillId="0" borderId="3" xfId="0" applyFont="1" applyFill="1" applyBorder="1" applyAlignment="1">
      <alignment vertical="center"/>
    </xf>
    <xf numFmtId="0" fontId="36" fillId="0" borderId="41" xfId="0" applyFont="1" applyFill="1" applyBorder="1" applyAlignment="1">
      <alignment vertical="center" wrapText="1"/>
    </xf>
    <xf numFmtId="0" fontId="36" fillId="0" borderId="37" xfId="0" applyFont="1" applyFill="1" applyBorder="1" applyAlignment="1">
      <alignment horizontal="center" vertical="center" wrapText="1"/>
    </xf>
    <xf numFmtId="0" fontId="36" fillId="0" borderId="39" xfId="0" applyFont="1" applyFill="1" applyBorder="1" applyAlignment="1">
      <alignment horizontal="center" vertical="center"/>
    </xf>
    <xf numFmtId="0" fontId="71" fillId="0" borderId="42" xfId="0" applyFont="1" applyFill="1" applyBorder="1" applyAlignment="1">
      <alignment horizontal="left" vertical="center"/>
    </xf>
    <xf numFmtId="0" fontId="71" fillId="0" borderId="14" xfId="0" applyFont="1" applyFill="1" applyBorder="1"/>
    <xf numFmtId="170" fontId="36" fillId="0" borderId="16" xfId="0" applyNumberFormat="1" applyFont="1" applyFill="1" applyBorder="1" applyAlignment="1">
      <alignment horizontal="center" vertical="center" wrapText="1"/>
    </xf>
    <xf numFmtId="0" fontId="78" fillId="0" borderId="14" xfId="0" applyFont="1" applyBorder="1"/>
    <xf numFmtId="0" fontId="80" fillId="0" borderId="0" xfId="0" applyFont="1"/>
    <xf numFmtId="164" fontId="69" fillId="0" borderId="43" xfId="0" applyNumberFormat="1" applyFont="1" applyBorder="1" applyAlignment="1">
      <alignment horizontal="right" vertical="center" wrapText="1"/>
    </xf>
    <xf numFmtId="164" fontId="36" fillId="0" borderId="44" xfId="0" applyNumberFormat="1" applyFont="1" applyBorder="1" applyAlignment="1">
      <alignment horizontal="right" vertical="center" wrapText="1"/>
    </xf>
    <xf numFmtId="164" fontId="69" fillId="0" borderId="44" xfId="0" applyNumberFormat="1" applyFont="1" applyBorder="1" applyAlignment="1">
      <alignment horizontal="right" vertical="center" wrapText="1"/>
    </xf>
    <xf numFmtId="164" fontId="36" fillId="0" borderId="45" xfId="0" applyNumberFormat="1" applyFont="1" applyBorder="1" applyAlignment="1">
      <alignment horizontal="right" vertical="center" wrapText="1"/>
    </xf>
    <xf numFmtId="164" fontId="69" fillId="0" borderId="20" xfId="0" applyNumberFormat="1" applyFont="1" applyFill="1" applyBorder="1" applyAlignment="1">
      <alignment horizontal="right" vertical="center" wrapText="1"/>
    </xf>
    <xf numFmtId="164" fontId="36" fillId="0" borderId="0" xfId="0" applyNumberFormat="1" applyFont="1" applyBorder="1" applyAlignment="1">
      <alignment horizontal="right" vertical="center" wrapText="1"/>
    </xf>
    <xf numFmtId="164" fontId="71" fillId="0" borderId="16" xfId="0" applyNumberFormat="1" applyFont="1" applyBorder="1"/>
    <xf numFmtId="164" fontId="36" fillId="0" borderId="43" xfId="0" applyNumberFormat="1" applyFont="1" applyBorder="1" applyAlignment="1">
      <alignment horizontal="right" vertical="center" wrapText="1"/>
    </xf>
    <xf numFmtId="164" fontId="36" fillId="0" borderId="46" xfId="0" applyNumberFormat="1" applyFont="1" applyBorder="1" applyAlignment="1">
      <alignment horizontal="right" vertical="center" wrapText="1"/>
    </xf>
    <xf numFmtId="164" fontId="36" fillId="0" borderId="20" xfId="0" applyNumberFormat="1" applyFont="1" applyBorder="1" applyAlignment="1">
      <alignment horizontal="right" vertical="center" wrapText="1"/>
    </xf>
    <xf numFmtId="164" fontId="36" fillId="0" borderId="14" xfId="0" applyNumberFormat="1" applyFont="1" applyBorder="1" applyAlignment="1">
      <alignment horizontal="right" vertical="center" wrapText="1"/>
    </xf>
    <xf numFmtId="164" fontId="69" fillId="0" borderId="20" xfId="0" applyNumberFormat="1" applyFont="1" applyBorder="1" applyAlignment="1">
      <alignment horizontal="right" vertical="center" wrapText="1"/>
    </xf>
    <xf numFmtId="164" fontId="79" fillId="0" borderId="16" xfId="0" applyNumberFormat="1" applyFont="1" applyFill="1" applyBorder="1" applyAlignment="1">
      <alignment horizontal="right" vertical="center"/>
    </xf>
    <xf numFmtId="0" fontId="38" fillId="0" borderId="0" xfId="0" applyFont="1" applyFill="1" applyBorder="1" applyAlignment="1">
      <alignment horizontal="left" vertical="center"/>
    </xf>
    <xf numFmtId="0" fontId="26" fillId="0" borderId="0" xfId="0" applyFont="1" applyFill="1" applyAlignment="1">
      <alignment horizontal="right" vertical="center"/>
    </xf>
    <xf numFmtId="170" fontId="27" fillId="0" borderId="0" xfId="0" applyNumberFormat="1" applyFont="1" applyFill="1"/>
    <xf numFmtId="170" fontId="33" fillId="0" borderId="0" xfId="0" applyNumberFormat="1" applyFont="1" applyFill="1" applyBorder="1" applyAlignment="1">
      <alignment horizontal="left" vertical="center"/>
    </xf>
    <xf numFmtId="0" fontId="71" fillId="0" borderId="0" xfId="0" applyFont="1" applyFill="1"/>
    <xf numFmtId="170" fontId="33" fillId="0" borderId="0" xfId="0" applyNumberFormat="1" applyFont="1" applyFill="1" applyBorder="1" applyAlignment="1">
      <alignment horizontal="center" vertical="center"/>
    </xf>
    <xf numFmtId="49" fontId="71" fillId="0" borderId="0" xfId="0" applyNumberFormat="1" applyFont="1" applyFill="1" applyAlignment="1">
      <alignment horizontal="left"/>
    </xf>
    <xf numFmtId="0" fontId="71" fillId="0" borderId="0" xfId="0" applyFont="1" applyFill="1" applyAlignment="1">
      <alignment horizontal="right" vertical="center"/>
    </xf>
    <xf numFmtId="0" fontId="27" fillId="0" borderId="0" xfId="0" applyFont="1" applyFill="1" applyAlignment="1">
      <alignment horizontal="right"/>
    </xf>
    <xf numFmtId="170" fontId="35" fillId="0" borderId="0" xfId="0" applyNumberFormat="1" applyFont="1" applyFill="1" applyBorder="1"/>
    <xf numFmtId="165" fontId="46" fillId="0" borderId="47" xfId="22" applyFont="1" applyFill="1" applyBorder="1" applyAlignment="1">
      <alignment horizontal="left" vertical="center" wrapText="1"/>
      <protection/>
    </xf>
    <xf numFmtId="0" fontId="69" fillId="0" borderId="40" xfId="0" applyFont="1" applyFill="1" applyBorder="1" applyAlignment="1">
      <alignment horizontal="left" vertical="center"/>
    </xf>
    <xf numFmtId="165" fontId="69" fillId="0" borderId="40" xfId="0" applyNumberFormat="1" applyFont="1" applyFill="1" applyBorder="1" applyAlignment="1">
      <alignment vertical="center"/>
    </xf>
    <xf numFmtId="0" fontId="79" fillId="0" borderId="13" xfId="0" applyFont="1" applyFill="1" applyBorder="1" applyAlignment="1">
      <alignment horizontal="left" vertical="center"/>
    </xf>
    <xf numFmtId="0" fontId="80" fillId="0" borderId="14" xfId="0" applyFont="1" applyBorder="1"/>
    <xf numFmtId="0" fontId="39" fillId="0" borderId="3" xfId="0" applyFont="1" applyFill="1" applyBorder="1" applyAlignment="1">
      <alignment vertical="center" wrapText="1"/>
    </xf>
    <xf numFmtId="170" fontId="26" fillId="0" borderId="3" xfId="0" applyNumberFormat="1" applyFont="1" applyFill="1" applyBorder="1" applyAlignment="1">
      <alignment horizontal="center" vertical="center" wrapText="1"/>
    </xf>
    <xf numFmtId="0" fontId="77" fillId="0" borderId="0" xfId="0" applyFont="1" applyFill="1"/>
    <xf numFmtId="0" fontId="69" fillId="0" borderId="0" xfId="0" applyFont="1" applyFill="1" applyBorder="1" applyAlignment="1">
      <alignment horizontal="center" vertical="center"/>
    </xf>
    <xf numFmtId="0" fontId="77" fillId="0" borderId="0" xfId="0" applyFont="1" applyFill="1" applyAlignment="1">
      <alignment/>
    </xf>
    <xf numFmtId="0" fontId="77" fillId="0" borderId="0" xfId="0" applyFont="1"/>
    <xf numFmtId="4" fontId="81" fillId="0" borderId="1" xfId="0" applyNumberFormat="1" applyFont="1" applyFill="1" applyBorder="1" applyAlignment="1" applyProtection="1">
      <alignment horizontal="center" vertical="center"/>
      <protection/>
    </xf>
    <xf numFmtId="0" fontId="76" fillId="0" borderId="14" xfId="0" applyFont="1" applyFill="1" applyBorder="1" applyAlignment="1">
      <alignment vertical="center"/>
    </xf>
    <xf numFmtId="0" fontId="31" fillId="0" borderId="6" xfId="0" applyFont="1" applyFill="1" applyBorder="1" applyAlignment="1" applyProtection="1">
      <alignment horizontal="left" vertical="center" wrapText="1"/>
      <protection locked="0"/>
    </xf>
    <xf numFmtId="0" fontId="31" fillId="0" borderId="6" xfId="20" applyFont="1" applyFill="1" applyBorder="1" applyAlignment="1" applyProtection="1">
      <alignment horizontal="left" vertical="center" wrapText="1"/>
      <protection locked="0"/>
    </xf>
    <xf numFmtId="168" fontId="26" fillId="0" borderId="6" xfId="0" applyNumberFormat="1" applyFont="1" applyFill="1" applyBorder="1" applyAlignment="1" applyProtection="1">
      <alignment horizontal="center" vertical="center"/>
      <protection locked="0"/>
    </xf>
    <xf numFmtId="0" fontId="33" fillId="0" borderId="14" xfId="0" applyFont="1" applyFill="1" applyBorder="1" applyAlignment="1">
      <alignment horizontal="center" vertical="center" wrapText="1"/>
    </xf>
    <xf numFmtId="0" fontId="44" fillId="0" borderId="31" xfId="0" applyFont="1" applyFill="1" applyBorder="1" applyAlignment="1">
      <alignment horizontal="center" vertical="center"/>
    </xf>
    <xf numFmtId="0" fontId="44" fillId="0" borderId="2" xfId="0" applyFont="1" applyFill="1" applyBorder="1" applyAlignment="1">
      <alignment wrapText="1"/>
    </xf>
    <xf numFmtId="0" fontId="44" fillId="0" borderId="2" xfId="0" applyFont="1" applyFill="1" applyBorder="1" applyAlignment="1">
      <alignment horizontal="center" vertical="center"/>
    </xf>
    <xf numFmtId="0" fontId="44" fillId="0" borderId="34" xfId="0" applyFont="1" applyFill="1" applyBorder="1" applyAlignment="1">
      <alignment horizontal="center" vertical="center"/>
    </xf>
    <xf numFmtId="0" fontId="44" fillId="0" borderId="1" xfId="0" applyFont="1" applyFill="1" applyBorder="1" applyAlignment="1">
      <alignment wrapText="1"/>
    </xf>
    <xf numFmtId="0" fontId="44" fillId="0" borderId="1" xfId="0" applyFont="1" applyFill="1" applyBorder="1" applyAlignment="1">
      <alignment horizontal="center" vertical="center"/>
    </xf>
    <xf numFmtId="0" fontId="31" fillId="0" borderId="34"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44" fillId="0" borderId="1" xfId="0" applyFont="1" applyFill="1" applyBorder="1" applyAlignment="1">
      <alignment vertical="center" wrapText="1"/>
    </xf>
    <xf numFmtId="1" fontId="44" fillId="0" borderId="1" xfId="0" applyNumberFormat="1" applyFont="1" applyFill="1" applyBorder="1" applyAlignment="1">
      <alignment horizontal="center" vertical="center"/>
    </xf>
    <xf numFmtId="0" fontId="44" fillId="0" borderId="2" xfId="0" applyFont="1" applyFill="1" applyBorder="1" applyAlignment="1">
      <alignment vertical="center" wrapText="1"/>
    </xf>
    <xf numFmtId="49" fontId="82" fillId="0" borderId="1" xfId="0" applyNumberFormat="1" applyFont="1" applyFill="1" applyBorder="1" applyAlignment="1" applyProtection="1">
      <alignment horizontal="left" vertical="center"/>
      <protection/>
    </xf>
    <xf numFmtId="49" fontId="82" fillId="0" borderId="1" xfId="0" applyNumberFormat="1" applyFont="1" applyFill="1" applyBorder="1" applyAlignment="1" applyProtection="1">
      <alignment horizontal="center" vertical="center"/>
      <protection/>
    </xf>
    <xf numFmtId="0" fontId="83" fillId="0" borderId="30" xfId="0" applyFont="1" applyFill="1" applyBorder="1" applyAlignment="1">
      <alignment horizontal="center" vertical="center" wrapText="1"/>
    </xf>
    <xf numFmtId="0" fontId="83" fillId="0" borderId="48" xfId="0" applyFont="1" applyFill="1" applyBorder="1" applyAlignment="1">
      <alignment horizontal="center" vertical="center"/>
    </xf>
    <xf numFmtId="0" fontId="83" fillId="0" borderId="28" xfId="0" applyFont="1" applyFill="1" applyBorder="1" applyAlignment="1">
      <alignment horizontal="center" vertical="center" wrapText="1"/>
    </xf>
    <xf numFmtId="0" fontId="48" fillId="0" borderId="39" xfId="0" applyFont="1" applyFill="1" applyBorder="1" applyAlignment="1">
      <alignment horizontal="left" vertical="center"/>
    </xf>
    <xf numFmtId="164" fontId="36" fillId="0" borderId="3" xfId="0" applyNumberFormat="1" applyFont="1" applyFill="1" applyBorder="1" applyAlignment="1">
      <alignment vertical="center" wrapText="1"/>
    </xf>
    <xf numFmtId="164" fontId="72" fillId="0" borderId="3" xfId="0" applyNumberFormat="1" applyFont="1" applyFill="1" applyBorder="1" applyAlignment="1">
      <alignment vertical="center" wrapText="1"/>
    </xf>
    <xf numFmtId="0" fontId="36" fillId="0" borderId="37" xfId="0" applyFont="1" applyFill="1" applyBorder="1" applyAlignment="1">
      <alignment vertical="center" wrapText="1"/>
    </xf>
    <xf numFmtId="0" fontId="84" fillId="0" borderId="39" xfId="0" applyFont="1" applyFill="1" applyBorder="1" applyAlignment="1">
      <alignment horizontal="left" vertical="center"/>
    </xf>
    <xf numFmtId="164" fontId="36" fillId="0" borderId="39" xfId="0" applyNumberFormat="1" applyFont="1" applyFill="1" applyBorder="1" applyAlignment="1">
      <alignment horizontal="left" vertical="center" wrapText="1"/>
    </xf>
    <xf numFmtId="0" fontId="36" fillId="0" borderId="3" xfId="0" applyFont="1" applyFill="1" applyBorder="1" applyAlignment="1">
      <alignment horizontal="center" vertical="center" wrapText="1"/>
    </xf>
    <xf numFmtId="0" fontId="73" fillId="0" borderId="3" xfId="0" applyFont="1" applyFill="1" applyBorder="1" applyAlignment="1">
      <alignment horizontal="left" vertical="center" wrapText="1"/>
    </xf>
    <xf numFmtId="164" fontId="36" fillId="0" borderId="3" xfId="0" applyNumberFormat="1" applyFont="1" applyFill="1" applyBorder="1" applyAlignment="1">
      <alignment horizontal="center" vertical="center" wrapText="1"/>
    </xf>
    <xf numFmtId="0" fontId="36" fillId="0" borderId="37" xfId="0" applyFont="1" applyFill="1" applyBorder="1" applyAlignment="1">
      <alignment horizontal="left" vertical="center" wrapText="1"/>
    </xf>
    <xf numFmtId="164" fontId="72" fillId="0" borderId="41" xfId="0" applyNumberFormat="1" applyFont="1" applyFill="1" applyBorder="1" applyAlignment="1">
      <alignment vertical="center" wrapText="1"/>
    </xf>
    <xf numFmtId="164" fontId="72" fillId="0" borderId="42" xfId="0" applyNumberFormat="1" applyFont="1" applyFill="1" applyBorder="1" applyAlignment="1">
      <alignment horizontal="center" vertical="center" wrapText="1"/>
    </xf>
    <xf numFmtId="0" fontId="84" fillId="0" borderId="0" xfId="0" applyFont="1" applyFill="1" applyBorder="1" applyAlignment="1">
      <alignment horizontal="left" vertical="center"/>
    </xf>
    <xf numFmtId="2" fontId="26" fillId="0" borderId="6" xfId="0" applyNumberFormat="1" applyFont="1" applyFill="1" applyBorder="1" applyAlignment="1">
      <alignment horizontal="center" vertical="center" wrapText="1"/>
    </xf>
    <xf numFmtId="0" fontId="48" fillId="0" borderId="49" xfId="0" applyFont="1" applyFill="1" applyBorder="1" applyAlignment="1">
      <alignment horizontal="left" vertical="center"/>
    </xf>
    <xf numFmtId="165" fontId="49" fillId="0" borderId="50" xfId="22" applyFont="1" applyFill="1" applyBorder="1" applyAlignment="1">
      <alignment vertical="center" wrapText="1"/>
      <protection/>
    </xf>
    <xf numFmtId="0" fontId="37" fillId="0" borderId="6" xfId="0" applyFont="1" applyFill="1" applyBorder="1" applyAlignment="1">
      <alignment horizontal="center" vertical="top" wrapText="1"/>
    </xf>
    <xf numFmtId="165" fontId="58" fillId="0" borderId="12" xfId="22" applyFont="1" applyFill="1" applyBorder="1" applyAlignment="1">
      <alignment horizontal="left" vertical="top" wrapText="1"/>
      <protection/>
    </xf>
    <xf numFmtId="0" fontId="31" fillId="0" borderId="6" xfId="0" applyFont="1" applyFill="1" applyBorder="1" applyAlignment="1">
      <alignment horizontal="center" vertical="top" wrapText="1"/>
    </xf>
    <xf numFmtId="164" fontId="31" fillId="0" borderId="6" xfId="0" applyNumberFormat="1" applyFont="1" applyFill="1" applyBorder="1" applyAlignment="1">
      <alignment horizontal="right" vertical="top" wrapText="1"/>
    </xf>
    <xf numFmtId="0" fontId="31" fillId="0" borderId="6" xfId="0" applyFont="1" applyFill="1" applyBorder="1" applyAlignment="1">
      <alignment horizontal="left" vertical="top" wrapText="1"/>
    </xf>
    <xf numFmtId="0" fontId="29" fillId="0" borderId="2" xfId="0" applyFont="1" applyFill="1" applyBorder="1" applyAlignment="1">
      <alignment horizontal="left" vertical="center" wrapText="1"/>
    </xf>
    <xf numFmtId="1" fontId="27" fillId="0" borderId="2" xfId="0" applyNumberFormat="1" applyFont="1" applyFill="1" applyBorder="1" applyAlignment="1">
      <alignment horizontal="center" vertical="center"/>
    </xf>
    <xf numFmtId="164" fontId="31" fillId="0" borderId="2" xfId="0" applyNumberFormat="1" applyFont="1" applyFill="1" applyBorder="1" applyAlignment="1">
      <alignment horizontal="right" vertical="center" wrapText="1"/>
    </xf>
    <xf numFmtId="0" fontId="31" fillId="0" borderId="5" xfId="0" applyFont="1" applyFill="1" applyBorder="1" applyAlignment="1">
      <alignment horizontal="left" vertical="center" wrapText="1"/>
    </xf>
    <xf numFmtId="0" fontId="48" fillId="0" borderId="51" xfId="0" applyFont="1" applyFill="1" applyBorder="1" applyAlignment="1">
      <alignment horizontal="left" vertical="center"/>
    </xf>
    <xf numFmtId="164" fontId="36" fillId="0" borderId="3" xfId="0" applyNumberFormat="1" applyFont="1" applyFill="1" applyBorder="1" applyAlignment="1">
      <alignment horizontal="right" vertical="center" wrapText="1"/>
    </xf>
    <xf numFmtId="164" fontId="36" fillId="0" borderId="41" xfId="0" applyNumberFormat="1" applyFont="1" applyFill="1" applyBorder="1" applyAlignment="1">
      <alignment horizontal="right" vertical="center" wrapText="1"/>
    </xf>
    <xf numFmtId="164" fontId="36" fillId="0" borderId="37" xfId="0" applyNumberFormat="1" applyFont="1" applyFill="1" applyBorder="1" applyAlignment="1">
      <alignment horizontal="right" vertical="center" wrapText="1"/>
    </xf>
    <xf numFmtId="164" fontId="36" fillId="0" borderId="39" xfId="0" applyNumberFormat="1" applyFont="1" applyFill="1" applyBorder="1" applyAlignment="1">
      <alignment horizontal="right" vertical="center" wrapText="1"/>
    </xf>
    <xf numFmtId="164" fontId="36" fillId="0" borderId="42" xfId="0" applyNumberFormat="1" applyFont="1" applyFill="1" applyBorder="1" applyAlignment="1">
      <alignment horizontal="right" vertical="center" wrapText="1"/>
    </xf>
    <xf numFmtId="164" fontId="75" fillId="0" borderId="0" xfId="0" applyNumberFormat="1" applyFont="1" applyFill="1" applyBorder="1" applyAlignment="1">
      <alignment horizontal="right" vertical="center" wrapText="1"/>
    </xf>
    <xf numFmtId="164" fontId="83" fillId="0" borderId="30" xfId="0" applyNumberFormat="1" applyFont="1" applyFill="1" applyBorder="1" applyAlignment="1">
      <alignment horizontal="right" vertical="center" wrapText="1"/>
    </xf>
    <xf numFmtId="164" fontId="83" fillId="0" borderId="52" xfId="0" applyNumberFormat="1" applyFont="1" applyFill="1" applyBorder="1" applyAlignment="1">
      <alignment horizontal="right" vertical="center" wrapText="1"/>
    </xf>
    <xf numFmtId="164" fontId="35" fillId="0" borderId="2" xfId="0" applyNumberFormat="1" applyFont="1" applyFill="1" applyBorder="1" applyAlignment="1">
      <alignment horizontal="right" vertical="center"/>
    </xf>
    <xf numFmtId="164" fontId="35" fillId="0" borderId="53" xfId="0" applyNumberFormat="1" applyFont="1" applyFill="1" applyBorder="1" applyAlignment="1">
      <alignment horizontal="right" vertical="center"/>
    </xf>
    <xf numFmtId="164" fontId="35" fillId="0" borderId="1" xfId="0" applyNumberFormat="1" applyFont="1" applyFill="1" applyBorder="1" applyAlignment="1">
      <alignment horizontal="right" vertical="center"/>
    </xf>
    <xf numFmtId="164" fontId="35" fillId="0" borderId="44" xfId="0" applyNumberFormat="1" applyFont="1" applyFill="1" applyBorder="1" applyAlignment="1">
      <alignment horizontal="right" vertical="center"/>
    </xf>
    <xf numFmtId="164" fontId="35" fillId="0" borderId="6" xfId="0" applyNumberFormat="1" applyFont="1" applyFill="1" applyBorder="1" applyAlignment="1">
      <alignment horizontal="right" vertical="center"/>
    </xf>
    <xf numFmtId="164" fontId="76" fillId="0" borderId="46" xfId="0" applyNumberFormat="1" applyFont="1" applyFill="1" applyBorder="1" applyAlignment="1">
      <alignment horizontal="right" vertical="center"/>
    </xf>
    <xf numFmtId="164" fontId="35" fillId="0" borderId="28" xfId="0" applyNumberFormat="1" applyFont="1" applyFill="1" applyBorder="1" applyAlignment="1">
      <alignment horizontal="right" vertical="center"/>
    </xf>
    <xf numFmtId="164" fontId="35" fillId="0" borderId="43" xfId="0" applyNumberFormat="1" applyFont="1" applyFill="1" applyBorder="1" applyAlignment="1">
      <alignment horizontal="right" vertical="center"/>
    </xf>
    <xf numFmtId="164" fontId="35" fillId="0" borderId="29" xfId="0" applyNumberFormat="1" applyFont="1" applyFill="1" applyBorder="1" applyAlignment="1">
      <alignment horizontal="right" vertical="center"/>
    </xf>
    <xf numFmtId="164" fontId="76" fillId="0" borderId="45" xfId="0" applyNumberFormat="1" applyFont="1" applyFill="1" applyBorder="1" applyAlignment="1">
      <alignment horizontal="right" vertical="center"/>
    </xf>
    <xf numFmtId="164" fontId="35" fillId="0" borderId="1" xfId="0" applyNumberFormat="1" applyFont="1" applyFill="1" applyBorder="1" applyAlignment="1">
      <alignment horizontal="right" vertical="center" wrapText="1"/>
    </xf>
    <xf numFmtId="164" fontId="76" fillId="0" borderId="44" xfId="0" applyNumberFormat="1" applyFont="1" applyFill="1" applyBorder="1" applyAlignment="1">
      <alignment horizontal="right" vertical="center"/>
    </xf>
    <xf numFmtId="164" fontId="35" fillId="0" borderId="0" xfId="0" applyNumberFormat="1" applyFont="1" applyFill="1" applyBorder="1" applyAlignment="1">
      <alignment horizontal="right" vertical="center"/>
    </xf>
    <xf numFmtId="164" fontId="76" fillId="0" borderId="37" xfId="0" applyNumberFormat="1" applyFont="1" applyFill="1" applyBorder="1" applyAlignment="1">
      <alignment horizontal="right" vertical="center"/>
    </xf>
    <xf numFmtId="164" fontId="35" fillId="0" borderId="14" xfId="0" applyNumberFormat="1" applyFont="1" applyFill="1" applyBorder="1" applyAlignment="1">
      <alignment horizontal="right" vertical="center"/>
    </xf>
    <xf numFmtId="164" fontId="76" fillId="0" borderId="16" xfId="0" applyNumberFormat="1" applyFont="1" applyFill="1" applyBorder="1" applyAlignment="1">
      <alignment horizontal="right" vertical="center"/>
    </xf>
    <xf numFmtId="164" fontId="0" fillId="0" borderId="0" xfId="0" applyNumberFormat="1" applyFill="1" applyAlignment="1">
      <alignment horizontal="right"/>
    </xf>
    <xf numFmtId="164" fontId="0" fillId="0" borderId="0" xfId="0" applyNumberFormat="1" applyAlignment="1">
      <alignment horizontal="right"/>
    </xf>
    <xf numFmtId="164" fontId="72" fillId="0" borderId="41" xfId="0" applyNumberFormat="1" applyFont="1" applyFill="1" applyBorder="1" applyAlignment="1">
      <alignment horizontal="right" vertical="center" wrapText="1"/>
    </xf>
    <xf numFmtId="164" fontId="72" fillId="0" borderId="42" xfId="0" applyNumberFormat="1" applyFont="1" applyFill="1" applyBorder="1" applyAlignment="1">
      <alignment horizontal="right" vertical="center" wrapText="1"/>
    </xf>
    <xf numFmtId="164" fontId="48" fillId="0" borderId="28" xfId="0" applyNumberFormat="1" applyFont="1" applyFill="1" applyBorder="1" applyAlignment="1">
      <alignment horizontal="right" vertical="center" wrapText="1"/>
    </xf>
    <xf numFmtId="164" fontId="48" fillId="0" borderId="43" xfId="0" applyNumberFormat="1" applyFont="1" applyFill="1" applyBorder="1" applyAlignment="1">
      <alignment horizontal="right" vertical="center" wrapText="1"/>
    </xf>
    <xf numFmtId="164" fontId="26" fillId="0" borderId="44" xfId="0" applyNumberFormat="1" applyFont="1" applyFill="1" applyBorder="1" applyAlignment="1">
      <alignment horizontal="right" vertical="center" wrapText="1"/>
    </xf>
    <xf numFmtId="164" fontId="27" fillId="0" borderId="29" xfId="0" applyNumberFormat="1" applyFont="1" applyFill="1" applyBorder="1" applyAlignment="1">
      <alignment horizontal="right"/>
    </xf>
    <xf numFmtId="164" fontId="27" fillId="0" borderId="45" xfId="0" applyNumberFormat="1" applyFont="1" applyFill="1" applyBorder="1" applyAlignment="1">
      <alignment horizontal="right"/>
    </xf>
    <xf numFmtId="164" fontId="48" fillId="0" borderId="44" xfId="0" applyNumberFormat="1" applyFont="1" applyFill="1" applyBorder="1" applyAlignment="1">
      <alignment horizontal="right" vertical="center" wrapText="1"/>
    </xf>
    <xf numFmtId="164" fontId="48" fillId="0" borderId="29" xfId="0" applyNumberFormat="1" applyFont="1" applyFill="1" applyBorder="1" applyAlignment="1">
      <alignment horizontal="right" vertical="center" wrapText="1"/>
    </xf>
    <xf numFmtId="164" fontId="48" fillId="0" borderId="45" xfId="0" applyNumberFormat="1" applyFont="1" applyFill="1" applyBorder="1" applyAlignment="1">
      <alignment horizontal="right" vertical="center" wrapText="1"/>
    </xf>
    <xf numFmtId="164" fontId="26" fillId="0" borderId="1" xfId="0" applyNumberFormat="1" applyFont="1" applyFill="1" applyBorder="1" applyAlignment="1" applyProtection="1">
      <alignment horizontal="right" vertical="center"/>
      <protection locked="0"/>
    </xf>
    <xf numFmtId="164" fontId="66" fillId="0" borderId="1" xfId="0" applyNumberFormat="1" applyFont="1" applyFill="1" applyBorder="1" applyAlignment="1" applyProtection="1">
      <alignment horizontal="right" vertical="center"/>
      <protection locked="0"/>
    </xf>
    <xf numFmtId="164" fontId="26" fillId="0" borderId="29" xfId="0" applyNumberFormat="1" applyFont="1" applyFill="1" applyBorder="1" applyAlignment="1" applyProtection="1">
      <alignment horizontal="right" vertical="center"/>
      <protection locked="0"/>
    </xf>
    <xf numFmtId="164" fontId="26" fillId="0" borderId="45" xfId="0" applyNumberFormat="1" applyFont="1" applyFill="1" applyBorder="1" applyAlignment="1">
      <alignment horizontal="right" vertical="center" wrapText="1"/>
    </xf>
    <xf numFmtId="164" fontId="48" fillId="0" borderId="2" xfId="0" applyNumberFormat="1" applyFont="1" applyFill="1" applyBorder="1" applyAlignment="1">
      <alignment horizontal="right" vertical="center" wrapText="1"/>
    </xf>
    <xf numFmtId="164" fontId="48" fillId="0" borderId="53" xfId="0" applyNumberFormat="1" applyFont="1" applyFill="1" applyBorder="1" applyAlignment="1">
      <alignment horizontal="right" vertical="center" wrapText="1"/>
    </xf>
    <xf numFmtId="164" fontId="27" fillId="0" borderId="6" xfId="0" applyNumberFormat="1" applyFont="1" applyFill="1" applyBorder="1" applyAlignment="1">
      <alignment horizontal="right"/>
    </xf>
    <xf numFmtId="164" fontId="27" fillId="0" borderId="46" xfId="0" applyNumberFormat="1" applyFont="1" applyFill="1" applyBorder="1" applyAlignment="1">
      <alignment horizontal="right"/>
    </xf>
    <xf numFmtId="164" fontId="27" fillId="0" borderId="1" xfId="0" applyNumberFormat="1" applyFont="1" applyFill="1" applyBorder="1" applyAlignment="1" applyProtection="1">
      <alignment horizontal="right" vertical="center" wrapText="1"/>
      <protection locked="0"/>
    </xf>
    <xf numFmtId="164" fontId="27" fillId="0" borderId="44" xfId="0" applyNumberFormat="1" applyFont="1" applyFill="1" applyBorder="1" applyAlignment="1" applyProtection="1">
      <alignment horizontal="right" vertical="center" wrapText="1"/>
      <protection locked="0"/>
    </xf>
    <xf numFmtId="164" fontId="67" fillId="0" borderId="1" xfId="0" applyNumberFormat="1" applyFont="1" applyFill="1" applyBorder="1" applyAlignment="1" applyProtection="1">
      <alignment horizontal="right" vertical="center" wrapText="1"/>
      <protection locked="0"/>
    </xf>
    <xf numFmtId="164" fontId="67" fillId="0" borderId="44" xfId="0" applyNumberFormat="1" applyFont="1" applyFill="1" applyBorder="1" applyAlignment="1" applyProtection="1">
      <alignment horizontal="right" vertical="center" wrapText="1"/>
      <protection locked="0"/>
    </xf>
    <xf numFmtId="164" fontId="26" fillId="0" borderId="1" xfId="0" applyNumberFormat="1" applyFont="1" applyFill="1" applyBorder="1" applyAlignment="1" applyProtection="1">
      <alignment horizontal="right" vertical="center" wrapText="1"/>
      <protection locked="0"/>
    </xf>
    <xf numFmtId="164" fontId="29" fillId="0" borderId="1" xfId="0" applyNumberFormat="1" applyFont="1" applyFill="1" applyBorder="1" applyAlignment="1" applyProtection="1">
      <alignment horizontal="right" vertical="center"/>
      <protection locked="0"/>
    </xf>
    <xf numFmtId="164" fontId="26" fillId="0" borderId="6" xfId="0" applyNumberFormat="1" applyFont="1" applyFill="1" applyBorder="1" applyAlignment="1" applyProtection="1">
      <alignment horizontal="right" vertical="center"/>
      <protection locked="0"/>
    </xf>
    <xf numFmtId="164" fontId="26" fillId="0" borderId="46" xfId="0" applyNumberFormat="1" applyFont="1" applyFill="1" applyBorder="1" applyAlignment="1">
      <alignment horizontal="right" vertical="center" wrapText="1"/>
    </xf>
    <xf numFmtId="164" fontId="27" fillId="0" borderId="14" xfId="0" applyNumberFormat="1" applyFont="1" applyFill="1" applyBorder="1" applyAlignment="1">
      <alignment horizontal="right"/>
    </xf>
    <xf numFmtId="164" fontId="68" fillId="0" borderId="16" xfId="0" applyNumberFormat="1" applyFont="1" applyFill="1" applyBorder="1" applyAlignment="1">
      <alignment horizontal="right"/>
    </xf>
    <xf numFmtId="164" fontId="77" fillId="0" borderId="16" xfId="0" applyNumberFormat="1" applyFont="1" applyFill="1" applyBorder="1" applyAlignment="1">
      <alignment horizontal="right"/>
    </xf>
    <xf numFmtId="164" fontId="18" fillId="0" borderId="0" xfId="0" applyNumberFormat="1" applyFont="1" applyFill="1" applyBorder="1" applyAlignment="1">
      <alignment horizontal="right"/>
    </xf>
    <xf numFmtId="0" fontId="26" fillId="0" borderId="3" xfId="0" applyFont="1" applyFill="1" applyBorder="1" applyAlignment="1">
      <alignment vertical="center" wrapText="1"/>
    </xf>
    <xf numFmtId="0" fontId="26" fillId="0" borderId="39" xfId="0" applyFont="1" applyFill="1" applyBorder="1" applyAlignment="1">
      <alignment horizontal="left" vertical="center" wrapText="1"/>
    </xf>
    <xf numFmtId="0" fontId="42" fillId="0" borderId="0" xfId="0" applyFont="1" applyFill="1" applyBorder="1" applyAlignment="1">
      <alignment horizontal="center" vertical="center" wrapText="1"/>
    </xf>
    <xf numFmtId="0" fontId="86" fillId="0" borderId="28"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26" fillId="0" borderId="1" xfId="0" applyFont="1" applyFill="1" applyBorder="1" applyAlignment="1" applyProtection="1">
      <alignment horizontal="center" vertical="center" wrapText="1"/>
      <protection locked="0"/>
    </xf>
    <xf numFmtId="0" fontId="42" fillId="0" borderId="1" xfId="0" applyFont="1" applyFill="1" applyBorder="1" applyAlignment="1">
      <alignment horizontal="center" vertical="center" wrapText="1"/>
    </xf>
    <xf numFmtId="0" fontId="48" fillId="0" borderId="29" xfId="0" applyFont="1" applyFill="1" applyBorder="1" applyAlignment="1">
      <alignment horizontal="center" vertical="center" wrapText="1"/>
    </xf>
    <xf numFmtId="0" fontId="55" fillId="0" borderId="29" xfId="0" applyFont="1" applyFill="1" applyBorder="1" applyAlignment="1">
      <alignment horizontal="center" vertical="center" wrapText="1"/>
    </xf>
    <xf numFmtId="0" fontId="26" fillId="0" borderId="29" xfId="0" applyFont="1" applyFill="1" applyBorder="1" applyAlignment="1" applyProtection="1">
      <alignment horizontal="center" vertical="center" wrapText="1"/>
      <protection locked="0"/>
    </xf>
    <xf numFmtId="0" fontId="66" fillId="0" borderId="1" xfId="0" applyFont="1" applyFill="1" applyBorder="1" applyAlignment="1" applyProtection="1">
      <alignment horizontal="left" vertical="center"/>
      <protection locked="0"/>
    </xf>
    <xf numFmtId="0" fontId="27" fillId="0" borderId="6" xfId="0" applyFont="1" applyFill="1" applyBorder="1"/>
    <xf numFmtId="0" fontId="42" fillId="0" borderId="6" xfId="0" applyFont="1" applyFill="1" applyBorder="1"/>
    <xf numFmtId="0" fontId="29" fillId="0" borderId="1"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left" vertical="center" wrapText="1"/>
      <protection locked="0"/>
    </xf>
    <xf numFmtId="0" fontId="67" fillId="0" borderId="1"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wrapText="1"/>
      <protection locked="0"/>
    </xf>
    <xf numFmtId="0" fontId="27" fillId="0" borderId="14" xfId="0" applyFont="1" applyFill="1" applyBorder="1"/>
    <xf numFmtId="0" fontId="68" fillId="0" borderId="14" xfId="0" applyFont="1" applyFill="1" applyBorder="1"/>
    <xf numFmtId="0" fontId="87" fillId="0" borderId="0" xfId="0" applyFont="1" applyFill="1" applyBorder="1"/>
    <xf numFmtId="0" fontId="88" fillId="0" borderId="0" xfId="0" applyFont="1" applyFill="1" applyBorder="1"/>
    <xf numFmtId="0" fontId="77" fillId="0" borderId="0" xfId="0" applyFont="1" applyFill="1" applyAlignment="1">
      <alignment horizontal="left"/>
    </xf>
    <xf numFmtId="4" fontId="0" fillId="0" borderId="0" xfId="0" applyNumberFormat="1" applyFont="1" applyFill="1" applyBorder="1" applyAlignment="1" applyProtection="1">
      <alignment vertical="center"/>
      <protection locked="0"/>
    </xf>
    <xf numFmtId="4" fontId="25" fillId="0" borderId="0" xfId="0" applyNumberFormat="1" applyFont="1" applyFill="1" applyBorder="1" applyAlignment="1" applyProtection="1">
      <alignment vertical="center"/>
      <protection locked="0"/>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6" xfId="0" applyFont="1" applyFill="1" applyBorder="1" applyAlignment="1">
      <alignment horizontal="center" vertical="center" wrapText="1"/>
    </xf>
  </cellXfs>
  <cellStyles count="32">
    <cellStyle name="Normal" xfId="0"/>
    <cellStyle name="Percent" xfId="15"/>
    <cellStyle name="Currency" xfId="16"/>
    <cellStyle name="Currency [0]" xfId="17"/>
    <cellStyle name="Comma" xfId="18"/>
    <cellStyle name="Comma [0]" xfId="19"/>
    <cellStyle name="normální 2" xfId="20"/>
    <cellStyle name="normální 3" xfId="21"/>
    <cellStyle name="Excel Built-in Normal" xfId="22"/>
    <cellStyle name="Heading" xfId="23"/>
    <cellStyle name="Heading1" xfId="24"/>
    <cellStyle name="normální 2 2" xfId="25"/>
    <cellStyle name="Result" xfId="26"/>
    <cellStyle name="Result2" xfId="27"/>
    <cellStyle name="normální 4" xfId="28"/>
    <cellStyle name="normální 4 2" xfId="29"/>
    <cellStyle name="normální 2 3" xfId="30"/>
    <cellStyle name="normální 3 2" xfId="31"/>
    <cellStyle name="normální 5" xfId="32"/>
    <cellStyle name="Normální 6" xfId="33"/>
    <cellStyle name="Normální 7" xfId="34"/>
    <cellStyle name="Normální 8" xfId="35"/>
    <cellStyle name="Normální 9" xfId="36"/>
    <cellStyle name="Normální 10" xfId="37"/>
    <cellStyle name="Hypertextový odkaz 2" xfId="38"/>
    <cellStyle name="Normální 11" xfId="39"/>
    <cellStyle name="Normální 19" xfId="40"/>
    <cellStyle name="Normální 24" xfId="41"/>
    <cellStyle name="Normální 26" xfId="42"/>
    <cellStyle name="Normální 27" xfId="43"/>
    <cellStyle name="Normální 13" xfId="44"/>
    <cellStyle name="Styl 1" xfId="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view="pageLayout" zoomScale="85" zoomScaleSheetLayoutView="40" zoomScalePageLayoutView="85" workbookViewId="0" topLeftCell="A40">
      <selection activeCell="D63" sqref="D63"/>
    </sheetView>
  </sheetViews>
  <sheetFormatPr defaultColWidth="8.8515625" defaultRowHeight="15"/>
  <cols>
    <col min="1" max="1" width="6.8515625" style="3" customWidth="1"/>
    <col min="2" max="2" width="12.28125" style="3" customWidth="1"/>
    <col min="3" max="3" width="51.7109375" style="3" customWidth="1"/>
    <col min="4" max="4" width="18.140625" style="291" customWidth="1"/>
    <col min="5" max="5" width="8.28125" style="3" customWidth="1"/>
    <col min="6" max="6" width="12.28125" style="3" customWidth="1"/>
    <col min="7" max="7" width="16.421875" style="3" customWidth="1"/>
    <col min="8" max="8" width="9.57421875" style="3" customWidth="1"/>
    <col min="9" max="10" width="8.8515625" style="3" customWidth="1"/>
    <col min="11" max="11" width="1.28515625" style="3" customWidth="1"/>
    <col min="12" max="16384" width="8.8515625" style="3" customWidth="1"/>
  </cols>
  <sheetData>
    <row r="1" spans="1:8" s="229" customFormat="1" ht="15.75">
      <c r="A1" s="276"/>
      <c r="B1" s="334"/>
      <c r="C1" s="277" t="s">
        <v>594</v>
      </c>
      <c r="D1" s="335"/>
      <c r="E1" s="228"/>
      <c r="F1" s="230"/>
      <c r="G1" s="231"/>
      <c r="H1" s="228"/>
    </row>
    <row r="2" spans="1:8" s="234" customFormat="1" ht="15">
      <c r="A2" s="280"/>
      <c r="B2" s="232"/>
      <c r="C2" s="233" t="s">
        <v>40</v>
      </c>
      <c r="D2" s="336"/>
      <c r="E2" s="232"/>
      <c r="F2" s="235"/>
      <c r="G2" s="235"/>
      <c r="H2" s="228"/>
    </row>
    <row r="3" spans="1:8" s="233" customFormat="1" ht="16.5" thickBot="1">
      <c r="A3" s="282"/>
      <c r="B3" s="337"/>
      <c r="C3" s="283" t="s">
        <v>576</v>
      </c>
      <c r="D3" s="338"/>
      <c r="E3" s="45"/>
      <c r="F3" s="236"/>
      <c r="G3" s="237"/>
      <c r="H3" s="45"/>
    </row>
    <row r="4" spans="1:8" s="5" customFormat="1" ht="15">
      <c r="A4" s="47"/>
      <c r="B4" s="47"/>
      <c r="C4" s="371"/>
      <c r="D4" s="372"/>
      <c r="E4" s="4"/>
      <c r="F4" s="1"/>
      <c r="G4" s="1"/>
      <c r="H4" s="6"/>
    </row>
    <row r="5" spans="1:8" s="5" customFormat="1" ht="15">
      <c r="A5" s="43"/>
      <c r="B5" s="43"/>
      <c r="C5" s="294"/>
      <c r="D5" s="295"/>
      <c r="E5" s="4"/>
      <c r="F5" s="1"/>
      <c r="G5" s="1"/>
      <c r="H5" s="6"/>
    </row>
    <row r="6" spans="1:8" s="15" customFormat="1" ht="16.5">
      <c r="A6" s="296"/>
      <c r="B6" s="296"/>
      <c r="C6" s="356" t="s">
        <v>607</v>
      </c>
      <c r="D6" s="297"/>
      <c r="E6" s="11"/>
      <c r="F6" s="12"/>
      <c r="G6" s="16"/>
      <c r="H6" s="11"/>
    </row>
    <row r="7" spans="1:8" s="7" customFormat="1" ht="13.5">
      <c r="A7" s="83"/>
      <c r="B7" s="83"/>
      <c r="C7" s="357"/>
      <c r="D7" s="358"/>
      <c r="E7" s="4"/>
      <c r="F7" s="1"/>
      <c r="G7" s="1"/>
      <c r="H7" s="8"/>
    </row>
    <row r="8" spans="1:8" s="15" customFormat="1" ht="16.5">
      <c r="A8" s="505" t="s">
        <v>47</v>
      </c>
      <c r="B8" s="505"/>
      <c r="C8" s="356" t="s">
        <v>598</v>
      </c>
      <c r="D8" s="297"/>
      <c r="E8" s="11"/>
      <c r="F8" s="12"/>
      <c r="G8" s="16"/>
      <c r="H8" s="11"/>
    </row>
    <row r="9" spans="1:8" s="13" customFormat="1" ht="17.25">
      <c r="A9" s="240"/>
      <c r="B9" s="240"/>
      <c r="C9" s="245"/>
      <c r="D9" s="359"/>
      <c r="E9" s="11"/>
      <c r="F9" s="12"/>
      <c r="G9" s="12"/>
      <c r="H9" s="11"/>
    </row>
    <row r="10" spans="1:8" s="7" customFormat="1" ht="15.75">
      <c r="A10" s="375" t="s">
        <v>601</v>
      </c>
      <c r="B10" s="375"/>
      <c r="D10" s="358"/>
      <c r="E10" s="4"/>
      <c r="F10" s="1"/>
      <c r="G10" s="1"/>
      <c r="H10" s="8"/>
    </row>
    <row r="11" spans="1:8" s="7" customFormat="1" ht="15.75">
      <c r="A11" s="373"/>
      <c r="B11" s="373"/>
      <c r="C11" s="360" t="s">
        <v>48</v>
      </c>
      <c r="D11" s="358"/>
      <c r="E11" s="4"/>
      <c r="F11" s="1"/>
      <c r="G11" s="1"/>
      <c r="H11" s="8"/>
    </row>
    <row r="12" spans="1:8" s="2" customFormat="1" ht="15.75">
      <c r="A12" s="374"/>
      <c r="B12" s="374"/>
      <c r="C12" s="360" t="s">
        <v>397</v>
      </c>
      <c r="D12" s="361"/>
      <c r="E12" s="10"/>
      <c r="F12" s="9"/>
      <c r="G12" s="9"/>
      <c r="H12" s="10"/>
    </row>
    <row r="13" spans="1:8" s="7" customFormat="1" ht="17.25">
      <c r="A13" s="373"/>
      <c r="B13" s="373"/>
      <c r="C13" s="321" t="s">
        <v>49</v>
      </c>
      <c r="D13" s="358"/>
      <c r="E13" s="4"/>
      <c r="F13" s="1"/>
      <c r="G13" s="1"/>
      <c r="H13" s="8"/>
    </row>
    <row r="14" spans="1:8" s="7" customFormat="1" ht="17.25">
      <c r="A14" s="373"/>
      <c r="B14" s="373"/>
      <c r="C14" s="362" t="s">
        <v>50</v>
      </c>
      <c r="D14" s="358"/>
      <c r="E14" s="4"/>
      <c r="F14" s="1"/>
      <c r="G14" s="1"/>
      <c r="H14" s="8"/>
    </row>
    <row r="15" spans="1:8" s="7" customFormat="1" ht="15.75">
      <c r="A15" s="18"/>
      <c r="B15" s="18"/>
      <c r="C15" s="362" t="s">
        <v>53</v>
      </c>
      <c r="D15" s="358"/>
      <c r="E15" s="4"/>
      <c r="F15" s="1"/>
      <c r="G15" s="1"/>
      <c r="H15" s="8"/>
    </row>
    <row r="16" spans="1:8" s="7" customFormat="1" ht="15.75">
      <c r="A16" s="18"/>
      <c r="B16" s="18"/>
      <c r="D16" s="358"/>
      <c r="E16" s="4"/>
      <c r="F16" s="1"/>
      <c r="G16" s="1"/>
      <c r="H16" s="8"/>
    </row>
    <row r="17" spans="1:8" s="7" customFormat="1" ht="15.75">
      <c r="A17" s="376" t="s">
        <v>602</v>
      </c>
      <c r="B17" s="373"/>
      <c r="C17" s="362"/>
      <c r="D17" s="358"/>
      <c r="E17" s="4"/>
      <c r="F17" s="1"/>
      <c r="G17" s="1"/>
      <c r="H17" s="8"/>
    </row>
    <row r="18" spans="1:8" s="2" customFormat="1" ht="15.75">
      <c r="A18" s="19"/>
      <c r="B18" s="18"/>
      <c r="C18" s="360" t="s">
        <v>600</v>
      </c>
      <c r="D18" s="361"/>
      <c r="E18" s="10"/>
      <c r="F18" s="9"/>
      <c r="G18" s="9"/>
      <c r="H18" s="10"/>
    </row>
    <row r="19" spans="1:8" s="7" customFormat="1" ht="15.75">
      <c r="A19" s="18"/>
      <c r="B19" s="18"/>
      <c r="D19" s="358"/>
      <c r="E19" s="4"/>
      <c r="F19" s="1"/>
      <c r="G19" s="1"/>
      <c r="H19" s="8"/>
    </row>
    <row r="20" spans="1:8" s="7" customFormat="1" ht="15.75">
      <c r="A20" s="376" t="s">
        <v>603</v>
      </c>
      <c r="B20"/>
      <c r="D20" s="358"/>
      <c r="E20" s="4"/>
      <c r="F20" s="1"/>
      <c r="G20" s="1"/>
      <c r="H20" s="8"/>
    </row>
    <row r="21" spans="1:8" s="7" customFormat="1" ht="15.75">
      <c r="A21"/>
      <c r="B21"/>
      <c r="C21" s="360" t="s">
        <v>604</v>
      </c>
      <c r="D21" s="358"/>
      <c r="E21" s="4"/>
      <c r="F21" s="1"/>
      <c r="G21" s="1"/>
      <c r="H21" s="8"/>
    </row>
    <row r="22" spans="1:8" s="7" customFormat="1" ht="15.75">
      <c r="A22"/>
      <c r="C22" s="360" t="s">
        <v>605</v>
      </c>
      <c r="D22" s="358"/>
      <c r="E22" s="4"/>
      <c r="F22" s="1"/>
      <c r="G22" s="1"/>
      <c r="H22" s="8"/>
    </row>
    <row r="23" spans="1:8" s="7" customFormat="1" ht="15.75">
      <c r="A23"/>
      <c r="C23" s="360" t="s">
        <v>606</v>
      </c>
      <c r="D23" s="358"/>
      <c r="E23" s="4"/>
      <c r="F23" s="1"/>
      <c r="G23" s="1"/>
      <c r="H23" s="8"/>
    </row>
    <row r="24" spans="1:8" s="7" customFormat="1" ht="15">
      <c r="A24"/>
      <c r="C24" s="83"/>
      <c r="D24" s="358"/>
      <c r="E24" s="4"/>
      <c r="F24" s="1"/>
      <c r="G24" s="1"/>
      <c r="H24" s="8"/>
    </row>
    <row r="25" spans="1:8" s="2" customFormat="1" ht="15">
      <c r="A25"/>
      <c r="B25"/>
      <c r="C25" s="64"/>
      <c r="D25" s="361"/>
      <c r="E25" s="10"/>
      <c r="F25" s="9"/>
      <c r="G25" s="9"/>
      <c r="H25" s="10"/>
    </row>
    <row r="26" spans="1:8" s="5" customFormat="1" ht="15">
      <c r="A26"/>
      <c r="C26" s="46"/>
      <c r="D26" s="365"/>
      <c r="E26" s="4"/>
      <c r="F26" s="1"/>
      <c r="G26" s="1"/>
      <c r="H26" s="6"/>
    </row>
    <row r="27" spans="1:8" ht="15.75">
      <c r="A27" s="321"/>
      <c r="B27" s="321"/>
      <c r="C27" s="301"/>
      <c r="D27" s="315"/>
      <c r="E27" s="14"/>
      <c r="F27" s="14"/>
      <c r="G27" s="14"/>
      <c r="H27" s="14"/>
    </row>
    <row r="28" spans="1:3" ht="15.75">
      <c r="A28" s="373"/>
      <c r="B28" s="373"/>
      <c r="C28" s="363" t="s">
        <v>52</v>
      </c>
    </row>
    <row r="29" spans="1:3" ht="15.75">
      <c r="A29" s="505" t="s">
        <v>51</v>
      </c>
      <c r="B29" s="505"/>
      <c r="C29" s="360"/>
    </row>
    <row r="30" spans="1:3" ht="15">
      <c r="A30" s="316"/>
      <c r="B30" s="316"/>
      <c r="C30" s="245"/>
    </row>
    <row r="31" spans="1:3" ht="15.75">
      <c r="A31" s="360"/>
      <c r="B31" s="360"/>
      <c r="C31" s="245"/>
    </row>
    <row r="32" spans="1:8" s="7" customFormat="1" ht="15">
      <c r="A32" s="360"/>
      <c r="B32" s="360"/>
      <c r="C32" s="360"/>
      <c r="D32" s="290"/>
      <c r="E32" s="4"/>
      <c r="F32" s="1"/>
      <c r="G32" s="1"/>
      <c r="H32" s="8"/>
    </row>
    <row r="33" spans="1:3" ht="15.75">
      <c r="A33" s="360"/>
      <c r="B33" s="360"/>
      <c r="C33" s="360"/>
    </row>
    <row r="34" spans="1:8" s="7" customFormat="1" ht="15">
      <c r="A34" s="360"/>
      <c r="B34" s="360"/>
      <c r="C34" s="363" t="s">
        <v>52</v>
      </c>
      <c r="D34" s="290"/>
      <c r="E34" s="4"/>
      <c r="F34" s="1"/>
      <c r="G34" s="1"/>
      <c r="H34" s="8"/>
    </row>
    <row r="35" spans="1:3" ht="15">
      <c r="A35" s="83"/>
      <c r="B35" s="83"/>
      <c r="C35" s="364"/>
    </row>
    <row r="36" spans="1:8" s="7" customFormat="1" ht="16.5" thickBot="1">
      <c r="A36" s="45"/>
      <c r="B36" s="292"/>
      <c r="C36" s="292"/>
      <c r="D36" s="293"/>
      <c r="E36" s="4"/>
      <c r="F36" s="1"/>
      <c r="G36" s="1"/>
      <c r="H36" s="8"/>
    </row>
    <row r="37" spans="1:8" s="229" customFormat="1" ht="15.75">
      <c r="A37" s="276"/>
      <c r="B37" s="334"/>
      <c r="C37" s="277" t="s">
        <v>594</v>
      </c>
      <c r="D37" s="335"/>
      <c r="E37" s="228"/>
      <c r="F37" s="230"/>
      <c r="G37" s="231"/>
      <c r="H37" s="228"/>
    </row>
    <row r="38" spans="1:8" s="234" customFormat="1" ht="15">
      <c r="A38" s="280"/>
      <c r="B38" s="232"/>
      <c r="C38" s="233" t="s">
        <v>40</v>
      </c>
      <c r="D38" s="336"/>
      <c r="E38" s="232"/>
      <c r="F38" s="235"/>
      <c r="G38" s="235"/>
      <c r="H38" s="228"/>
    </row>
    <row r="39" spans="1:8" s="233" customFormat="1" ht="16.5" thickBot="1">
      <c r="A39" s="282"/>
      <c r="B39" s="337"/>
      <c r="C39" s="283" t="s">
        <v>576</v>
      </c>
      <c r="D39" s="338"/>
      <c r="E39" s="45"/>
      <c r="F39" s="236"/>
      <c r="G39" s="237"/>
      <c r="H39" s="45"/>
    </row>
    <row r="40" spans="1:8" s="234" customFormat="1" ht="15">
      <c r="A40" s="232"/>
      <c r="B40" s="232"/>
      <c r="C40" s="317"/>
      <c r="D40" s="318"/>
      <c r="E40" s="232"/>
      <c r="F40" s="235"/>
      <c r="G40" s="235"/>
      <c r="H40" s="228"/>
    </row>
    <row r="41" spans="1:8" s="233" customFormat="1" ht="15.75">
      <c r="A41" s="319"/>
      <c r="B41" s="319"/>
      <c r="C41" s="240" t="s">
        <v>46</v>
      </c>
      <c r="D41" s="320"/>
      <c r="E41" s="45"/>
      <c r="F41" s="236"/>
      <c r="G41" s="237"/>
      <c r="H41" s="45"/>
    </row>
    <row r="42" spans="1:8" s="233" customFormat="1" ht="16.5" thickBot="1">
      <c r="A42" s="319"/>
      <c r="B42" s="319"/>
      <c r="C42" s="240"/>
      <c r="D42" s="320"/>
      <c r="E42" s="45"/>
      <c r="F42" s="236"/>
      <c r="G42" s="237"/>
      <c r="H42" s="45"/>
    </row>
    <row r="43" spans="1:8" s="234" customFormat="1" ht="16.5" thickBot="1">
      <c r="A43" s="250" t="s">
        <v>595</v>
      </c>
      <c r="B43" s="248"/>
      <c r="C43" s="339"/>
      <c r="D43" s="340"/>
      <c r="E43" s="232"/>
      <c r="F43" s="235"/>
      <c r="G43" s="235"/>
      <c r="H43" s="228"/>
    </row>
    <row r="44" spans="1:4" s="321" customFormat="1" ht="31.5">
      <c r="A44" s="298" t="s">
        <v>32</v>
      </c>
      <c r="B44" s="299"/>
      <c r="C44" s="300" t="str">
        <f>'SO 01 '!C7</f>
        <v>I. TERÉNNÍ ÚPRAVY A ZALOŽENÍ NOVÝCH POVRCHŮ</v>
      </c>
      <c r="D44" s="343">
        <f>'SO 01 '!G57</f>
        <v>0</v>
      </c>
    </row>
    <row r="45" spans="1:4" s="321" customFormat="1" ht="15">
      <c r="A45" s="302"/>
      <c r="B45" s="303"/>
      <c r="C45" s="304" t="str">
        <f>'SO 01 '!A26</f>
        <v>PŘÍPRAVA POZEMKU PRO ZALOŽENÍ</v>
      </c>
      <c r="D45" s="344">
        <f>'SO 01 '!G26</f>
        <v>0</v>
      </c>
    </row>
    <row r="46" spans="1:4" s="321" customFormat="1" ht="15.75">
      <c r="A46" s="302"/>
      <c r="B46" s="305"/>
      <c r="C46" s="304" t="str">
        <f>'SO 01 '!A44</f>
        <v>MODELACE TERÉNU</v>
      </c>
      <c r="D46" s="344">
        <f>'SO 01 '!G44</f>
        <v>0</v>
      </c>
    </row>
    <row r="47" spans="1:4" s="321" customFormat="1" ht="15.75">
      <c r="A47" s="306"/>
      <c r="B47" s="305"/>
      <c r="C47" s="304" t="str">
        <f>'SO 01 '!A56</f>
        <v xml:space="preserve">PĚŠINY - ŠTĚRKOVÝ TRÁVNÍK </v>
      </c>
      <c r="D47" s="344">
        <f>'SO 01 '!G56</f>
        <v>0</v>
      </c>
    </row>
    <row r="48" spans="1:4" s="321" customFormat="1" ht="15.75">
      <c r="A48" s="306" t="s">
        <v>33</v>
      </c>
      <c r="B48" s="303"/>
      <c r="C48" s="307" t="str">
        <f>'SO 01 '!C112</f>
        <v>II.  VYBAVENÍ ZAHRADY</v>
      </c>
      <c r="D48" s="345">
        <f>'SO 01 '!G112</f>
        <v>0</v>
      </c>
    </row>
    <row r="49" spans="1:4" s="321" customFormat="1" ht="15.75">
      <c r="A49" s="306" t="s">
        <v>34</v>
      </c>
      <c r="B49" s="303"/>
      <c r="C49" s="307" t="str">
        <f>'SO 01 '!C249</f>
        <v>III. SADOVÉ ÚPRAVY</v>
      </c>
      <c r="D49" s="345">
        <f>'SO 01 '!G249</f>
        <v>0</v>
      </c>
    </row>
    <row r="50" spans="1:4" s="321" customFormat="1" ht="15">
      <c r="A50" s="302"/>
      <c r="B50" s="303"/>
      <c r="C50" s="304" t="str">
        <f>'SO 01 '!A144</f>
        <v>PŘÍPRAVA STANOVIŠTĚ</v>
      </c>
      <c r="D50" s="344">
        <f>'SO 01 '!G144</f>
        <v>0</v>
      </c>
    </row>
    <row r="51" spans="1:4" s="321" customFormat="1" ht="15">
      <c r="A51" s="302"/>
      <c r="B51" s="303"/>
      <c r="C51" s="304" t="str">
        <f>'SO 01 '!A158</f>
        <v xml:space="preserve">ZALOŽENÍ TRÁVNÍKU </v>
      </c>
      <c r="D51" s="344">
        <f>'SO 01 '!G158</f>
        <v>0</v>
      </c>
    </row>
    <row r="52" spans="1:4" s="321" customFormat="1" ht="30">
      <c r="A52" s="302"/>
      <c r="B52" s="303"/>
      <c r="C52" s="304" t="str">
        <f>'SO 01 '!A178</f>
        <v>VÝSADBA STROMŮ S BALEM V ROVINĚ DO JAMEK S 50% VÝMĚNOU PŮDY</v>
      </c>
      <c r="D52" s="344">
        <f>'SO 01 '!G178</f>
        <v>0</v>
      </c>
    </row>
    <row r="53" spans="1:4" s="321" customFormat="1" ht="30">
      <c r="A53" s="302"/>
      <c r="B53" s="303"/>
      <c r="C53" s="304" t="str">
        <f>'SO 01 '!A190</f>
        <v>VÝSADBA KEŘŮ A POPÍNAVÝCH ROSTLIN DO JAMEK S 50% VÝMĚNOU PŮDY</v>
      </c>
      <c r="D53" s="344">
        <f>'SO 01 '!G190</f>
        <v>0</v>
      </c>
    </row>
    <row r="54" spans="1:4" s="321" customFormat="1" ht="15.75" thickBot="1">
      <c r="A54" s="308"/>
      <c r="B54" s="309"/>
      <c r="C54" s="310" t="str">
        <f>'SO 01 '!A248</f>
        <v>NÁKLADY NA ROSTLINNÝ MATERIÁL</v>
      </c>
      <c r="D54" s="346">
        <f>'SO 01 '!G248</f>
        <v>0</v>
      </c>
    </row>
    <row r="55" spans="1:6" s="321" customFormat="1" ht="16.5" thickBot="1">
      <c r="A55" s="368" t="str">
        <f>'SO 01 '!A251</f>
        <v>PŘÍMÉ INVESTIČNÍCH NÁKLADY ZA SO 1</v>
      </c>
      <c r="B55" s="247"/>
      <c r="C55" s="332"/>
      <c r="D55" s="347">
        <f>'SO 01 '!G251</f>
        <v>0</v>
      </c>
      <c r="F55" s="322"/>
    </row>
    <row r="56" spans="1:6" s="321" customFormat="1" ht="15.75" thickBot="1">
      <c r="A56" s="323"/>
      <c r="B56" s="323"/>
      <c r="C56" s="45"/>
      <c r="D56" s="348"/>
      <c r="E56" s="323"/>
      <c r="F56" s="323"/>
    </row>
    <row r="57" spans="1:4" s="323" customFormat="1" ht="16.5" thickBot="1">
      <c r="A57" s="250" t="s">
        <v>596</v>
      </c>
      <c r="B57" s="248"/>
      <c r="C57" s="332"/>
      <c r="D57" s="349"/>
    </row>
    <row r="58" spans="1:4" s="323" customFormat="1" ht="15">
      <c r="A58" s="324"/>
      <c r="B58" s="325"/>
      <c r="C58" s="311" t="str">
        <f>'SO 02'!C7</f>
        <v>Přípravné a přidružené práce</v>
      </c>
      <c r="D58" s="350">
        <f>'SO 02'!G7</f>
        <v>0</v>
      </c>
    </row>
    <row r="59" spans="1:4" s="323" customFormat="1" ht="15">
      <c r="A59" s="326"/>
      <c r="B59" s="327"/>
      <c r="C59" s="304" t="str">
        <f>'SO 02'!C12</f>
        <v>Konstrukce ze zemin</v>
      </c>
      <c r="D59" s="344">
        <f>'SO 02'!G12</f>
        <v>0</v>
      </c>
    </row>
    <row r="60" spans="1:6" s="323" customFormat="1" ht="15">
      <c r="A60" s="326"/>
      <c r="B60" s="327"/>
      <c r="C60" s="304" t="str">
        <f>'SO 02'!C20</f>
        <v xml:space="preserve">Povrchové úpravy terénu   </v>
      </c>
      <c r="D60" s="344">
        <f>'SO 02'!G20</f>
        <v>0</v>
      </c>
      <c r="E60" s="321"/>
      <c r="F60" s="321"/>
    </row>
    <row r="61" spans="1:6" s="323" customFormat="1" ht="15">
      <c r="A61" s="326"/>
      <c r="B61" s="327"/>
      <c r="C61" s="304" t="str">
        <f>'SO 02'!C29</f>
        <v xml:space="preserve">Úprava podloží a základové spáry   </v>
      </c>
      <c r="D61" s="344">
        <f>'SO 02'!G29</f>
        <v>0</v>
      </c>
      <c r="E61" s="321"/>
      <c r="F61" s="321"/>
    </row>
    <row r="62" spans="1:4" s="321" customFormat="1" ht="30">
      <c r="A62" s="326"/>
      <c r="B62" s="327"/>
      <c r="C62" s="304" t="str">
        <f>'SO 02'!C44</f>
        <v xml:space="preserve">Podkladní a vedlejší konstrukce (kromě vozovek a železničního svršku)  </v>
      </c>
      <c r="D62" s="344">
        <f>'SO 02'!G44</f>
        <v>0</v>
      </c>
    </row>
    <row r="63" spans="1:4" s="321" customFormat="1" ht="15">
      <c r="A63" s="326"/>
      <c r="B63" s="327"/>
      <c r="C63" s="304" t="str">
        <f>'SO 02'!C55</f>
        <v xml:space="preserve">Potrubí z trub plastových   </v>
      </c>
      <c r="D63" s="344">
        <f>'SO 02'!G55</f>
        <v>0</v>
      </c>
    </row>
    <row r="64" spans="1:4" s="321" customFormat="1" ht="15">
      <c r="A64" s="326"/>
      <c r="B64" s="327"/>
      <c r="C64" s="304" t="str">
        <f>'SO 02'!C68</f>
        <v xml:space="preserve">Izolace proti vodě, vlhkosti a plynům   </v>
      </c>
      <c r="D64" s="344">
        <f>'SO 02'!G68</f>
        <v>0</v>
      </c>
    </row>
    <row r="65" spans="1:4" s="321" customFormat="1" ht="15">
      <c r="A65" s="326"/>
      <c r="B65" s="327"/>
      <c r="C65" s="304" t="str">
        <f>'SO 02'!C77</f>
        <v xml:space="preserve">Elektromontáže   </v>
      </c>
      <c r="D65" s="344">
        <f>'SO 02'!G77</f>
        <v>0</v>
      </c>
    </row>
    <row r="66" spans="1:4" s="321" customFormat="1" ht="15.75" thickBot="1">
      <c r="A66" s="328"/>
      <c r="B66" s="329"/>
      <c r="C66" s="312" t="str">
        <f>'SO 02'!C100</f>
        <v xml:space="preserve">Ostatní náklady   </v>
      </c>
      <c r="D66" s="351">
        <f>'SO 02'!G100</f>
        <v>0</v>
      </c>
    </row>
    <row r="67" spans="1:4" s="321" customFormat="1" ht="15.75" thickBot="1">
      <c r="A67" s="330"/>
      <c r="B67" s="331"/>
      <c r="C67" s="313" t="s">
        <v>592</v>
      </c>
      <c r="D67" s="352">
        <f>'SO 02'!G103</f>
        <v>0</v>
      </c>
    </row>
    <row r="68" spans="1:4" s="321" customFormat="1" ht="15.75" thickBot="1">
      <c r="A68" s="332"/>
      <c r="B68" s="332"/>
      <c r="C68" s="314"/>
      <c r="D68" s="353"/>
    </row>
    <row r="69" spans="1:4" s="321" customFormat="1" ht="15.75" thickBot="1">
      <c r="A69" s="330"/>
      <c r="B69" s="331"/>
      <c r="C69" s="313" t="s">
        <v>591</v>
      </c>
      <c r="D69" s="352">
        <f>'SO 02 - příloha'!F44</f>
        <v>0</v>
      </c>
    </row>
    <row r="70" spans="1:4" s="321" customFormat="1" ht="15.75" thickBot="1">
      <c r="A70" s="332"/>
      <c r="B70" s="332"/>
      <c r="C70" s="314"/>
      <c r="D70" s="353"/>
    </row>
    <row r="71" spans="1:4" s="321" customFormat="1" ht="16.5" thickBot="1">
      <c r="A71" s="367" t="s">
        <v>593</v>
      </c>
      <c r="B71" s="332"/>
      <c r="C71" s="332"/>
      <c r="D71" s="354">
        <f>SUM(D67:D69)</f>
        <v>0</v>
      </c>
    </row>
    <row r="72" s="321" customFormat="1" ht="15.75" thickBot="1">
      <c r="D72" s="322"/>
    </row>
    <row r="73" spans="1:4" s="321" customFormat="1" ht="16.5" thickBot="1">
      <c r="A73" s="367" t="str">
        <f>'OSTATNÍ NÁKLADY'!A11</f>
        <v>VEDLEJŠÍ ROZPOČTOVÉ NÁKLADY PRO SO 1 I SO2</v>
      </c>
      <c r="B73" s="247"/>
      <c r="C73" s="332"/>
      <c r="D73" s="354">
        <f>'OSTATNÍ NÁKLADY'!G11</f>
        <v>0</v>
      </c>
    </row>
    <row r="74" s="321" customFormat="1" ht="15.75" thickBot="1">
      <c r="D74" s="322"/>
    </row>
    <row r="75" spans="1:4" s="342" customFormat="1" ht="18.75" thickBot="1">
      <c r="A75" s="369" t="s">
        <v>597</v>
      </c>
      <c r="B75" s="341"/>
      <c r="C75" s="370"/>
      <c r="D75" s="355">
        <f>SUM(D55,D71,D73)</f>
        <v>0</v>
      </c>
    </row>
    <row r="76" s="321" customFormat="1" ht="15">
      <c r="D76" s="333"/>
    </row>
    <row r="77" s="321" customFormat="1" ht="15">
      <c r="D77" s="333"/>
    </row>
    <row r="78" s="321" customFormat="1" ht="15">
      <c r="D78" s="333"/>
    </row>
    <row r="79" s="321" customFormat="1" ht="15">
      <c r="D79" s="333"/>
    </row>
    <row r="80" s="321" customFormat="1" ht="15">
      <c r="D80" s="333"/>
    </row>
    <row r="81" s="321" customFormat="1" ht="15">
      <c r="D81" s="333"/>
    </row>
    <row r="82" s="321" customFormat="1" ht="15">
      <c r="D82" s="333"/>
    </row>
  </sheetData>
  <mergeCells count="2">
    <mergeCell ref="A29:B29"/>
    <mergeCell ref="A8:B8"/>
  </mergeCells>
  <printOptions horizontalCentered="1"/>
  <pageMargins left="0.7874015748031497" right="0.3937007874015748" top="0.7874015748031497" bottom="0.7874015748031497" header="0.31496062992125984" footer="0.31496062992125984"/>
  <pageSetup horizontalDpi="600" verticalDpi="600" orientation="portrait" paperSize="9" r:id="rId1"/>
  <headerFooter>
    <oddHeader>&amp;L&amp;"Rajdhani Medium,Obyčejné"&amp;6ZAHRADA ZŠ MILÍN&amp;"Rajdhani,Obyčejné" ETAPA I
&amp;A 
&amp;R&amp;"Rajdhani,Obyčejné"&amp;6ROZPOČET PŘÍMÝCH INVESTIČNÍCH NÁKLADŮ
</oddHeader>
    <oddFooter>&amp;L&amp;"Rajdhani,Obyčejné"&amp;6Ing. Radka Matoušková&amp;R&amp;"Rajdhani,Obyčejné"&amp;8&amp;A</oddFooter>
  </headerFooter>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4"/>
  <sheetViews>
    <sheetView tabSelected="1" view="pageLayout" workbookViewId="0" topLeftCell="A1">
      <selection activeCell="F247" sqref="F247"/>
    </sheetView>
  </sheetViews>
  <sheetFormatPr defaultColWidth="8.8515625" defaultRowHeight="15"/>
  <cols>
    <col min="1" max="1" width="4.28125" style="83" customWidth="1"/>
    <col min="2" max="2" width="11.8515625" style="97" customWidth="1"/>
    <col min="3" max="3" width="31.00390625" style="134" customWidth="1"/>
    <col min="4" max="4" width="3.421875" style="83" customWidth="1"/>
    <col min="5" max="5" width="7.00390625" style="183" bestFit="1" customWidth="1"/>
    <col min="6" max="6" width="9.7109375" style="135" customWidth="1"/>
    <col min="7" max="7" width="10.57421875" style="135" customWidth="1"/>
    <col min="8" max="8" width="10.57421875" style="140" customWidth="1"/>
    <col min="9" max="9" width="36.57421875" style="67" bestFit="1" customWidth="1"/>
    <col min="10" max="16384" width="8.8515625" style="83" customWidth="1"/>
  </cols>
  <sheetData>
    <row r="1" spans="1:8" s="229" customFormat="1" ht="30.75">
      <c r="A1" s="276"/>
      <c r="B1" s="334"/>
      <c r="C1" s="277" t="s">
        <v>578</v>
      </c>
      <c r="D1" s="279"/>
      <c r="E1" s="279"/>
      <c r="F1" s="403"/>
      <c r="G1" s="404"/>
      <c r="H1" s="335"/>
    </row>
    <row r="2" spans="1:8" s="234" customFormat="1" ht="15">
      <c r="A2" s="280"/>
      <c r="B2" s="232"/>
      <c r="C2" s="233" t="s">
        <v>40</v>
      </c>
      <c r="D2" s="232"/>
      <c r="E2" s="232"/>
      <c r="F2" s="235"/>
      <c r="G2" s="235"/>
      <c r="H2" s="405"/>
    </row>
    <row r="3" spans="1:8" s="233" customFormat="1" ht="16.5" thickBot="1">
      <c r="A3" s="280"/>
      <c r="B3" s="316"/>
      <c r="C3" s="414" t="s">
        <v>576</v>
      </c>
      <c r="D3" s="45"/>
      <c r="E3" s="45"/>
      <c r="F3" s="236"/>
      <c r="G3" s="237"/>
      <c r="H3" s="411"/>
    </row>
    <row r="4" spans="1:8" s="234" customFormat="1" ht="17.25">
      <c r="A4" s="408"/>
      <c r="B4" s="408"/>
      <c r="C4" s="409"/>
      <c r="D4" s="408"/>
      <c r="E4" s="408"/>
      <c r="F4" s="410"/>
      <c r="G4" s="410"/>
      <c r="H4" s="279"/>
    </row>
    <row r="5" spans="1:8" s="240" customFormat="1" ht="15.75">
      <c r="A5" s="239"/>
      <c r="B5" s="374"/>
      <c r="C5" s="45" t="s">
        <v>60</v>
      </c>
      <c r="D5" s="239"/>
      <c r="E5" s="239"/>
      <c r="F5" s="241"/>
      <c r="G5" s="241"/>
      <c r="H5" s="242"/>
    </row>
    <row r="6" spans="1:8" s="234" customFormat="1" ht="17.25">
      <c r="A6" s="232"/>
      <c r="B6" s="239"/>
      <c r="C6" s="45"/>
      <c r="D6" s="232"/>
      <c r="E6" s="243"/>
      <c r="F6" s="244"/>
      <c r="G6" s="244"/>
      <c r="H6" s="232"/>
    </row>
    <row r="7" spans="1:8" s="70" customFormat="1" ht="25.5">
      <c r="A7" s="73" t="s">
        <v>278</v>
      </c>
      <c r="B7" s="74"/>
      <c r="C7" s="75" t="s">
        <v>279</v>
      </c>
      <c r="D7" s="76"/>
      <c r="E7" s="76"/>
      <c r="F7" s="77"/>
      <c r="G7" s="77"/>
      <c r="H7" s="78"/>
    </row>
    <row r="8" spans="1:8" s="70" customFormat="1" ht="15">
      <c r="A8" s="193" t="s">
        <v>44</v>
      </c>
      <c r="B8" s="74"/>
      <c r="C8" s="188"/>
      <c r="D8" s="76"/>
      <c r="E8" s="76"/>
      <c r="F8" s="77"/>
      <c r="G8" s="77"/>
      <c r="H8" s="78"/>
    </row>
    <row r="9" spans="1:9" s="145" customFormat="1" ht="22.5">
      <c r="A9" s="172" t="s">
        <v>571</v>
      </c>
      <c r="B9" s="172" t="s">
        <v>572</v>
      </c>
      <c r="C9" s="172" t="s">
        <v>0</v>
      </c>
      <c r="D9" s="172" t="s">
        <v>1</v>
      </c>
      <c r="E9" s="172" t="s">
        <v>11</v>
      </c>
      <c r="F9" s="173" t="s">
        <v>2</v>
      </c>
      <c r="G9" s="173" t="s">
        <v>3</v>
      </c>
      <c r="H9" s="172" t="s">
        <v>4</v>
      </c>
      <c r="I9" s="174"/>
    </row>
    <row r="10" spans="1:8" ht="15">
      <c r="A10" s="176" t="s">
        <v>280</v>
      </c>
      <c r="B10" s="176" t="s">
        <v>38</v>
      </c>
      <c r="C10" s="82" t="s">
        <v>13</v>
      </c>
      <c r="D10" s="42" t="s">
        <v>5</v>
      </c>
      <c r="E10" s="42">
        <v>657</v>
      </c>
      <c r="F10" s="63">
        <v>0</v>
      </c>
      <c r="G10" s="63">
        <f>ABS((E10*F10))</f>
        <v>0</v>
      </c>
      <c r="H10" s="148" t="s">
        <v>213</v>
      </c>
    </row>
    <row r="11" spans="1:9" s="60" customFormat="1" ht="33.75">
      <c r="A11" s="53"/>
      <c r="B11" s="53"/>
      <c r="C11" s="141" t="s">
        <v>344</v>
      </c>
      <c r="D11" s="52"/>
      <c r="E11" s="56"/>
      <c r="F11" s="57"/>
      <c r="G11" s="57"/>
      <c r="H11" s="58"/>
      <c r="I11" s="59"/>
    </row>
    <row r="12" spans="1:8" ht="63.75">
      <c r="A12" s="53" t="s">
        <v>281</v>
      </c>
      <c r="B12" s="53" t="s">
        <v>37</v>
      </c>
      <c r="C12" s="85" t="s">
        <v>215</v>
      </c>
      <c r="D12" s="38" t="s">
        <v>6</v>
      </c>
      <c r="E12" s="86">
        <v>98.6</v>
      </c>
      <c r="F12" s="84">
        <v>0</v>
      </c>
      <c r="G12" s="63">
        <f>E12*F12</f>
        <v>0</v>
      </c>
      <c r="H12" s="148" t="s">
        <v>213</v>
      </c>
    </row>
    <row r="13" spans="1:9" s="60" customFormat="1" ht="33.75">
      <c r="A13" s="53"/>
      <c r="B13" s="53"/>
      <c r="C13" s="141" t="s">
        <v>351</v>
      </c>
      <c r="D13" s="52"/>
      <c r="E13" s="56"/>
      <c r="F13" s="57"/>
      <c r="G13" s="57"/>
      <c r="H13" s="58"/>
      <c r="I13" s="59"/>
    </row>
    <row r="14" spans="1:8" ht="25.5">
      <c r="A14" s="53" t="s">
        <v>56</v>
      </c>
      <c r="B14" s="53" t="s">
        <v>350</v>
      </c>
      <c r="C14" s="85" t="s">
        <v>64</v>
      </c>
      <c r="D14" s="38" t="s">
        <v>6</v>
      </c>
      <c r="E14" s="86">
        <v>73.2</v>
      </c>
      <c r="F14" s="84">
        <v>0</v>
      </c>
      <c r="G14" s="63">
        <f aca="true" t="shared" si="0" ref="G14:G18">ABS((E14*F14))</f>
        <v>0</v>
      </c>
      <c r="H14" s="148" t="s">
        <v>337</v>
      </c>
    </row>
    <row r="15" spans="1:9" s="60" customFormat="1" ht="22.5">
      <c r="A15" s="53"/>
      <c r="B15" s="53"/>
      <c r="C15" s="141" t="s">
        <v>348</v>
      </c>
      <c r="D15" s="52"/>
      <c r="E15" s="56"/>
      <c r="F15" s="57"/>
      <c r="G15" s="57"/>
      <c r="H15" s="58"/>
      <c r="I15" s="59"/>
    </row>
    <row r="16" spans="1:9" s="60" customFormat="1" ht="25.5">
      <c r="A16" s="53"/>
      <c r="B16" s="53" t="s">
        <v>350</v>
      </c>
      <c r="C16" s="85" t="s">
        <v>64</v>
      </c>
      <c r="D16" s="38" t="s">
        <v>6</v>
      </c>
      <c r="E16" s="56">
        <v>3</v>
      </c>
      <c r="F16" s="84">
        <v>0</v>
      </c>
      <c r="G16" s="63">
        <f aca="true" t="shared" si="1" ref="G16">ABS((E16*F16))</f>
        <v>0</v>
      </c>
      <c r="H16" s="426"/>
      <c r="I16" s="59"/>
    </row>
    <row r="17" spans="1:9" s="60" customFormat="1" ht="12">
      <c r="A17" s="53"/>
      <c r="B17" s="53"/>
      <c r="C17" s="141" t="s">
        <v>617</v>
      </c>
      <c r="D17" s="54"/>
      <c r="E17" s="56"/>
      <c r="F17" s="57"/>
      <c r="G17" s="425"/>
      <c r="H17" s="426"/>
      <c r="I17" s="59"/>
    </row>
    <row r="18" spans="1:8" ht="25.5">
      <c r="A18" s="53" t="s">
        <v>57</v>
      </c>
      <c r="B18" s="53" t="s">
        <v>250</v>
      </c>
      <c r="C18" s="85" t="s">
        <v>599</v>
      </c>
      <c r="D18" s="42" t="s">
        <v>451</v>
      </c>
      <c r="E18" s="86">
        <v>140</v>
      </c>
      <c r="F18" s="84">
        <v>0</v>
      </c>
      <c r="G18" s="63">
        <f t="shared" si="0"/>
        <v>0</v>
      </c>
      <c r="H18" s="148" t="s">
        <v>213</v>
      </c>
    </row>
    <row r="19" spans="1:9" s="60" customFormat="1" ht="33.75">
      <c r="A19" s="53"/>
      <c r="B19" s="53"/>
      <c r="C19" s="141" t="s">
        <v>352</v>
      </c>
      <c r="D19" s="52"/>
      <c r="E19" s="56"/>
      <c r="F19" s="57"/>
      <c r="G19" s="57"/>
      <c r="H19" s="58"/>
      <c r="I19" s="59"/>
    </row>
    <row r="20" spans="1:8" ht="25.5">
      <c r="A20" s="53" t="s">
        <v>58</v>
      </c>
      <c r="B20" s="176" t="s">
        <v>17</v>
      </c>
      <c r="C20" s="71" t="s">
        <v>16</v>
      </c>
      <c r="D20" s="42" t="s">
        <v>6</v>
      </c>
      <c r="E20" s="86">
        <v>70</v>
      </c>
      <c r="F20" s="63">
        <v>0</v>
      </c>
      <c r="G20" s="63">
        <f aca="true" t="shared" si="2" ref="G20">ABS((E20*F20))</f>
        <v>0</v>
      </c>
      <c r="H20" s="148" t="s">
        <v>213</v>
      </c>
    </row>
    <row r="21" spans="1:9" s="60" customFormat="1" ht="12">
      <c r="A21" s="53"/>
      <c r="B21" s="53"/>
      <c r="C21" s="141" t="s">
        <v>74</v>
      </c>
      <c r="D21" s="52"/>
      <c r="E21" s="56"/>
      <c r="F21" s="57"/>
      <c r="G21" s="57"/>
      <c r="H21" s="58"/>
      <c r="I21" s="59"/>
    </row>
    <row r="22" spans="1:8" ht="25.5">
      <c r="A22" s="53" t="s">
        <v>59</v>
      </c>
      <c r="B22" s="53" t="s">
        <v>350</v>
      </c>
      <c r="C22" s="88" t="s">
        <v>64</v>
      </c>
      <c r="D22" s="38" t="s">
        <v>6</v>
      </c>
      <c r="E22" s="86">
        <v>70</v>
      </c>
      <c r="F22" s="84">
        <v>0</v>
      </c>
      <c r="G22" s="84">
        <f aca="true" t="shared" si="3" ref="G22">ABS((E22*F22))</f>
        <v>0</v>
      </c>
      <c r="H22" s="148" t="s">
        <v>337</v>
      </c>
    </row>
    <row r="23" spans="1:9" s="60" customFormat="1" ht="12">
      <c r="A23" s="53"/>
      <c r="B23" s="53"/>
      <c r="C23" s="141" t="s">
        <v>74</v>
      </c>
      <c r="D23" s="52"/>
      <c r="E23" s="56"/>
      <c r="F23" s="57"/>
      <c r="G23" s="57"/>
      <c r="H23" s="58"/>
      <c r="I23" s="59"/>
    </row>
    <row r="24" spans="1:8" ht="24">
      <c r="A24" s="53" t="s">
        <v>65</v>
      </c>
      <c r="B24" s="53" t="s">
        <v>18</v>
      </c>
      <c r="C24" s="89" t="s">
        <v>224</v>
      </c>
      <c r="D24" s="112" t="s">
        <v>8</v>
      </c>
      <c r="E24" s="86">
        <v>20</v>
      </c>
      <c r="F24" s="84">
        <v>0</v>
      </c>
      <c r="G24" s="84">
        <f aca="true" t="shared" si="4" ref="G24">ABS((E24*F24))</f>
        <v>0</v>
      </c>
      <c r="H24" s="148"/>
    </row>
    <row r="25" spans="1:9" s="60" customFormat="1" ht="33.75">
      <c r="A25" s="177"/>
      <c r="B25" s="177"/>
      <c r="C25" s="200" t="s">
        <v>61</v>
      </c>
      <c r="D25" s="52"/>
      <c r="E25" s="185"/>
      <c r="F25" s="186"/>
      <c r="G25" s="186"/>
      <c r="H25" s="187"/>
      <c r="I25" s="59"/>
    </row>
    <row r="26" spans="1:8" s="70" customFormat="1" ht="15">
      <c r="A26" s="193" t="s">
        <v>44</v>
      </c>
      <c r="B26" s="74"/>
      <c r="C26" s="188"/>
      <c r="D26" s="76"/>
      <c r="E26" s="76"/>
      <c r="F26" s="119" t="s">
        <v>10</v>
      </c>
      <c r="G26" s="120">
        <f>SUM(G10:G24)</f>
        <v>0</v>
      </c>
      <c r="H26" s="78"/>
    </row>
    <row r="27" spans="1:8" s="67" customFormat="1" ht="13.5">
      <c r="A27" s="50"/>
      <c r="B27" s="50"/>
      <c r="C27" s="71"/>
      <c r="D27" s="50"/>
      <c r="E27" s="50"/>
      <c r="F27" s="51"/>
      <c r="G27" s="51"/>
      <c r="H27" s="72"/>
    </row>
    <row r="28" spans="1:8" s="70" customFormat="1" ht="15">
      <c r="A28" s="193" t="s">
        <v>39</v>
      </c>
      <c r="B28" s="74"/>
      <c r="C28" s="188"/>
      <c r="D28" s="76"/>
      <c r="E28" s="76"/>
      <c r="F28" s="77"/>
      <c r="G28" s="77"/>
      <c r="H28" s="78"/>
    </row>
    <row r="29" spans="1:9" s="145" customFormat="1" ht="22.5">
      <c r="A29" s="172" t="s">
        <v>571</v>
      </c>
      <c r="B29" s="172" t="s">
        <v>572</v>
      </c>
      <c r="C29" s="172" t="s">
        <v>0</v>
      </c>
      <c r="D29" s="172" t="s">
        <v>1</v>
      </c>
      <c r="E29" s="172" t="s">
        <v>11</v>
      </c>
      <c r="F29" s="173" t="s">
        <v>2</v>
      </c>
      <c r="G29" s="173" t="s">
        <v>3</v>
      </c>
      <c r="H29" s="172" t="s">
        <v>4</v>
      </c>
      <c r="I29" s="174"/>
    </row>
    <row r="30" spans="1:8" ht="51">
      <c r="A30" s="53" t="s">
        <v>406</v>
      </c>
      <c r="B30" s="53" t="s">
        <v>336</v>
      </c>
      <c r="C30" s="88" t="s">
        <v>338</v>
      </c>
      <c r="D30" s="38" t="s">
        <v>6</v>
      </c>
      <c r="E30" s="39">
        <v>75.675</v>
      </c>
      <c r="F30" s="84">
        <v>0</v>
      </c>
      <c r="G30" s="84">
        <f aca="true" t="shared" si="5" ref="G30:G38">ABS((E30*F30))</f>
        <v>0</v>
      </c>
      <c r="H30" s="148" t="s">
        <v>337</v>
      </c>
    </row>
    <row r="31" spans="1:9" s="60" customFormat="1" ht="12">
      <c r="A31" s="53"/>
      <c r="B31" s="53"/>
      <c r="C31" s="141" t="s">
        <v>69</v>
      </c>
      <c r="D31" s="52"/>
      <c r="E31" s="56"/>
      <c r="F31" s="57"/>
      <c r="G31" s="57"/>
      <c r="H31" s="58"/>
      <c r="I31" s="59"/>
    </row>
    <row r="32" spans="1:8" ht="51">
      <c r="A32" s="53" t="s">
        <v>407</v>
      </c>
      <c r="B32" s="53" t="s">
        <v>343</v>
      </c>
      <c r="C32" s="85" t="s">
        <v>214</v>
      </c>
      <c r="D32" s="38" t="s">
        <v>6</v>
      </c>
      <c r="E32" s="86">
        <f>E30/3</f>
        <v>25.224999999999998</v>
      </c>
      <c r="F32" s="91">
        <v>0</v>
      </c>
      <c r="G32" s="91">
        <f aca="true" t="shared" si="6" ref="G32">ABS((E32*F32))</f>
        <v>0</v>
      </c>
      <c r="H32" s="148" t="s">
        <v>337</v>
      </c>
    </row>
    <row r="33" spans="1:9" s="60" customFormat="1" ht="12">
      <c r="A33" s="53"/>
      <c r="B33" s="53"/>
      <c r="C33" s="141" t="s">
        <v>342</v>
      </c>
      <c r="D33" s="52"/>
      <c r="E33" s="56"/>
      <c r="F33" s="57"/>
      <c r="G33" s="57"/>
      <c r="H33" s="58"/>
      <c r="I33" s="59"/>
    </row>
    <row r="34" spans="1:8" ht="51">
      <c r="A34" s="53" t="s">
        <v>408</v>
      </c>
      <c r="B34" s="53" t="s">
        <v>343</v>
      </c>
      <c r="C34" s="85" t="s">
        <v>214</v>
      </c>
      <c r="D34" s="38" t="s">
        <v>6</v>
      </c>
      <c r="E34" s="86">
        <f>E32</f>
        <v>25.224999999999998</v>
      </c>
      <c r="F34" s="91">
        <v>0</v>
      </c>
      <c r="G34" s="91">
        <f aca="true" t="shared" si="7" ref="G34">ABS((E34*F34))</f>
        <v>0</v>
      </c>
      <c r="H34" s="148" t="s">
        <v>337</v>
      </c>
    </row>
    <row r="35" spans="1:9" s="60" customFormat="1" ht="12">
      <c r="A35" s="53"/>
      <c r="B35" s="53"/>
      <c r="C35" s="141" t="s">
        <v>342</v>
      </c>
      <c r="D35" s="52"/>
      <c r="E35" s="56"/>
      <c r="F35" s="57"/>
      <c r="G35" s="57"/>
      <c r="H35" s="58"/>
      <c r="I35" s="59"/>
    </row>
    <row r="36" spans="1:8" ht="51">
      <c r="A36" s="53" t="s">
        <v>409</v>
      </c>
      <c r="B36" s="53" t="s">
        <v>343</v>
      </c>
      <c r="C36" s="85" t="s">
        <v>214</v>
      </c>
      <c r="D36" s="38" t="s">
        <v>6</v>
      </c>
      <c r="E36" s="86">
        <f>E34</f>
        <v>25.224999999999998</v>
      </c>
      <c r="F36" s="91">
        <v>0</v>
      </c>
      <c r="G36" s="91">
        <f aca="true" t="shared" si="8" ref="G36">ABS((E36*F36))</f>
        <v>0</v>
      </c>
      <c r="H36" s="153" t="s">
        <v>337</v>
      </c>
    </row>
    <row r="37" spans="1:9" s="60" customFormat="1" ht="12">
      <c r="A37" s="53"/>
      <c r="B37" s="53"/>
      <c r="C37" s="141" t="s">
        <v>342</v>
      </c>
      <c r="D37" s="52"/>
      <c r="E37" s="56"/>
      <c r="F37" s="57"/>
      <c r="G37" s="57"/>
      <c r="H37" s="58"/>
      <c r="I37" s="59"/>
    </row>
    <row r="38" spans="1:8" ht="25.5">
      <c r="A38" s="53" t="s">
        <v>410</v>
      </c>
      <c r="B38" s="53" t="s">
        <v>349</v>
      </c>
      <c r="C38" s="85" t="s">
        <v>14</v>
      </c>
      <c r="D38" s="38" t="s">
        <v>6</v>
      </c>
      <c r="E38" s="38">
        <f>E30</f>
        <v>75.675</v>
      </c>
      <c r="F38" s="91">
        <v>0</v>
      </c>
      <c r="G38" s="91">
        <f t="shared" si="5"/>
        <v>0</v>
      </c>
      <c r="H38" s="153" t="s">
        <v>213</v>
      </c>
    </row>
    <row r="39" spans="1:9" s="60" customFormat="1" ht="15">
      <c r="A39" s="53"/>
      <c r="B39" s="53"/>
      <c r="C39" s="141" t="s">
        <v>573</v>
      </c>
      <c r="D39" s="52"/>
      <c r="E39" s="56"/>
      <c r="F39" s="57"/>
      <c r="G39" s="57"/>
      <c r="H39" s="58"/>
      <c r="I39" s="59"/>
    </row>
    <row r="40" spans="1:8" ht="38.25">
      <c r="A40" s="53" t="s">
        <v>411</v>
      </c>
      <c r="B40" s="53" t="s">
        <v>340</v>
      </c>
      <c r="C40" s="85" t="s">
        <v>339</v>
      </c>
      <c r="D40" s="38" t="s">
        <v>6</v>
      </c>
      <c r="E40" s="38">
        <f>E38</f>
        <v>75.675</v>
      </c>
      <c r="F40" s="91">
        <v>0</v>
      </c>
      <c r="G40" s="91">
        <f>ABS((E40*F40))</f>
        <v>0</v>
      </c>
      <c r="H40" s="148" t="s">
        <v>337</v>
      </c>
    </row>
    <row r="41" spans="1:9" s="60" customFormat="1" ht="12">
      <c r="A41" s="53"/>
      <c r="B41" s="53"/>
      <c r="C41" s="141" t="s">
        <v>69</v>
      </c>
      <c r="D41" s="52"/>
      <c r="E41" s="56"/>
      <c r="F41" s="57"/>
      <c r="G41" s="57"/>
      <c r="H41" s="58"/>
      <c r="I41" s="59"/>
    </row>
    <row r="42" spans="1:8" ht="38.25">
      <c r="A42" s="53" t="s">
        <v>412</v>
      </c>
      <c r="B42" s="53" t="s">
        <v>341</v>
      </c>
      <c r="C42" s="85" t="s">
        <v>20</v>
      </c>
      <c r="D42" s="38" t="s">
        <v>5</v>
      </c>
      <c r="E42" s="38">
        <v>394.5</v>
      </c>
      <c r="F42" s="91">
        <v>0</v>
      </c>
      <c r="G42" s="91">
        <f aca="true" t="shared" si="9" ref="G42">ABS((E42*F42))</f>
        <v>0</v>
      </c>
      <c r="H42" s="148" t="s">
        <v>337</v>
      </c>
    </row>
    <row r="43" spans="1:9" s="60" customFormat="1" ht="11.25">
      <c r="A43" s="66"/>
      <c r="B43" s="66"/>
      <c r="C43" s="184" t="s">
        <v>69</v>
      </c>
      <c r="D43" s="66"/>
      <c r="E43" s="185"/>
      <c r="F43" s="186"/>
      <c r="G43" s="186"/>
      <c r="H43" s="187"/>
      <c r="I43" s="59"/>
    </row>
    <row r="44" spans="1:8" s="70" customFormat="1" ht="15">
      <c r="A44" s="193" t="s">
        <v>39</v>
      </c>
      <c r="B44" s="74"/>
      <c r="C44" s="188"/>
      <c r="D44" s="76"/>
      <c r="E44" s="76"/>
      <c r="F44" s="119" t="s">
        <v>10</v>
      </c>
      <c r="G44" s="120">
        <f>SUM(G30:G43)</f>
        <v>0</v>
      </c>
      <c r="H44" s="92"/>
    </row>
    <row r="45" spans="1:8" s="67" customFormat="1" ht="13.5">
      <c r="A45" s="50"/>
      <c r="B45" s="50"/>
      <c r="C45" s="71"/>
      <c r="D45" s="50"/>
      <c r="E45" s="50"/>
      <c r="F45" s="51"/>
      <c r="G45" s="51"/>
      <c r="H45" s="72"/>
    </row>
    <row r="46" spans="1:8" s="70" customFormat="1" ht="15">
      <c r="A46" s="193" t="s">
        <v>68</v>
      </c>
      <c r="B46" s="74"/>
      <c r="C46" s="188"/>
      <c r="D46" s="76"/>
      <c r="E46" s="76"/>
      <c r="F46" s="77"/>
      <c r="G46" s="77"/>
      <c r="H46" s="78"/>
    </row>
    <row r="47" spans="1:9" s="145" customFormat="1" ht="22.5">
      <c r="A47" s="172" t="s">
        <v>571</v>
      </c>
      <c r="B47" s="172" t="s">
        <v>572</v>
      </c>
      <c r="C47" s="172" t="s">
        <v>0</v>
      </c>
      <c r="D47" s="172" t="s">
        <v>1</v>
      </c>
      <c r="E47" s="172" t="s">
        <v>11</v>
      </c>
      <c r="F47" s="173" t="s">
        <v>2</v>
      </c>
      <c r="G47" s="173" t="s">
        <v>3</v>
      </c>
      <c r="H47" s="172" t="s">
        <v>4</v>
      </c>
      <c r="I47" s="174"/>
    </row>
    <row r="48" spans="1:8" ht="38.25">
      <c r="A48" s="53" t="s">
        <v>413</v>
      </c>
      <c r="B48" s="53" t="s">
        <v>71</v>
      </c>
      <c r="C48" s="88" t="s">
        <v>70</v>
      </c>
      <c r="D48" s="38" t="s">
        <v>5</v>
      </c>
      <c r="E48" s="38">
        <v>270</v>
      </c>
      <c r="F48" s="84">
        <v>0</v>
      </c>
      <c r="G48" s="84">
        <f aca="true" t="shared" si="10" ref="G48">ABS((E48*F48))</f>
        <v>0</v>
      </c>
      <c r="H48" s="148" t="s">
        <v>213</v>
      </c>
    </row>
    <row r="49" spans="1:8" ht="63.75">
      <c r="A49" s="53" t="s">
        <v>414</v>
      </c>
      <c r="B49" s="53" t="s">
        <v>355</v>
      </c>
      <c r="C49" s="88" t="s">
        <v>354</v>
      </c>
      <c r="D49" s="38" t="s">
        <v>5</v>
      </c>
      <c r="E49" s="38">
        <f>E48</f>
        <v>270</v>
      </c>
      <c r="F49" s="84">
        <v>0</v>
      </c>
      <c r="G49" s="84">
        <f aca="true" t="shared" si="11" ref="G49">ABS((E49*F49))</f>
        <v>0</v>
      </c>
      <c r="H49" s="148" t="s">
        <v>213</v>
      </c>
    </row>
    <row r="50" spans="1:8" ht="14.25">
      <c r="A50" s="53" t="s">
        <v>415</v>
      </c>
      <c r="B50" s="53" t="s">
        <v>55</v>
      </c>
      <c r="C50" s="88" t="s">
        <v>54</v>
      </c>
      <c r="D50" s="38" t="s">
        <v>452</v>
      </c>
      <c r="E50" s="38">
        <f>E49</f>
        <v>270</v>
      </c>
      <c r="F50" s="84">
        <v>0</v>
      </c>
      <c r="G50" s="84">
        <f aca="true" t="shared" si="12" ref="G50:G51">ABS((E50*F50))</f>
        <v>0</v>
      </c>
      <c r="H50" s="148" t="s">
        <v>213</v>
      </c>
    </row>
    <row r="51" spans="1:8" ht="15">
      <c r="A51" s="53" t="s">
        <v>416</v>
      </c>
      <c r="B51" s="53" t="s">
        <v>221</v>
      </c>
      <c r="C51" s="88" t="s">
        <v>228</v>
      </c>
      <c r="D51" s="42" t="s">
        <v>6</v>
      </c>
      <c r="E51" s="38">
        <v>32.4</v>
      </c>
      <c r="F51" s="84">
        <v>0</v>
      </c>
      <c r="G51" s="84">
        <f t="shared" si="12"/>
        <v>0</v>
      </c>
      <c r="H51" s="149"/>
    </row>
    <row r="52" spans="1:8" ht="15">
      <c r="A52" s="53" t="s">
        <v>417</v>
      </c>
      <c r="B52" s="53" t="s">
        <v>221</v>
      </c>
      <c r="C52" s="88" t="s">
        <v>222</v>
      </c>
      <c r="D52" s="42" t="s">
        <v>6</v>
      </c>
      <c r="E52" s="38">
        <v>8.1</v>
      </c>
      <c r="F52" s="84">
        <v>0</v>
      </c>
      <c r="G52" s="84">
        <f aca="true" t="shared" si="13" ref="G52:G55">ABS((E52*F52))</f>
        <v>0</v>
      </c>
      <c r="H52" s="146"/>
    </row>
    <row r="53" spans="1:8" ht="39.75">
      <c r="A53" s="53" t="s">
        <v>418</v>
      </c>
      <c r="B53" s="53" t="s">
        <v>223</v>
      </c>
      <c r="C53" s="93" t="s">
        <v>453</v>
      </c>
      <c r="D53" s="42" t="s">
        <v>106</v>
      </c>
      <c r="E53" s="38">
        <v>270</v>
      </c>
      <c r="F53" s="84">
        <v>0</v>
      </c>
      <c r="G53" s="84">
        <f t="shared" si="13"/>
        <v>0</v>
      </c>
      <c r="H53" s="148" t="s">
        <v>213</v>
      </c>
    </row>
    <row r="54" spans="1:8" ht="39.75">
      <c r="A54" s="53" t="s">
        <v>419</v>
      </c>
      <c r="B54" s="53" t="s">
        <v>15</v>
      </c>
      <c r="C54" s="94" t="s">
        <v>454</v>
      </c>
      <c r="D54" s="38" t="s">
        <v>25</v>
      </c>
      <c r="E54" s="38">
        <f>E48*25*0.001</f>
        <v>6.75</v>
      </c>
      <c r="F54" s="95">
        <v>0</v>
      </c>
      <c r="G54" s="84">
        <f>ABS((E54*F54))</f>
        <v>0</v>
      </c>
      <c r="H54" s="147"/>
    </row>
    <row r="55" spans="1:9" s="97" customFormat="1" ht="63.75">
      <c r="A55" s="177" t="s">
        <v>420</v>
      </c>
      <c r="B55" s="177" t="s">
        <v>73</v>
      </c>
      <c r="C55" s="144" t="s">
        <v>72</v>
      </c>
      <c r="D55" s="112" t="s">
        <v>8</v>
      </c>
      <c r="E55" s="415">
        <v>55</v>
      </c>
      <c r="F55" s="143">
        <v>0</v>
      </c>
      <c r="G55" s="113">
        <f t="shared" si="13"/>
        <v>0</v>
      </c>
      <c r="H55" s="366" t="s">
        <v>213</v>
      </c>
      <c r="I55" s="96"/>
    </row>
    <row r="56" spans="1:8" s="70" customFormat="1" ht="13.5" thickBot="1">
      <c r="A56" s="416" t="s">
        <v>68</v>
      </c>
      <c r="B56" s="127"/>
      <c r="C56" s="201"/>
      <c r="D56" s="126"/>
      <c r="E56" s="126"/>
      <c r="F56" s="202" t="s">
        <v>10</v>
      </c>
      <c r="G56" s="203">
        <f>SUM(G48:G55)</f>
        <v>0</v>
      </c>
      <c r="H56" s="417"/>
    </row>
    <row r="57" spans="1:8" s="70" customFormat="1" ht="26.25" thickBot="1">
      <c r="A57" s="98"/>
      <c r="B57" s="99"/>
      <c r="C57" s="100" t="str">
        <f>C7</f>
        <v>I. TERÉNNÍ ÚPRAVY A ZALOŽENÍ NOVÝCH POVRCHŮ</v>
      </c>
      <c r="D57" s="101"/>
      <c r="E57" s="102"/>
      <c r="F57" s="103" t="s">
        <v>10</v>
      </c>
      <c r="G57" s="104">
        <f>SUM(G56,G44,G26)</f>
        <v>0</v>
      </c>
      <c r="H57" s="105"/>
    </row>
    <row r="58" spans="1:8" ht="14.25" thickBot="1">
      <c r="A58" s="43"/>
      <c r="B58" s="68"/>
      <c r="C58" s="93"/>
      <c r="D58" s="106"/>
      <c r="E58" s="182"/>
      <c r="F58" s="107"/>
      <c r="G58" s="107"/>
      <c r="H58" s="93"/>
    </row>
    <row r="59" spans="1:8" s="70" customFormat="1" ht="13.5" thickBot="1">
      <c r="A59" s="171" t="s">
        <v>33</v>
      </c>
      <c r="B59" s="99"/>
      <c r="C59" s="150" t="s">
        <v>609</v>
      </c>
      <c r="D59" s="99"/>
      <c r="E59" s="99"/>
      <c r="F59" s="151"/>
      <c r="G59" s="151"/>
      <c r="H59" s="152"/>
    </row>
    <row r="60" spans="1:9" s="145" customFormat="1" ht="22.5">
      <c r="A60" s="172" t="s">
        <v>571</v>
      </c>
      <c r="B60" s="172" t="s">
        <v>572</v>
      </c>
      <c r="C60" s="172" t="s">
        <v>0</v>
      </c>
      <c r="D60" s="172" t="s">
        <v>1</v>
      </c>
      <c r="E60" s="172" t="s">
        <v>11</v>
      </c>
      <c r="F60" s="173" t="s">
        <v>2</v>
      </c>
      <c r="G60" s="173" t="s">
        <v>3</v>
      </c>
      <c r="H60" s="172" t="s">
        <v>4</v>
      </c>
      <c r="I60" s="174"/>
    </row>
    <row r="61" spans="1:8" s="70" customFormat="1" ht="15">
      <c r="A61" s="193"/>
      <c r="B61" s="74"/>
      <c r="C61" s="190" t="s">
        <v>610</v>
      </c>
      <c r="D61" s="76"/>
      <c r="E61" s="76"/>
      <c r="F61" s="77"/>
      <c r="G61" s="77"/>
      <c r="H61" s="78"/>
    </row>
    <row r="62" spans="1:9" s="81" customFormat="1" ht="38.25">
      <c r="A62" s="53" t="s">
        <v>421</v>
      </c>
      <c r="B62" s="53" t="s">
        <v>226</v>
      </c>
      <c r="C62" s="79" t="s">
        <v>225</v>
      </c>
      <c r="D62" s="38" t="s">
        <v>451</v>
      </c>
      <c r="E62" s="38">
        <v>17</v>
      </c>
      <c r="F62" s="95">
        <v>0</v>
      </c>
      <c r="G62" s="84">
        <f aca="true" t="shared" si="14" ref="G62:G73">ABS((E62*F62))</f>
        <v>0</v>
      </c>
      <c r="H62" s="148" t="s">
        <v>213</v>
      </c>
      <c r="I62" s="80"/>
    </row>
    <row r="63" spans="1:9" s="60" customFormat="1" ht="12">
      <c r="A63" s="53"/>
      <c r="B63" s="53"/>
      <c r="C63" s="141" t="s">
        <v>227</v>
      </c>
      <c r="D63" s="52"/>
      <c r="E63" s="56"/>
      <c r="F63" s="57"/>
      <c r="G63" s="57"/>
      <c r="H63" s="58"/>
      <c r="I63" s="59"/>
    </row>
    <row r="64" spans="1:9" s="81" customFormat="1" ht="14.25">
      <c r="A64" s="53" t="s">
        <v>422</v>
      </c>
      <c r="B64" s="53" t="s">
        <v>221</v>
      </c>
      <c r="C64" s="79" t="s">
        <v>228</v>
      </c>
      <c r="D64" s="38" t="s">
        <v>455</v>
      </c>
      <c r="E64" s="38">
        <v>3.4</v>
      </c>
      <c r="F64" s="95">
        <v>0</v>
      </c>
      <c r="G64" s="84">
        <f t="shared" si="14"/>
        <v>0</v>
      </c>
      <c r="H64" s="52"/>
      <c r="I64" s="80"/>
    </row>
    <row r="65" spans="1:9" s="81" customFormat="1" ht="52.5">
      <c r="A65" s="53" t="s">
        <v>423</v>
      </c>
      <c r="B65" s="53" t="s">
        <v>231</v>
      </c>
      <c r="C65" s="79" t="s">
        <v>456</v>
      </c>
      <c r="D65" s="38" t="s">
        <v>455</v>
      </c>
      <c r="E65" s="38">
        <v>4.6</v>
      </c>
      <c r="F65" s="95">
        <v>0</v>
      </c>
      <c r="G65" s="84">
        <f t="shared" si="14"/>
        <v>0</v>
      </c>
      <c r="H65" s="153" t="s">
        <v>213</v>
      </c>
      <c r="I65" s="80"/>
    </row>
    <row r="66" spans="1:9" s="60" customFormat="1" ht="12">
      <c r="A66" s="53"/>
      <c r="B66" s="53"/>
      <c r="C66" s="141" t="s">
        <v>229</v>
      </c>
      <c r="D66" s="52"/>
      <c r="E66" s="56"/>
      <c r="F66" s="57"/>
      <c r="G66" s="57"/>
      <c r="H66" s="58"/>
      <c r="I66" s="59"/>
    </row>
    <row r="67" spans="1:9" s="81" customFormat="1" ht="52.5">
      <c r="A67" s="53" t="s">
        <v>424</v>
      </c>
      <c r="B67" s="53" t="s">
        <v>232</v>
      </c>
      <c r="C67" s="79" t="s">
        <v>457</v>
      </c>
      <c r="D67" s="38" t="s">
        <v>455</v>
      </c>
      <c r="E67" s="38">
        <v>2.2</v>
      </c>
      <c r="F67" s="95">
        <v>0</v>
      </c>
      <c r="G67" s="84">
        <f t="shared" si="14"/>
        <v>0</v>
      </c>
      <c r="H67" s="148" t="s">
        <v>213</v>
      </c>
      <c r="I67" s="80"/>
    </row>
    <row r="68" spans="1:9" s="60" customFormat="1" ht="12">
      <c r="A68" s="53"/>
      <c r="B68" s="53"/>
      <c r="C68" s="141" t="s">
        <v>230</v>
      </c>
      <c r="D68" s="52"/>
      <c r="E68" s="56"/>
      <c r="F68" s="57"/>
      <c r="G68" s="57"/>
      <c r="H68" s="58"/>
      <c r="I68" s="59"/>
    </row>
    <row r="69" spans="1:9" s="81" customFormat="1" ht="25.5">
      <c r="A69" s="53" t="s">
        <v>425</v>
      </c>
      <c r="B69" s="53" t="s">
        <v>233</v>
      </c>
      <c r="C69" s="79" t="s">
        <v>234</v>
      </c>
      <c r="D69" s="38" t="s">
        <v>455</v>
      </c>
      <c r="E69" s="38">
        <v>1.56</v>
      </c>
      <c r="F69" s="95">
        <v>0</v>
      </c>
      <c r="G69" s="84">
        <f t="shared" si="14"/>
        <v>0</v>
      </c>
      <c r="H69" s="148" t="s">
        <v>213</v>
      </c>
      <c r="I69" s="80"/>
    </row>
    <row r="70" spans="1:9" s="60" customFormat="1" ht="12">
      <c r="A70" s="53"/>
      <c r="B70" s="53"/>
      <c r="C70" s="141" t="s">
        <v>235</v>
      </c>
      <c r="D70" s="52"/>
      <c r="E70" s="56"/>
      <c r="F70" s="57"/>
      <c r="G70" s="57"/>
      <c r="H70" s="58"/>
      <c r="I70" s="59"/>
    </row>
    <row r="71" spans="1:9" s="81" customFormat="1" ht="45">
      <c r="A71" s="53" t="s">
        <v>426</v>
      </c>
      <c r="B71" s="53" t="s">
        <v>221</v>
      </c>
      <c r="C71" s="79" t="s">
        <v>361</v>
      </c>
      <c r="D71" s="38" t="s">
        <v>455</v>
      </c>
      <c r="E71" s="38">
        <v>0.6</v>
      </c>
      <c r="F71" s="95">
        <v>0</v>
      </c>
      <c r="G71" s="84">
        <f t="shared" si="14"/>
        <v>0</v>
      </c>
      <c r="H71" s="148" t="s">
        <v>398</v>
      </c>
      <c r="I71" s="80"/>
    </row>
    <row r="72" spans="1:9" s="60" customFormat="1" ht="22.5">
      <c r="A72" s="53"/>
      <c r="B72" s="53"/>
      <c r="C72" s="141" t="s">
        <v>358</v>
      </c>
      <c r="D72" s="52"/>
      <c r="E72" s="56"/>
      <c r="F72" s="57"/>
      <c r="G72" s="57"/>
      <c r="H72" s="58"/>
      <c r="I72" s="59"/>
    </row>
    <row r="73" spans="1:9" s="81" customFormat="1" ht="33.75">
      <c r="A73" s="53" t="s">
        <v>427</v>
      </c>
      <c r="B73" s="53" t="s">
        <v>221</v>
      </c>
      <c r="C73" s="79" t="s">
        <v>362</v>
      </c>
      <c r="D73" s="38" t="s">
        <v>455</v>
      </c>
      <c r="E73" s="38">
        <v>0.6</v>
      </c>
      <c r="F73" s="95">
        <v>0</v>
      </c>
      <c r="G73" s="84">
        <f t="shared" si="14"/>
        <v>0</v>
      </c>
      <c r="H73" s="148" t="s">
        <v>387</v>
      </c>
      <c r="I73" s="80"/>
    </row>
    <row r="74" spans="1:9" s="60" customFormat="1" ht="22.5">
      <c r="A74" s="53"/>
      <c r="B74" s="53"/>
      <c r="C74" s="141" t="s">
        <v>358</v>
      </c>
      <c r="D74" s="52"/>
      <c r="E74" s="56"/>
      <c r="F74" s="57"/>
      <c r="G74" s="57"/>
      <c r="H74" s="58"/>
      <c r="I74" s="59"/>
    </row>
    <row r="75" spans="1:9" s="81" customFormat="1" ht="45">
      <c r="A75" s="53" t="s">
        <v>428</v>
      </c>
      <c r="B75" s="53" t="s">
        <v>221</v>
      </c>
      <c r="C75" s="79" t="s">
        <v>363</v>
      </c>
      <c r="D75" s="38" t="s">
        <v>455</v>
      </c>
      <c r="E75" s="38">
        <v>0.7</v>
      </c>
      <c r="F75" s="95">
        <v>0</v>
      </c>
      <c r="G75" s="84">
        <f aca="true" t="shared" si="15" ref="G75">ABS((E75*F75))</f>
        <v>0</v>
      </c>
      <c r="H75" s="148" t="s">
        <v>357</v>
      </c>
      <c r="I75" s="80"/>
    </row>
    <row r="76" spans="1:9" s="60" customFormat="1" ht="22.5">
      <c r="A76" s="53"/>
      <c r="B76" s="53"/>
      <c r="C76" s="141" t="s">
        <v>359</v>
      </c>
      <c r="D76" s="52"/>
      <c r="E76" s="56"/>
      <c r="F76" s="57"/>
      <c r="G76" s="57"/>
      <c r="H76" s="58"/>
      <c r="I76" s="59"/>
    </row>
    <row r="77" spans="1:9" s="81" customFormat="1" ht="45">
      <c r="A77" s="53" t="s">
        <v>429</v>
      </c>
      <c r="B77" s="53" t="s">
        <v>221</v>
      </c>
      <c r="C77" s="79" t="s">
        <v>364</v>
      </c>
      <c r="D77" s="38" t="s">
        <v>455</v>
      </c>
      <c r="E77" s="38">
        <v>0.8</v>
      </c>
      <c r="F77" s="95">
        <v>0</v>
      </c>
      <c r="G77" s="84">
        <f aca="true" t="shared" si="16" ref="G77">ABS((E77*F77))</f>
        <v>0</v>
      </c>
      <c r="H77" s="148" t="s">
        <v>375</v>
      </c>
      <c r="I77" s="80"/>
    </row>
    <row r="78" spans="1:9" s="60" customFormat="1" ht="22.5">
      <c r="A78" s="53"/>
      <c r="B78" s="53"/>
      <c r="C78" s="141" t="s">
        <v>373</v>
      </c>
      <c r="D78" s="52"/>
      <c r="E78" s="56"/>
      <c r="F78" s="57"/>
      <c r="G78" s="57"/>
      <c r="H78" s="58"/>
      <c r="I78" s="59"/>
    </row>
    <row r="79" spans="1:9" s="81" customFormat="1" ht="45">
      <c r="A79" s="53" t="s">
        <v>430</v>
      </c>
      <c r="B79" s="53" t="s">
        <v>221</v>
      </c>
      <c r="C79" s="79" t="s">
        <v>365</v>
      </c>
      <c r="D79" s="38" t="s">
        <v>455</v>
      </c>
      <c r="E79" s="38">
        <v>0.6</v>
      </c>
      <c r="F79" s="95">
        <v>0</v>
      </c>
      <c r="G79" s="84">
        <f aca="true" t="shared" si="17" ref="G79">ABS((E79*F79))</f>
        <v>0</v>
      </c>
      <c r="H79" s="148" t="s">
        <v>360</v>
      </c>
      <c r="I79" s="80"/>
    </row>
    <row r="80" spans="1:9" s="60" customFormat="1" ht="22.5">
      <c r="A80" s="53"/>
      <c r="B80" s="53"/>
      <c r="C80" s="141" t="s">
        <v>374</v>
      </c>
      <c r="D80" s="52"/>
      <c r="E80" s="56"/>
      <c r="F80" s="57"/>
      <c r="G80" s="57"/>
      <c r="H80" s="58"/>
      <c r="I80" s="59"/>
    </row>
    <row r="81" spans="1:9" s="81" customFormat="1" ht="56.25">
      <c r="A81" s="53" t="s">
        <v>431</v>
      </c>
      <c r="B81" s="53" t="s">
        <v>221</v>
      </c>
      <c r="C81" s="79" t="s">
        <v>366</v>
      </c>
      <c r="D81" s="38" t="s">
        <v>455</v>
      </c>
      <c r="E81" s="38">
        <v>0.6</v>
      </c>
      <c r="F81" s="95">
        <v>0</v>
      </c>
      <c r="G81" s="84">
        <f aca="true" t="shared" si="18" ref="G81">ABS((E81*F81))</f>
        <v>0</v>
      </c>
      <c r="H81" s="148" t="s">
        <v>376</v>
      </c>
      <c r="I81" s="80"/>
    </row>
    <row r="82" spans="1:9" s="60" customFormat="1" ht="22.5">
      <c r="A82" s="53"/>
      <c r="B82" s="53"/>
      <c r="C82" s="141" t="s">
        <v>377</v>
      </c>
      <c r="D82" s="52"/>
      <c r="E82" s="56"/>
      <c r="F82" s="57"/>
      <c r="G82" s="57"/>
      <c r="H82" s="58"/>
      <c r="I82" s="59"/>
    </row>
    <row r="83" spans="1:9" s="81" customFormat="1" ht="45">
      <c r="A83" s="53" t="s">
        <v>432</v>
      </c>
      <c r="B83" s="53" t="s">
        <v>221</v>
      </c>
      <c r="C83" s="79" t="s">
        <v>367</v>
      </c>
      <c r="D83" s="38" t="s">
        <v>455</v>
      </c>
      <c r="E83" s="38">
        <v>0.5</v>
      </c>
      <c r="F83" s="95">
        <v>0</v>
      </c>
      <c r="G83" s="84">
        <f aca="true" t="shared" si="19" ref="G83">ABS((E83*F83))</f>
        <v>0</v>
      </c>
      <c r="H83" s="148" t="s">
        <v>378</v>
      </c>
      <c r="I83" s="80"/>
    </row>
    <row r="84" spans="1:9" s="60" customFormat="1" ht="22.5">
      <c r="A84" s="53"/>
      <c r="B84" s="53"/>
      <c r="C84" s="141" t="s">
        <v>379</v>
      </c>
      <c r="D84" s="52"/>
      <c r="E84" s="56"/>
      <c r="F84" s="57"/>
      <c r="G84" s="57"/>
      <c r="H84" s="58"/>
      <c r="I84" s="59"/>
    </row>
    <row r="85" spans="1:9" s="81" customFormat="1" ht="45">
      <c r="A85" s="53" t="s">
        <v>433</v>
      </c>
      <c r="B85" s="53" t="s">
        <v>221</v>
      </c>
      <c r="C85" s="79" t="s">
        <v>356</v>
      </c>
      <c r="D85" s="38" t="s">
        <v>455</v>
      </c>
      <c r="E85" s="38">
        <v>0.6</v>
      </c>
      <c r="F85" s="95">
        <v>0</v>
      </c>
      <c r="G85" s="84">
        <f aca="true" t="shared" si="20" ref="G85">ABS((E85*F85))</f>
        <v>0</v>
      </c>
      <c r="H85" s="148" t="s">
        <v>399</v>
      </c>
      <c r="I85" s="80"/>
    </row>
    <row r="86" spans="1:9" s="60" customFormat="1" ht="22.5">
      <c r="A86" s="53"/>
      <c r="B86" s="53"/>
      <c r="C86" s="141" t="s">
        <v>373</v>
      </c>
      <c r="D86" s="52"/>
      <c r="E86" s="56"/>
      <c r="F86" s="57"/>
      <c r="G86" s="57"/>
      <c r="H86" s="58"/>
      <c r="I86" s="59"/>
    </row>
    <row r="87" spans="1:9" s="81" customFormat="1" ht="45">
      <c r="A87" s="53" t="s">
        <v>434</v>
      </c>
      <c r="B87" s="53" t="s">
        <v>221</v>
      </c>
      <c r="C87" s="79" t="s">
        <v>380</v>
      </c>
      <c r="D87" s="38" t="s">
        <v>455</v>
      </c>
      <c r="E87" s="38">
        <v>0.6</v>
      </c>
      <c r="F87" s="95">
        <v>0</v>
      </c>
      <c r="G87" s="84">
        <f aca="true" t="shared" si="21" ref="G87">ABS((E87*F87))</f>
        <v>0</v>
      </c>
      <c r="H87" s="148" t="s">
        <v>381</v>
      </c>
      <c r="I87" s="80"/>
    </row>
    <row r="88" spans="1:9" s="60" customFormat="1" ht="22.5">
      <c r="A88" s="53"/>
      <c r="B88" s="53"/>
      <c r="C88" s="141" t="s">
        <v>358</v>
      </c>
      <c r="D88" s="52"/>
      <c r="E88" s="56"/>
      <c r="F88" s="57"/>
      <c r="G88" s="57"/>
      <c r="H88" s="58"/>
      <c r="I88" s="59"/>
    </row>
    <row r="89" spans="1:9" s="81" customFormat="1" ht="45">
      <c r="A89" s="53" t="s">
        <v>435</v>
      </c>
      <c r="B89" s="53" t="s">
        <v>221</v>
      </c>
      <c r="C89" s="79" t="s">
        <v>368</v>
      </c>
      <c r="D89" s="38" t="s">
        <v>455</v>
      </c>
      <c r="E89" s="38">
        <v>0.6</v>
      </c>
      <c r="F89" s="95">
        <v>0</v>
      </c>
      <c r="G89" s="84">
        <f aca="true" t="shared" si="22" ref="G89">ABS((E89*F89))</f>
        <v>0</v>
      </c>
      <c r="H89" s="153" t="s">
        <v>382</v>
      </c>
      <c r="I89" s="80"/>
    </row>
    <row r="90" spans="1:9" s="60" customFormat="1" ht="22.5">
      <c r="A90" s="53"/>
      <c r="B90" s="53"/>
      <c r="C90" s="141" t="s">
        <v>373</v>
      </c>
      <c r="D90" s="52"/>
      <c r="E90" s="56"/>
      <c r="F90" s="57"/>
      <c r="G90" s="57"/>
      <c r="H90" s="58"/>
      <c r="I90" s="59"/>
    </row>
    <row r="91" spans="1:9" s="81" customFormat="1" ht="45">
      <c r="A91" s="53" t="s">
        <v>436</v>
      </c>
      <c r="B91" s="53" t="s">
        <v>221</v>
      </c>
      <c r="C91" s="79" t="s">
        <v>369</v>
      </c>
      <c r="D91" s="38" t="s">
        <v>455</v>
      </c>
      <c r="E91" s="38">
        <v>0.6</v>
      </c>
      <c r="F91" s="95">
        <v>0</v>
      </c>
      <c r="G91" s="84">
        <f aca="true" t="shared" si="23" ref="G91:G96">ABS((E91*F91))</f>
        <v>0</v>
      </c>
      <c r="H91" s="148" t="s">
        <v>383</v>
      </c>
      <c r="I91" s="80"/>
    </row>
    <row r="92" spans="1:9" s="60" customFormat="1" ht="22.5">
      <c r="A92" s="53"/>
      <c r="B92" s="53"/>
      <c r="C92" s="141" t="s">
        <v>373</v>
      </c>
      <c r="D92" s="52"/>
      <c r="E92" s="56"/>
      <c r="F92" s="57"/>
      <c r="G92" s="57"/>
      <c r="H92" s="58"/>
      <c r="I92" s="59"/>
    </row>
    <row r="93" spans="1:9" s="81" customFormat="1" ht="25.5">
      <c r="A93" s="53" t="s">
        <v>437</v>
      </c>
      <c r="B93" s="53" t="s">
        <v>18</v>
      </c>
      <c r="C93" s="79" t="s">
        <v>384</v>
      </c>
      <c r="D93" s="38" t="s">
        <v>388</v>
      </c>
      <c r="E93" s="38">
        <v>1276</v>
      </c>
      <c r="F93" s="95">
        <v>0</v>
      </c>
      <c r="G93" s="84">
        <f t="shared" si="23"/>
        <v>0</v>
      </c>
      <c r="H93" s="153"/>
      <c r="I93" s="80"/>
    </row>
    <row r="94" spans="1:9" s="60" customFormat="1" ht="56.25">
      <c r="A94" s="53"/>
      <c r="B94" s="53"/>
      <c r="C94" s="141" t="s">
        <v>389</v>
      </c>
      <c r="D94" s="52"/>
      <c r="E94" s="56"/>
      <c r="F94" s="57"/>
      <c r="G94" s="57"/>
      <c r="H94" s="58"/>
      <c r="I94" s="59"/>
    </row>
    <row r="95" spans="1:9" s="81" customFormat="1" ht="38.25">
      <c r="A95" s="53" t="s">
        <v>438</v>
      </c>
      <c r="B95" s="53" t="s">
        <v>221</v>
      </c>
      <c r="C95" s="79" t="s">
        <v>370</v>
      </c>
      <c r="D95" s="38" t="s">
        <v>455</v>
      </c>
      <c r="E95" s="38">
        <v>0.204</v>
      </c>
      <c r="F95" s="95">
        <v>0</v>
      </c>
      <c r="G95" s="84">
        <f t="shared" si="23"/>
        <v>0</v>
      </c>
      <c r="H95" s="153"/>
      <c r="I95" s="80"/>
    </row>
    <row r="96" spans="1:9" s="81" customFormat="1" ht="38.25">
      <c r="A96" s="177" t="s">
        <v>439</v>
      </c>
      <c r="B96" s="177" t="s">
        <v>221</v>
      </c>
      <c r="C96" s="142" t="s">
        <v>372</v>
      </c>
      <c r="D96" s="112" t="s">
        <v>455</v>
      </c>
      <c r="E96" s="112">
        <v>0.476</v>
      </c>
      <c r="F96" s="143">
        <v>0</v>
      </c>
      <c r="G96" s="113">
        <f t="shared" si="23"/>
        <v>0</v>
      </c>
      <c r="H96" s="154"/>
      <c r="I96" s="80"/>
    </row>
    <row r="97" spans="1:8" s="70" customFormat="1" ht="15">
      <c r="A97" s="193"/>
      <c r="B97" s="74"/>
      <c r="C97" s="190" t="s">
        <v>621</v>
      </c>
      <c r="D97" s="76"/>
      <c r="E97" s="76"/>
      <c r="F97" s="77"/>
      <c r="G97" s="77"/>
      <c r="H97" s="78"/>
    </row>
    <row r="98" spans="1:9" ht="24">
      <c r="A98" s="176" t="s">
        <v>440</v>
      </c>
      <c r="B98" s="176" t="s">
        <v>390</v>
      </c>
      <c r="C98" s="87" t="s">
        <v>75</v>
      </c>
      <c r="D98" s="40" t="s">
        <v>205</v>
      </c>
      <c r="E98" s="42">
        <v>1</v>
      </c>
      <c r="F98" s="63">
        <v>0</v>
      </c>
      <c r="G98" s="63">
        <f aca="true" t="shared" si="24" ref="G98">PRODUCT(E98:F98)</f>
        <v>0</v>
      </c>
      <c r="H98" s="61"/>
      <c r="I98" s="110"/>
    </row>
    <row r="99" spans="1:9" s="166" customFormat="1" ht="24">
      <c r="A99" s="178"/>
      <c r="B99" s="178" t="s">
        <v>403</v>
      </c>
      <c r="C99" s="162" t="s">
        <v>616</v>
      </c>
      <c r="D99" s="161"/>
      <c r="E99" s="54"/>
      <c r="F99" s="163">
        <v>0</v>
      </c>
      <c r="G99" s="163"/>
      <c r="H99" s="164"/>
      <c r="I99" s="165"/>
    </row>
    <row r="100" spans="1:9" s="166" customFormat="1" ht="24" customHeight="1">
      <c r="A100" s="179"/>
      <c r="B100" s="179" t="s">
        <v>396</v>
      </c>
      <c r="C100" s="168" t="s">
        <v>615</v>
      </c>
      <c r="D100" s="167"/>
      <c r="E100" s="56"/>
      <c r="F100" s="169">
        <v>0</v>
      </c>
      <c r="G100" s="169"/>
      <c r="H100" s="170" t="s">
        <v>213</v>
      </c>
      <c r="I100" s="165"/>
    </row>
    <row r="101" spans="1:9" s="166" customFormat="1" ht="69.75" customHeight="1">
      <c r="A101" s="179"/>
      <c r="B101" s="179" t="s">
        <v>19</v>
      </c>
      <c r="C101" s="168" t="s">
        <v>402</v>
      </c>
      <c r="D101" s="167"/>
      <c r="E101" s="56"/>
      <c r="F101" s="169">
        <v>0</v>
      </c>
      <c r="G101" s="169"/>
      <c r="H101" s="170" t="s">
        <v>213</v>
      </c>
      <c r="I101" s="165"/>
    </row>
    <row r="102" spans="1:9" s="166" customFormat="1" ht="37.5" customHeight="1">
      <c r="A102" s="179"/>
      <c r="B102" s="179" t="s">
        <v>226</v>
      </c>
      <c r="C102" s="168" t="s">
        <v>614</v>
      </c>
      <c r="D102" s="167"/>
      <c r="E102" s="56"/>
      <c r="F102" s="169">
        <v>0</v>
      </c>
      <c r="G102" s="169"/>
      <c r="H102" s="170" t="s">
        <v>213</v>
      </c>
      <c r="I102" s="165"/>
    </row>
    <row r="103" spans="1:9" s="166" customFormat="1" ht="33.75">
      <c r="A103" s="179"/>
      <c r="B103" s="179" t="s">
        <v>395</v>
      </c>
      <c r="C103" s="168" t="s">
        <v>394</v>
      </c>
      <c r="D103" s="167"/>
      <c r="E103" s="56"/>
      <c r="F103" s="169">
        <v>0</v>
      </c>
      <c r="G103" s="169"/>
      <c r="H103" s="170" t="s">
        <v>337</v>
      </c>
      <c r="I103" s="165"/>
    </row>
    <row r="104" spans="1:9" s="166" customFormat="1" ht="22.5" customHeight="1">
      <c r="A104" s="418"/>
      <c r="B104" s="418" t="s">
        <v>62</v>
      </c>
      <c r="C104" s="419" t="s">
        <v>386</v>
      </c>
      <c r="D104" s="420"/>
      <c r="E104" s="185"/>
      <c r="F104" s="421">
        <v>0</v>
      </c>
      <c r="G104" s="421"/>
      <c r="H104" s="422" t="s">
        <v>213</v>
      </c>
      <c r="I104" s="165"/>
    </row>
    <row r="105" spans="1:8" s="70" customFormat="1" ht="15">
      <c r="A105" s="193"/>
      <c r="B105" s="74"/>
      <c r="C105" s="190" t="s">
        <v>611</v>
      </c>
      <c r="D105" s="76"/>
      <c r="E105" s="76"/>
      <c r="F105" s="77"/>
      <c r="G105" s="77"/>
      <c r="H105" s="78"/>
    </row>
    <row r="106" spans="1:9" ht="25.5">
      <c r="A106" s="53"/>
      <c r="B106" s="176" t="s">
        <v>221</v>
      </c>
      <c r="C106" s="87" t="s">
        <v>620</v>
      </c>
      <c r="D106" s="42" t="s">
        <v>205</v>
      </c>
      <c r="E106" s="42">
        <v>2</v>
      </c>
      <c r="F106" s="63">
        <v>0</v>
      </c>
      <c r="G106" s="63">
        <f aca="true" t="shared" si="25" ref="G106:G109">PRODUCT(E106:F106)</f>
        <v>0</v>
      </c>
      <c r="H106" s="155"/>
      <c r="I106" s="110"/>
    </row>
    <row r="107" spans="1:9" ht="38.25">
      <c r="A107" s="53" t="s">
        <v>441</v>
      </c>
      <c r="B107" s="53" t="s">
        <v>353</v>
      </c>
      <c r="C107" s="79" t="s">
        <v>401</v>
      </c>
      <c r="D107" s="38" t="s">
        <v>5</v>
      </c>
      <c r="E107" s="38">
        <v>8</v>
      </c>
      <c r="F107" s="84">
        <v>0</v>
      </c>
      <c r="G107" s="84">
        <f t="shared" si="25"/>
        <v>0</v>
      </c>
      <c r="H107" s="153" t="s">
        <v>213</v>
      </c>
      <c r="I107" s="110"/>
    </row>
    <row r="108" spans="1:9" s="60" customFormat="1" ht="12">
      <c r="A108" s="53"/>
      <c r="B108" s="53"/>
      <c r="C108" s="141" t="s">
        <v>400</v>
      </c>
      <c r="D108" s="52"/>
      <c r="E108" s="56"/>
      <c r="F108" s="57"/>
      <c r="G108" s="57"/>
      <c r="H108" s="58"/>
      <c r="I108" s="59"/>
    </row>
    <row r="109" spans="1:9" ht="14.25">
      <c r="A109" s="177" t="s">
        <v>442</v>
      </c>
      <c r="B109" s="177" t="s">
        <v>221</v>
      </c>
      <c r="C109" s="142" t="s">
        <v>228</v>
      </c>
      <c r="D109" s="112" t="s">
        <v>455</v>
      </c>
      <c r="E109" s="112">
        <f>E107*0.1</f>
        <v>0.8</v>
      </c>
      <c r="F109" s="143">
        <v>0</v>
      </c>
      <c r="G109" s="113">
        <f t="shared" si="25"/>
        <v>0</v>
      </c>
      <c r="H109" s="154"/>
      <c r="I109" s="110"/>
    </row>
    <row r="110" spans="1:8" s="70" customFormat="1" ht="15">
      <c r="A110" s="193"/>
      <c r="B110" s="74"/>
      <c r="C110" s="190" t="s">
        <v>612</v>
      </c>
      <c r="D110" s="76"/>
      <c r="E110" s="76"/>
      <c r="F110" s="77"/>
      <c r="G110" s="77"/>
      <c r="H110" s="78"/>
    </row>
    <row r="111" spans="1:8" ht="13.5" thickBot="1">
      <c r="A111" s="177" t="s">
        <v>443</v>
      </c>
      <c r="B111" s="177" t="s">
        <v>221</v>
      </c>
      <c r="C111" s="142" t="s">
        <v>393</v>
      </c>
      <c r="D111" s="111" t="s">
        <v>7</v>
      </c>
      <c r="E111" s="112">
        <v>1</v>
      </c>
      <c r="F111" s="113">
        <v>0</v>
      </c>
      <c r="G111" s="113">
        <f aca="true" t="shared" si="26" ref="G111">PRODUCT(E111:F111)</f>
        <v>0</v>
      </c>
      <c r="H111" s="142"/>
    </row>
    <row r="112" spans="1:8" s="70" customFormat="1" ht="13.5" thickBot="1">
      <c r="A112" s="98" t="s">
        <v>33</v>
      </c>
      <c r="B112" s="99"/>
      <c r="C112" s="100" t="s">
        <v>608</v>
      </c>
      <c r="D112" s="101"/>
      <c r="E112" s="102"/>
      <c r="F112" s="103" t="s">
        <v>10</v>
      </c>
      <c r="G112" s="104">
        <f>SUM(G62:G111)</f>
        <v>0</v>
      </c>
      <c r="H112" s="105"/>
    </row>
    <row r="113" spans="1:8" s="67" customFormat="1" ht="10.5" customHeight="1" thickBot="1">
      <c r="A113" s="190"/>
      <c r="B113" s="50"/>
      <c r="D113" s="50"/>
      <c r="E113" s="50"/>
      <c r="F113" s="51"/>
      <c r="G113" s="51"/>
      <c r="H113" s="72"/>
    </row>
    <row r="114" spans="1:8" s="70" customFormat="1" ht="13.5" thickBot="1">
      <c r="A114" s="98" t="s">
        <v>34</v>
      </c>
      <c r="B114" s="99"/>
      <c r="C114" s="100" t="s">
        <v>285</v>
      </c>
      <c r="D114" s="101"/>
      <c r="E114" s="101"/>
      <c r="F114" s="108"/>
      <c r="G114" s="108"/>
      <c r="H114" s="105"/>
    </row>
    <row r="115" spans="1:8" s="70" customFormat="1" ht="15">
      <c r="A115" s="194" t="s">
        <v>31</v>
      </c>
      <c r="B115" s="195"/>
      <c r="C115" s="196"/>
      <c r="D115" s="197"/>
      <c r="E115" s="197"/>
      <c r="F115" s="198"/>
      <c r="G115" s="198"/>
      <c r="H115" s="199"/>
    </row>
    <row r="116" spans="1:9" s="145" customFormat="1" ht="22.5">
      <c r="A116" s="172" t="s">
        <v>571</v>
      </c>
      <c r="B116" s="172" t="s">
        <v>572</v>
      </c>
      <c r="C116" s="172" t="s">
        <v>0</v>
      </c>
      <c r="D116" s="172" t="s">
        <v>1</v>
      </c>
      <c r="E116" s="172" t="s">
        <v>11</v>
      </c>
      <c r="F116" s="173" t="s">
        <v>2</v>
      </c>
      <c r="G116" s="173" t="s">
        <v>3</v>
      </c>
      <c r="H116" s="172" t="s">
        <v>4</v>
      </c>
      <c r="I116" s="174"/>
    </row>
    <row r="117" spans="1:9" s="117" customFormat="1" ht="38.25">
      <c r="A117" s="53" t="s">
        <v>444</v>
      </c>
      <c r="B117" s="53" t="s">
        <v>217</v>
      </c>
      <c r="C117" s="94" t="s">
        <v>243</v>
      </c>
      <c r="D117" s="38" t="s">
        <v>7</v>
      </c>
      <c r="E117" s="115">
        <v>1</v>
      </c>
      <c r="F117" s="84">
        <v>0</v>
      </c>
      <c r="G117" s="84">
        <f aca="true" t="shared" si="27" ref="G117">ABS((E117*F117))</f>
        <v>0</v>
      </c>
      <c r="H117" s="153" t="s">
        <v>213</v>
      </c>
      <c r="I117" s="116"/>
    </row>
    <row r="118" spans="1:9" s="60" customFormat="1" ht="12">
      <c r="A118" s="53"/>
      <c r="B118" s="53"/>
      <c r="C118" s="141" t="s">
        <v>239</v>
      </c>
      <c r="D118" s="52"/>
      <c r="E118" s="56"/>
      <c r="F118" s="57"/>
      <c r="G118" s="57"/>
      <c r="H118" s="58"/>
      <c r="I118" s="59"/>
    </row>
    <row r="119" spans="1:9" s="117" customFormat="1" ht="38.25">
      <c r="A119" s="53" t="s">
        <v>445</v>
      </c>
      <c r="B119" s="53" t="s">
        <v>218</v>
      </c>
      <c r="C119" s="94" t="s">
        <v>244</v>
      </c>
      <c r="D119" s="38" t="s">
        <v>7</v>
      </c>
      <c r="E119" s="115">
        <v>2</v>
      </c>
      <c r="F119" s="84">
        <v>0</v>
      </c>
      <c r="G119" s="84">
        <f aca="true" t="shared" si="28" ref="G119">ABS((E119*F119))</f>
        <v>0</v>
      </c>
      <c r="H119" s="153" t="s">
        <v>213</v>
      </c>
      <c r="I119" s="116"/>
    </row>
    <row r="120" spans="1:9" s="60" customFormat="1" ht="12">
      <c r="A120" s="53"/>
      <c r="B120" s="53"/>
      <c r="C120" s="141" t="s">
        <v>236</v>
      </c>
      <c r="D120" s="52"/>
      <c r="E120" s="56"/>
      <c r="F120" s="57"/>
      <c r="G120" s="57"/>
      <c r="H120" s="58"/>
      <c r="I120" s="59"/>
    </row>
    <row r="121" spans="1:9" s="117" customFormat="1" ht="38.25">
      <c r="A121" s="53" t="s">
        <v>446</v>
      </c>
      <c r="B121" s="53" t="s">
        <v>219</v>
      </c>
      <c r="C121" s="94" t="s">
        <v>245</v>
      </c>
      <c r="D121" s="38" t="s">
        <v>7</v>
      </c>
      <c r="E121" s="115">
        <v>3</v>
      </c>
      <c r="F121" s="84">
        <v>0</v>
      </c>
      <c r="G121" s="84">
        <f aca="true" t="shared" si="29" ref="G121">ABS((E121*F121))</f>
        <v>0</v>
      </c>
      <c r="H121" s="153" t="s">
        <v>213</v>
      </c>
      <c r="I121" s="116"/>
    </row>
    <row r="122" spans="1:9" s="60" customFormat="1" ht="12">
      <c r="A122" s="53"/>
      <c r="B122" s="53"/>
      <c r="C122" s="141" t="s">
        <v>237</v>
      </c>
      <c r="D122" s="52"/>
      <c r="E122" s="56"/>
      <c r="F122" s="57"/>
      <c r="G122" s="57"/>
      <c r="H122" s="58"/>
      <c r="I122" s="59"/>
    </row>
    <row r="123" spans="1:9" s="117" customFormat="1" ht="38.25">
      <c r="A123" s="53" t="s">
        <v>447</v>
      </c>
      <c r="B123" s="53" t="s">
        <v>220</v>
      </c>
      <c r="C123" s="94" t="s">
        <v>246</v>
      </c>
      <c r="D123" s="38" t="s">
        <v>7</v>
      </c>
      <c r="E123" s="115">
        <v>1</v>
      </c>
      <c r="F123" s="84">
        <v>0</v>
      </c>
      <c r="G123" s="84">
        <f aca="true" t="shared" si="30" ref="G123">ABS((E123*F123))</f>
        <v>0</v>
      </c>
      <c r="H123" s="153" t="s">
        <v>213</v>
      </c>
      <c r="I123" s="116"/>
    </row>
    <row r="124" spans="1:9" s="60" customFormat="1" ht="12">
      <c r="A124" s="53"/>
      <c r="B124" s="53"/>
      <c r="C124" s="141" t="s">
        <v>238</v>
      </c>
      <c r="D124" s="52"/>
      <c r="E124" s="56"/>
      <c r="F124" s="57"/>
      <c r="G124" s="57"/>
      <c r="H124" s="58"/>
      <c r="I124" s="59"/>
    </row>
    <row r="125" spans="1:9" s="117" customFormat="1" ht="38.25">
      <c r="A125" s="53" t="s">
        <v>448</v>
      </c>
      <c r="B125" s="53" t="s">
        <v>220</v>
      </c>
      <c r="C125" s="94" t="s">
        <v>247</v>
      </c>
      <c r="D125" s="38" t="s">
        <v>7</v>
      </c>
      <c r="E125" s="115">
        <v>1</v>
      </c>
      <c r="F125" s="84">
        <v>0</v>
      </c>
      <c r="G125" s="84">
        <f aca="true" t="shared" si="31" ref="G125:G130">ABS((E125*F125))</f>
        <v>0</v>
      </c>
      <c r="H125" s="153" t="s">
        <v>213</v>
      </c>
      <c r="I125" s="116"/>
    </row>
    <row r="126" spans="1:9" s="60" customFormat="1" ht="11.25">
      <c r="A126" s="52"/>
      <c r="B126" s="52"/>
      <c r="C126" s="141" t="s">
        <v>240</v>
      </c>
      <c r="D126" s="52"/>
      <c r="E126" s="56"/>
      <c r="F126" s="57"/>
      <c r="G126" s="57"/>
      <c r="H126" s="58"/>
      <c r="I126" s="59"/>
    </row>
    <row r="127" spans="1:9" s="117" customFormat="1" ht="25.5">
      <c r="A127" s="53" t="s">
        <v>449</v>
      </c>
      <c r="B127" s="180" t="s">
        <v>241</v>
      </c>
      <c r="C127" s="94" t="s">
        <v>242</v>
      </c>
      <c r="D127" s="38" t="s">
        <v>5</v>
      </c>
      <c r="E127" s="86">
        <v>1.75</v>
      </c>
      <c r="F127" s="84">
        <v>0</v>
      </c>
      <c r="G127" s="84">
        <f t="shared" si="31"/>
        <v>0</v>
      </c>
      <c r="H127" s="153" t="s">
        <v>213</v>
      </c>
      <c r="I127" s="116"/>
    </row>
    <row r="128" spans="1:9" s="60" customFormat="1" ht="12">
      <c r="A128" s="53"/>
      <c r="B128" s="53"/>
      <c r="C128" s="141" t="s">
        <v>248</v>
      </c>
      <c r="D128" s="52"/>
      <c r="E128" s="56"/>
      <c r="F128" s="57"/>
      <c r="G128" s="57"/>
      <c r="H128" s="58"/>
      <c r="I128" s="59"/>
    </row>
    <row r="129" spans="1:9" s="117" customFormat="1" ht="25.5">
      <c r="A129" s="53" t="s">
        <v>450</v>
      </c>
      <c r="B129" s="180" t="s">
        <v>392</v>
      </c>
      <c r="C129" s="94" t="s">
        <v>391</v>
      </c>
      <c r="D129" s="38" t="s">
        <v>5</v>
      </c>
      <c r="E129" s="86">
        <v>1.75</v>
      </c>
      <c r="F129" s="84">
        <v>0</v>
      </c>
      <c r="G129" s="84">
        <f t="shared" si="31"/>
        <v>0</v>
      </c>
      <c r="H129" s="153" t="s">
        <v>213</v>
      </c>
      <c r="I129" s="116"/>
    </row>
    <row r="130" spans="1:9" s="117" customFormat="1" ht="25.5">
      <c r="A130" s="53" t="s">
        <v>482</v>
      </c>
      <c r="B130" s="180" t="s">
        <v>346</v>
      </c>
      <c r="C130" s="94" t="s">
        <v>347</v>
      </c>
      <c r="D130" s="38" t="s">
        <v>5</v>
      </c>
      <c r="E130" s="86">
        <v>1.75</v>
      </c>
      <c r="F130" s="84">
        <v>0</v>
      </c>
      <c r="G130" s="84">
        <f t="shared" si="31"/>
        <v>0</v>
      </c>
      <c r="H130" s="153" t="s">
        <v>213</v>
      </c>
      <c r="I130" s="116"/>
    </row>
    <row r="131" spans="1:9" s="60" customFormat="1" ht="22.5">
      <c r="A131" s="53"/>
      <c r="B131" s="53"/>
      <c r="C131" s="141" t="s">
        <v>345</v>
      </c>
      <c r="D131" s="52"/>
      <c r="E131" s="56"/>
      <c r="F131" s="57"/>
      <c r="G131" s="57"/>
      <c r="H131" s="58"/>
      <c r="I131" s="59"/>
    </row>
    <row r="132" spans="1:8" ht="38.25">
      <c r="A132" s="53" t="s">
        <v>483</v>
      </c>
      <c r="B132" s="53" t="s">
        <v>66</v>
      </c>
      <c r="C132" s="94" t="s">
        <v>216</v>
      </c>
      <c r="D132" s="38" t="s">
        <v>5</v>
      </c>
      <c r="E132" s="118">
        <v>69.5</v>
      </c>
      <c r="F132" s="84">
        <v>0</v>
      </c>
      <c r="G132" s="84">
        <f aca="true" t="shared" si="32" ref="G132">ABS((E132*F132))</f>
        <v>0</v>
      </c>
      <c r="H132" s="153" t="s">
        <v>213</v>
      </c>
    </row>
    <row r="133" spans="1:9" s="60" customFormat="1" ht="41.25">
      <c r="A133" s="53"/>
      <c r="B133" s="53"/>
      <c r="C133" s="141" t="s">
        <v>458</v>
      </c>
      <c r="D133" s="52"/>
      <c r="E133" s="56"/>
      <c r="F133" s="57"/>
      <c r="G133" s="57"/>
      <c r="H133" s="58"/>
      <c r="I133" s="59"/>
    </row>
    <row r="134" spans="1:8" ht="15">
      <c r="A134" s="53" t="s">
        <v>484</v>
      </c>
      <c r="B134" s="176" t="s">
        <v>38</v>
      </c>
      <c r="C134" s="82" t="s">
        <v>13</v>
      </c>
      <c r="D134" s="42" t="s">
        <v>5</v>
      </c>
      <c r="E134" s="42">
        <v>308</v>
      </c>
      <c r="F134" s="63">
        <v>0</v>
      </c>
      <c r="G134" s="63">
        <f>ABS((E134*F134))</f>
        <v>0</v>
      </c>
      <c r="H134" s="148" t="s">
        <v>213</v>
      </c>
    </row>
    <row r="135" spans="1:9" s="60" customFormat="1" ht="22.5">
      <c r="A135" s="53"/>
      <c r="B135" s="53"/>
      <c r="C135" s="141" t="s">
        <v>251</v>
      </c>
      <c r="D135" s="52"/>
      <c r="E135" s="56"/>
      <c r="F135" s="57"/>
      <c r="G135" s="57"/>
      <c r="H135" s="58"/>
      <c r="I135" s="59"/>
    </row>
    <row r="136" spans="1:8" ht="25.5">
      <c r="A136" s="53" t="s">
        <v>485</v>
      </c>
      <c r="B136" s="53" t="s">
        <v>250</v>
      </c>
      <c r="C136" s="94" t="s">
        <v>249</v>
      </c>
      <c r="D136" s="38" t="s">
        <v>5</v>
      </c>
      <c r="E136" s="38">
        <v>308</v>
      </c>
      <c r="F136" s="84">
        <v>0</v>
      </c>
      <c r="G136" s="84">
        <f>ABS((E136*F136))</f>
        <v>0</v>
      </c>
      <c r="H136" s="153" t="s">
        <v>213</v>
      </c>
    </row>
    <row r="137" spans="1:9" s="60" customFormat="1" ht="22.5">
      <c r="A137" s="53"/>
      <c r="B137" s="53"/>
      <c r="C137" s="141" t="s">
        <v>251</v>
      </c>
      <c r="D137" s="52"/>
      <c r="E137" s="56"/>
      <c r="F137" s="57"/>
      <c r="G137" s="57"/>
      <c r="H137" s="58"/>
      <c r="I137" s="59"/>
    </row>
    <row r="138" spans="1:8" ht="17.25" customHeight="1">
      <c r="A138" s="53" t="s">
        <v>486</v>
      </c>
      <c r="B138" s="53" t="s">
        <v>253</v>
      </c>
      <c r="C138" s="94" t="s">
        <v>252</v>
      </c>
      <c r="D138" s="38" t="s">
        <v>5</v>
      </c>
      <c r="E138" s="38">
        <v>308</v>
      </c>
      <c r="F138" s="84">
        <v>0</v>
      </c>
      <c r="G138" s="84">
        <f>ABS((E138*F138))</f>
        <v>0</v>
      </c>
      <c r="H138" s="153" t="s">
        <v>213</v>
      </c>
    </row>
    <row r="139" spans="1:9" s="60" customFormat="1" ht="22.5">
      <c r="A139" s="53"/>
      <c r="B139" s="53"/>
      <c r="C139" s="141" t="s">
        <v>618</v>
      </c>
      <c r="D139" s="52"/>
      <c r="E139" s="56"/>
      <c r="F139" s="57"/>
      <c r="G139" s="57"/>
      <c r="H139" s="58"/>
      <c r="I139" s="59"/>
    </row>
    <row r="140" spans="1:8" ht="15">
      <c r="A140" s="53" t="s">
        <v>487</v>
      </c>
      <c r="B140" s="53" t="s">
        <v>21</v>
      </c>
      <c r="C140" s="94" t="s">
        <v>254</v>
      </c>
      <c r="D140" s="38" t="s">
        <v>5</v>
      </c>
      <c r="E140" s="38">
        <v>568</v>
      </c>
      <c r="F140" s="84">
        <v>0</v>
      </c>
      <c r="G140" s="84">
        <f>ABS((E140*F140))</f>
        <v>0</v>
      </c>
      <c r="H140" s="153" t="s">
        <v>213</v>
      </c>
    </row>
    <row r="141" spans="1:9" s="60" customFormat="1" ht="27" customHeight="1">
      <c r="A141" s="53"/>
      <c r="B141" s="53"/>
      <c r="C141" s="168" t="s">
        <v>619</v>
      </c>
      <c r="D141" s="52"/>
      <c r="E141" s="56"/>
      <c r="F141" s="57"/>
      <c r="G141" s="57"/>
      <c r="H141" s="58"/>
      <c r="I141" s="59"/>
    </row>
    <row r="142" spans="1:8" ht="38.25">
      <c r="A142" s="53" t="s">
        <v>488</v>
      </c>
      <c r="B142" s="53" t="s">
        <v>19</v>
      </c>
      <c r="C142" s="109" t="s">
        <v>255</v>
      </c>
      <c r="D142" s="38" t="s">
        <v>8</v>
      </c>
      <c r="E142" s="38">
        <v>5</v>
      </c>
      <c r="F142" s="84">
        <v>0</v>
      </c>
      <c r="G142" s="84">
        <f>ABS((E142*F142))</f>
        <v>0</v>
      </c>
      <c r="H142" s="153" t="s">
        <v>213</v>
      </c>
    </row>
    <row r="143" spans="1:8" ht="24">
      <c r="A143" s="53" t="s">
        <v>489</v>
      </c>
      <c r="B143" s="53" t="s">
        <v>18</v>
      </c>
      <c r="C143" s="109" t="s">
        <v>224</v>
      </c>
      <c r="D143" s="38" t="s">
        <v>8</v>
      </c>
      <c r="E143" s="38">
        <v>7.7</v>
      </c>
      <c r="F143" s="84">
        <v>0</v>
      </c>
      <c r="G143" s="84">
        <f>ABS((E143*F143))</f>
        <v>0</v>
      </c>
      <c r="H143" s="153"/>
    </row>
    <row r="144" spans="1:8" s="70" customFormat="1" ht="15">
      <c r="A144" s="189" t="s">
        <v>31</v>
      </c>
      <c r="B144" s="191"/>
      <c r="C144" s="188"/>
      <c r="D144" s="76"/>
      <c r="E144" s="192"/>
      <c r="F144" s="119" t="s">
        <v>10</v>
      </c>
      <c r="G144" s="120">
        <f>SUM(G117:G142)</f>
        <v>0</v>
      </c>
      <c r="H144" s="121"/>
    </row>
    <row r="145" spans="1:8" s="67" customFormat="1" ht="10.5" customHeight="1">
      <c r="A145" s="190"/>
      <c r="B145" s="50"/>
      <c r="D145" s="50"/>
      <c r="E145" s="50"/>
      <c r="F145" s="51"/>
      <c r="G145" s="51"/>
      <c r="H145" s="72"/>
    </row>
    <row r="146" spans="1:8" s="70" customFormat="1" ht="15">
      <c r="A146" s="193" t="s">
        <v>67</v>
      </c>
      <c r="B146" s="74"/>
      <c r="C146" s="188"/>
      <c r="D146" s="76"/>
      <c r="E146" s="76"/>
      <c r="F146" s="77"/>
      <c r="G146" s="77"/>
      <c r="H146" s="78"/>
    </row>
    <row r="147" spans="1:9" s="145" customFormat="1" ht="22.5">
      <c r="A147" s="172" t="s">
        <v>571</v>
      </c>
      <c r="B147" s="172" t="s">
        <v>572</v>
      </c>
      <c r="C147" s="172" t="s">
        <v>0</v>
      </c>
      <c r="D147" s="172" t="s">
        <v>1</v>
      </c>
      <c r="E147" s="172" t="s">
        <v>11</v>
      </c>
      <c r="F147" s="173" t="s">
        <v>2</v>
      </c>
      <c r="G147" s="173" t="s">
        <v>3</v>
      </c>
      <c r="H147" s="172" t="s">
        <v>4</v>
      </c>
      <c r="I147" s="174"/>
    </row>
    <row r="148" spans="1:8" ht="14.25">
      <c r="A148" s="53" t="s">
        <v>490</v>
      </c>
      <c r="B148" s="53" t="s">
        <v>257</v>
      </c>
      <c r="C148" s="85" t="s">
        <v>256</v>
      </c>
      <c r="D148" s="38" t="s">
        <v>451</v>
      </c>
      <c r="E148" s="38">
        <v>400</v>
      </c>
      <c r="F148" s="91">
        <v>0</v>
      </c>
      <c r="G148" s="91">
        <f aca="true" t="shared" si="33" ref="G148:G156">ABS((E148*F148))</f>
        <v>0</v>
      </c>
      <c r="H148" s="153" t="s">
        <v>213</v>
      </c>
    </row>
    <row r="149" spans="1:9" s="60" customFormat="1" ht="52.5">
      <c r="A149" s="53"/>
      <c r="B149" s="53"/>
      <c r="C149" s="168" t="s">
        <v>459</v>
      </c>
      <c r="D149" s="52"/>
      <c r="E149" s="56"/>
      <c r="F149" s="57"/>
      <c r="G149" s="57"/>
      <c r="H149" s="58"/>
      <c r="I149" s="59"/>
    </row>
    <row r="150" spans="1:8" ht="25.5">
      <c r="A150" s="53" t="s">
        <v>491</v>
      </c>
      <c r="B150" s="53" t="s">
        <v>221</v>
      </c>
      <c r="C150" s="85" t="s">
        <v>261</v>
      </c>
      <c r="D150" s="38" t="s">
        <v>6</v>
      </c>
      <c r="E150" s="38">
        <v>12</v>
      </c>
      <c r="F150" s="91">
        <v>0</v>
      </c>
      <c r="G150" s="91">
        <f>ABS((E150*F150))</f>
        <v>0</v>
      </c>
      <c r="H150" s="156"/>
    </row>
    <row r="151" spans="1:9" s="60" customFormat="1" ht="22.5">
      <c r="A151" s="53"/>
      <c r="B151" s="53"/>
      <c r="C151" s="141" t="s">
        <v>258</v>
      </c>
      <c r="D151" s="52"/>
      <c r="E151" s="56"/>
      <c r="F151" s="57"/>
      <c r="G151" s="57"/>
      <c r="H151" s="58"/>
      <c r="I151" s="59"/>
    </row>
    <row r="152" spans="1:8" ht="38.25">
      <c r="A152" s="53" t="s">
        <v>492</v>
      </c>
      <c r="B152" s="53" t="s">
        <v>223</v>
      </c>
      <c r="C152" s="94" t="s">
        <v>259</v>
      </c>
      <c r="D152" s="38" t="s">
        <v>5</v>
      </c>
      <c r="E152" s="38">
        <v>400</v>
      </c>
      <c r="F152" s="84">
        <v>0</v>
      </c>
      <c r="G152" s="84">
        <f t="shared" si="33"/>
        <v>0</v>
      </c>
      <c r="H152" s="153" t="s">
        <v>213</v>
      </c>
    </row>
    <row r="153" spans="1:8" ht="27">
      <c r="A153" s="53" t="s">
        <v>494</v>
      </c>
      <c r="B153" s="53" t="s">
        <v>221</v>
      </c>
      <c r="C153" s="94" t="s">
        <v>613</v>
      </c>
      <c r="D153" s="38" t="s">
        <v>25</v>
      </c>
      <c r="E153" s="38">
        <f>E148*0.01</f>
        <v>4</v>
      </c>
      <c r="F153" s="84">
        <v>0</v>
      </c>
      <c r="G153" s="84">
        <f t="shared" si="33"/>
        <v>0</v>
      </c>
      <c r="H153" s="153"/>
    </row>
    <row r="154" spans="1:8" ht="15">
      <c r="A154" s="53" t="s">
        <v>495</v>
      </c>
      <c r="B154" s="53" t="s">
        <v>22</v>
      </c>
      <c r="C154" s="94" t="s">
        <v>23</v>
      </c>
      <c r="D154" s="38" t="s">
        <v>5</v>
      </c>
      <c r="E154" s="38">
        <v>400</v>
      </c>
      <c r="F154" s="84">
        <v>0</v>
      </c>
      <c r="G154" s="84">
        <f t="shared" si="33"/>
        <v>0</v>
      </c>
      <c r="H154" s="153" t="s">
        <v>213</v>
      </c>
    </row>
    <row r="155" spans="1:8" ht="27">
      <c r="A155" s="53" t="s">
        <v>496</v>
      </c>
      <c r="B155" s="53" t="s">
        <v>24</v>
      </c>
      <c r="C155" s="94" t="s">
        <v>460</v>
      </c>
      <c r="D155" s="38" t="s">
        <v>6</v>
      </c>
      <c r="E155" s="38">
        <v>20</v>
      </c>
      <c r="F155" s="84">
        <v>0</v>
      </c>
      <c r="G155" s="84">
        <f t="shared" si="33"/>
        <v>0</v>
      </c>
      <c r="H155" s="153" t="s">
        <v>213</v>
      </c>
    </row>
    <row r="156" spans="1:8" ht="25.5">
      <c r="A156" s="53" t="s">
        <v>497</v>
      </c>
      <c r="B156" s="53" t="s">
        <v>262</v>
      </c>
      <c r="C156" s="94" t="s">
        <v>260</v>
      </c>
      <c r="D156" s="38" t="s">
        <v>5</v>
      </c>
      <c r="E156" s="38">
        <v>1200</v>
      </c>
      <c r="F156" s="84">
        <v>0</v>
      </c>
      <c r="G156" s="84">
        <f t="shared" si="33"/>
        <v>0</v>
      </c>
      <c r="H156" s="153" t="s">
        <v>213</v>
      </c>
    </row>
    <row r="157" spans="1:8" ht="38.25">
      <c r="A157" s="53" t="s">
        <v>498</v>
      </c>
      <c r="B157" s="53" t="s">
        <v>19</v>
      </c>
      <c r="C157" s="94" t="s">
        <v>255</v>
      </c>
      <c r="D157" s="38" t="s">
        <v>8</v>
      </c>
      <c r="E157" s="38">
        <v>6</v>
      </c>
      <c r="F157" s="84">
        <v>0</v>
      </c>
      <c r="G157" s="84">
        <f>ABS((E157*F157))</f>
        <v>0</v>
      </c>
      <c r="H157" s="153" t="s">
        <v>213</v>
      </c>
    </row>
    <row r="158" spans="1:8" s="70" customFormat="1" ht="15">
      <c r="A158" s="188" t="s">
        <v>12</v>
      </c>
      <c r="B158" s="74"/>
      <c r="C158" s="188"/>
      <c r="D158" s="76"/>
      <c r="E158" s="76"/>
      <c r="F158" s="119" t="s">
        <v>10</v>
      </c>
      <c r="G158" s="120">
        <f>SUM(G148:G157)</f>
        <v>0</v>
      </c>
      <c r="H158" s="78"/>
    </row>
    <row r="159" spans="1:8" s="67" customFormat="1" ht="10.5" customHeight="1">
      <c r="A159" s="190"/>
      <c r="B159" s="50"/>
      <c r="D159" s="50"/>
      <c r="E159" s="50"/>
      <c r="F159" s="51"/>
      <c r="G159" s="51"/>
      <c r="H159" s="72"/>
    </row>
    <row r="160" spans="1:8" s="125" customFormat="1" ht="15">
      <c r="A160" s="188" t="s">
        <v>45</v>
      </c>
      <c r="B160" s="122"/>
      <c r="C160" s="190"/>
      <c r="D160" s="50"/>
      <c r="E160" s="50"/>
      <c r="F160" s="123"/>
      <c r="G160" s="123"/>
      <c r="H160" s="124"/>
    </row>
    <row r="161" spans="1:9" s="145" customFormat="1" ht="22.5">
      <c r="A161" s="172" t="s">
        <v>571</v>
      </c>
      <c r="B161" s="172" t="s">
        <v>572</v>
      </c>
      <c r="C161" s="172" t="s">
        <v>0</v>
      </c>
      <c r="D161" s="172" t="s">
        <v>1</v>
      </c>
      <c r="E161" s="172" t="s">
        <v>11</v>
      </c>
      <c r="F161" s="173" t="s">
        <v>2</v>
      </c>
      <c r="G161" s="173" t="s">
        <v>3</v>
      </c>
      <c r="H161" s="172" t="s">
        <v>4</v>
      </c>
      <c r="I161" s="174"/>
    </row>
    <row r="162" spans="1:8" ht="39.75">
      <c r="A162" s="53" t="s">
        <v>499</v>
      </c>
      <c r="B162" s="53" t="s">
        <v>263</v>
      </c>
      <c r="C162" s="94" t="s">
        <v>461</v>
      </c>
      <c r="D162" s="38" t="s">
        <v>7</v>
      </c>
      <c r="E162" s="39">
        <v>5</v>
      </c>
      <c r="F162" s="84">
        <v>0</v>
      </c>
      <c r="G162" s="84">
        <f>ABS((E162*F162))</f>
        <v>0</v>
      </c>
      <c r="H162" s="153" t="s">
        <v>213</v>
      </c>
    </row>
    <row r="163" spans="1:8" ht="38.25">
      <c r="A163" s="53" t="s">
        <v>500</v>
      </c>
      <c r="B163" s="53" t="s">
        <v>26</v>
      </c>
      <c r="C163" s="94" t="s">
        <v>284</v>
      </c>
      <c r="D163" s="38" t="s">
        <v>7</v>
      </c>
      <c r="E163" s="41">
        <v>5</v>
      </c>
      <c r="F163" s="84">
        <v>0</v>
      </c>
      <c r="G163" s="84">
        <f>ABS((E163*F163))</f>
        <v>0</v>
      </c>
      <c r="H163" s="153" t="s">
        <v>213</v>
      </c>
    </row>
    <row r="164" spans="1:8" ht="25.5">
      <c r="A164" s="53" t="s">
        <v>501</v>
      </c>
      <c r="B164" s="53" t="s">
        <v>265</v>
      </c>
      <c r="C164" s="94" t="s">
        <v>264</v>
      </c>
      <c r="D164" s="38" t="s">
        <v>7</v>
      </c>
      <c r="E164" s="38">
        <v>10</v>
      </c>
      <c r="F164" s="84">
        <v>0</v>
      </c>
      <c r="G164" s="84">
        <f aca="true" t="shared" si="34" ref="G164:G177">ABS((E164*F164))</f>
        <v>0</v>
      </c>
      <c r="H164" s="153" t="s">
        <v>213</v>
      </c>
    </row>
    <row r="165" spans="1:8" ht="25.5">
      <c r="A165" s="53" t="s">
        <v>502</v>
      </c>
      <c r="B165" s="53" t="s">
        <v>29</v>
      </c>
      <c r="C165" s="94" t="s">
        <v>30</v>
      </c>
      <c r="D165" s="38" t="s">
        <v>7</v>
      </c>
      <c r="E165" s="38">
        <v>5</v>
      </c>
      <c r="F165" s="84">
        <v>0</v>
      </c>
      <c r="G165" s="84">
        <f t="shared" si="34"/>
        <v>0</v>
      </c>
      <c r="H165" s="153" t="s">
        <v>213</v>
      </c>
    </row>
    <row r="166" spans="1:8" ht="39.75">
      <c r="A166" s="53" t="s">
        <v>503</v>
      </c>
      <c r="B166" s="53" t="s">
        <v>62</v>
      </c>
      <c r="C166" s="94" t="s">
        <v>462</v>
      </c>
      <c r="D166" s="38" t="s">
        <v>5</v>
      </c>
      <c r="E166" s="38">
        <v>4</v>
      </c>
      <c r="F166" s="84">
        <v>0</v>
      </c>
      <c r="G166" s="84">
        <f t="shared" si="34"/>
        <v>0</v>
      </c>
      <c r="H166" s="153" t="s">
        <v>213</v>
      </c>
    </row>
    <row r="167" spans="1:8" ht="15">
      <c r="A167" s="53" t="s">
        <v>504</v>
      </c>
      <c r="B167" s="53" t="s">
        <v>221</v>
      </c>
      <c r="C167" s="94" t="s">
        <v>385</v>
      </c>
      <c r="D167" s="38" t="s">
        <v>6</v>
      </c>
      <c r="E167" s="38">
        <v>0.4</v>
      </c>
      <c r="F167" s="84">
        <v>0</v>
      </c>
      <c r="G167" s="84">
        <f t="shared" si="34"/>
        <v>0</v>
      </c>
      <c r="H167" s="147"/>
    </row>
    <row r="168" spans="1:8" ht="25.5">
      <c r="A168" s="53" t="s">
        <v>505</v>
      </c>
      <c r="B168" s="53" t="s">
        <v>272</v>
      </c>
      <c r="C168" s="94" t="s">
        <v>271</v>
      </c>
      <c r="D168" s="38" t="s">
        <v>7</v>
      </c>
      <c r="E168" s="38">
        <v>5</v>
      </c>
      <c r="F168" s="84">
        <v>0</v>
      </c>
      <c r="G168" s="84">
        <f t="shared" si="34"/>
        <v>0</v>
      </c>
      <c r="H168" s="153" t="s">
        <v>213</v>
      </c>
    </row>
    <row r="169" spans="1:8" ht="15">
      <c r="A169" s="53" t="s">
        <v>506</v>
      </c>
      <c r="B169" s="53" t="s">
        <v>266</v>
      </c>
      <c r="C169" s="94" t="s">
        <v>267</v>
      </c>
      <c r="D169" s="38" t="s">
        <v>7</v>
      </c>
      <c r="E169" s="38">
        <v>3</v>
      </c>
      <c r="F169" s="84">
        <v>0</v>
      </c>
      <c r="G169" s="84">
        <f t="shared" si="34"/>
        <v>0</v>
      </c>
      <c r="H169" s="153" t="s">
        <v>213</v>
      </c>
    </row>
    <row r="170" spans="1:8" ht="15">
      <c r="A170" s="53" t="s">
        <v>481</v>
      </c>
      <c r="B170" s="53" t="s">
        <v>27</v>
      </c>
      <c r="C170" s="94" t="s">
        <v>268</v>
      </c>
      <c r="D170" s="38" t="s">
        <v>7</v>
      </c>
      <c r="E170" s="38">
        <v>2</v>
      </c>
      <c r="F170" s="84">
        <v>0</v>
      </c>
      <c r="G170" s="84">
        <f t="shared" si="34"/>
        <v>0</v>
      </c>
      <c r="H170" s="153" t="s">
        <v>213</v>
      </c>
    </row>
    <row r="171" spans="1:8" ht="15">
      <c r="A171" s="53" t="s">
        <v>507</v>
      </c>
      <c r="B171" s="53" t="s">
        <v>28</v>
      </c>
      <c r="C171" s="85" t="s">
        <v>43</v>
      </c>
      <c r="D171" s="38" t="s">
        <v>6</v>
      </c>
      <c r="E171" s="38">
        <v>1.25</v>
      </c>
      <c r="F171" s="84">
        <v>0</v>
      </c>
      <c r="G171" s="84">
        <f t="shared" si="34"/>
        <v>0</v>
      </c>
      <c r="H171" s="153" t="s">
        <v>213</v>
      </c>
    </row>
    <row r="172" spans="1:8" ht="25.5">
      <c r="A172" s="53" t="s">
        <v>508</v>
      </c>
      <c r="B172" s="53" t="s">
        <v>18</v>
      </c>
      <c r="C172" s="94" t="s">
        <v>42</v>
      </c>
      <c r="D172" s="38" t="s">
        <v>7</v>
      </c>
      <c r="E172" s="38">
        <v>5</v>
      </c>
      <c r="F172" s="84">
        <v>0</v>
      </c>
      <c r="G172" s="84">
        <f t="shared" si="34"/>
        <v>0</v>
      </c>
      <c r="H172" s="157"/>
    </row>
    <row r="173" spans="1:8" ht="25.5">
      <c r="A173" s="53" t="s">
        <v>509</v>
      </c>
      <c r="B173" s="53" t="s">
        <v>221</v>
      </c>
      <c r="C173" s="94" t="s">
        <v>269</v>
      </c>
      <c r="D173" s="38" t="s">
        <v>7</v>
      </c>
      <c r="E173" s="38">
        <v>5</v>
      </c>
      <c r="F173" s="84">
        <v>0</v>
      </c>
      <c r="G173" s="84">
        <f t="shared" si="34"/>
        <v>0</v>
      </c>
      <c r="H173" s="157"/>
    </row>
    <row r="174" spans="1:8" ht="27">
      <c r="A174" s="53" t="s">
        <v>510</v>
      </c>
      <c r="B174" s="53" t="s">
        <v>221</v>
      </c>
      <c r="C174" s="94" t="s">
        <v>463</v>
      </c>
      <c r="D174" s="38" t="s">
        <v>6</v>
      </c>
      <c r="E174" s="38">
        <v>0.25</v>
      </c>
      <c r="F174" s="84">
        <v>0</v>
      </c>
      <c r="G174" s="84">
        <f t="shared" si="34"/>
        <v>0</v>
      </c>
      <c r="H174" s="147"/>
    </row>
    <row r="175" spans="1:8" ht="51">
      <c r="A175" s="53" t="s">
        <v>511</v>
      </c>
      <c r="B175" s="53" t="s">
        <v>221</v>
      </c>
      <c r="C175" s="94" t="s">
        <v>270</v>
      </c>
      <c r="D175" s="38" t="s">
        <v>7</v>
      </c>
      <c r="E175" s="38">
        <v>10</v>
      </c>
      <c r="F175" s="84">
        <v>0</v>
      </c>
      <c r="G175" s="84">
        <f t="shared" si="34"/>
        <v>0</v>
      </c>
      <c r="H175" s="147"/>
    </row>
    <row r="176" spans="1:8" ht="25.5">
      <c r="A176" s="53" t="s">
        <v>512</v>
      </c>
      <c r="B176" s="53" t="s">
        <v>29</v>
      </c>
      <c r="C176" s="94" t="s">
        <v>30</v>
      </c>
      <c r="D176" s="38" t="s">
        <v>7</v>
      </c>
      <c r="E176" s="38">
        <v>5</v>
      </c>
      <c r="F176" s="84">
        <v>0</v>
      </c>
      <c r="G176" s="84">
        <f t="shared" si="34"/>
        <v>0</v>
      </c>
      <c r="H176" s="153" t="s">
        <v>213</v>
      </c>
    </row>
    <row r="177" spans="1:8" ht="38.25">
      <c r="A177" s="53" t="s">
        <v>513</v>
      </c>
      <c r="B177" s="53" t="s">
        <v>19</v>
      </c>
      <c r="C177" s="94" t="s">
        <v>273</v>
      </c>
      <c r="D177" s="38" t="s">
        <v>8</v>
      </c>
      <c r="E177" s="38">
        <v>0.5</v>
      </c>
      <c r="F177" s="84">
        <v>0</v>
      </c>
      <c r="G177" s="84">
        <f t="shared" si="34"/>
        <v>0</v>
      </c>
      <c r="H177" s="153" t="s">
        <v>213</v>
      </c>
    </row>
    <row r="178" spans="1:8" s="70" customFormat="1" ht="15">
      <c r="A178" s="188" t="s">
        <v>45</v>
      </c>
      <c r="B178" s="74"/>
      <c r="C178" s="188"/>
      <c r="D178" s="76"/>
      <c r="E178" s="76"/>
      <c r="F178" s="119" t="s">
        <v>10</v>
      </c>
      <c r="G178" s="120">
        <f>SUM(G162:G177)</f>
        <v>0</v>
      </c>
      <c r="H178" s="78"/>
    </row>
    <row r="179" spans="1:8" s="67" customFormat="1" ht="10.5" customHeight="1">
      <c r="A179" s="190"/>
      <c r="B179" s="50"/>
      <c r="D179" s="50"/>
      <c r="E179" s="50"/>
      <c r="F179" s="51"/>
      <c r="G179" s="51"/>
      <c r="H179" s="72"/>
    </row>
    <row r="180" spans="1:8" s="125" customFormat="1" ht="15">
      <c r="A180" s="188" t="s">
        <v>63</v>
      </c>
      <c r="B180" s="122"/>
      <c r="C180" s="190"/>
      <c r="D180" s="50"/>
      <c r="E180" s="50"/>
      <c r="F180" s="123"/>
      <c r="G180" s="123"/>
      <c r="H180" s="124"/>
    </row>
    <row r="181" spans="1:9" s="145" customFormat="1" ht="22.5">
      <c r="A181" s="172" t="s">
        <v>571</v>
      </c>
      <c r="B181" s="172" t="s">
        <v>572</v>
      </c>
      <c r="C181" s="172" t="s">
        <v>0</v>
      </c>
      <c r="D181" s="172" t="s">
        <v>1</v>
      </c>
      <c r="E181" s="172" t="s">
        <v>11</v>
      </c>
      <c r="F181" s="173" t="s">
        <v>2</v>
      </c>
      <c r="G181" s="173" t="s">
        <v>3</v>
      </c>
      <c r="H181" s="172" t="s">
        <v>4</v>
      </c>
      <c r="I181" s="174"/>
    </row>
    <row r="182" spans="1:8" ht="38.25">
      <c r="A182" s="53" t="s">
        <v>514</v>
      </c>
      <c r="B182" s="53" t="s">
        <v>35</v>
      </c>
      <c r="C182" s="94" t="s">
        <v>282</v>
      </c>
      <c r="D182" s="38" t="s">
        <v>7</v>
      </c>
      <c r="E182" s="38">
        <v>44</v>
      </c>
      <c r="F182" s="84">
        <v>0</v>
      </c>
      <c r="G182" s="84">
        <f>PRODUCT(E182:F182)</f>
        <v>0</v>
      </c>
      <c r="H182" s="153" t="s">
        <v>213</v>
      </c>
    </row>
    <row r="183" spans="1:8" ht="25.5">
      <c r="A183" s="53" t="s">
        <v>515</v>
      </c>
      <c r="B183" s="53" t="s">
        <v>36</v>
      </c>
      <c r="C183" s="94" t="s">
        <v>283</v>
      </c>
      <c r="D183" s="38" t="s">
        <v>7</v>
      </c>
      <c r="E183" s="38">
        <v>44</v>
      </c>
      <c r="F183" s="84">
        <v>0</v>
      </c>
      <c r="G183" s="84">
        <f>PRODUCT(E183:F183)</f>
        <v>0</v>
      </c>
      <c r="H183" s="153" t="s">
        <v>213</v>
      </c>
    </row>
    <row r="184" spans="1:8" ht="15">
      <c r="A184" s="53" t="s">
        <v>516</v>
      </c>
      <c r="B184" s="53" t="s">
        <v>221</v>
      </c>
      <c r="C184" s="94" t="s">
        <v>371</v>
      </c>
      <c r="D184" s="38" t="s">
        <v>6</v>
      </c>
      <c r="E184" s="38">
        <v>1.1</v>
      </c>
      <c r="F184" s="84">
        <v>0</v>
      </c>
      <c r="G184" s="84">
        <f>PRODUCT(E184:F184)</f>
        <v>0</v>
      </c>
      <c r="H184" s="153"/>
    </row>
    <row r="185" spans="1:8" ht="14.25">
      <c r="A185" s="53" t="s">
        <v>517</v>
      </c>
      <c r="B185" s="53" t="s">
        <v>24</v>
      </c>
      <c r="C185" s="94" t="s">
        <v>464</v>
      </c>
      <c r="D185" s="38" t="s">
        <v>6</v>
      </c>
      <c r="E185" s="38">
        <v>4.6</v>
      </c>
      <c r="F185" s="84">
        <v>0</v>
      </c>
      <c r="G185" s="84">
        <f>ABS((E185*F185))</f>
        <v>0</v>
      </c>
      <c r="H185" s="153" t="s">
        <v>213</v>
      </c>
    </row>
    <row r="186" spans="1:8" ht="38.25">
      <c r="A186" s="53" t="s">
        <v>518</v>
      </c>
      <c r="B186" s="53" t="s">
        <v>62</v>
      </c>
      <c r="C186" s="94" t="s">
        <v>405</v>
      </c>
      <c r="D186" s="38" t="s">
        <v>5</v>
      </c>
      <c r="E186" s="38">
        <v>64</v>
      </c>
      <c r="F186" s="84">
        <v>0</v>
      </c>
      <c r="G186" s="84">
        <f aca="true" t="shared" si="35" ref="G186:G188">ABS((E186*F186))</f>
        <v>0</v>
      </c>
      <c r="H186" s="153" t="s">
        <v>213</v>
      </c>
    </row>
    <row r="187" spans="1:8" ht="15">
      <c r="A187" s="53" t="s">
        <v>519</v>
      </c>
      <c r="B187" s="53" t="s">
        <v>221</v>
      </c>
      <c r="C187" s="94" t="s">
        <v>385</v>
      </c>
      <c r="D187" s="38" t="s">
        <v>6</v>
      </c>
      <c r="E187" s="38">
        <f>E186*0.1</f>
        <v>6.4</v>
      </c>
      <c r="F187" s="84">
        <v>0</v>
      </c>
      <c r="G187" s="84">
        <f t="shared" si="35"/>
        <v>0</v>
      </c>
      <c r="H187" s="147"/>
    </row>
    <row r="188" spans="1:8" ht="25.5">
      <c r="A188" s="53" t="s">
        <v>520</v>
      </c>
      <c r="B188" s="53" t="s">
        <v>297</v>
      </c>
      <c r="C188" s="94" t="s">
        <v>296</v>
      </c>
      <c r="D188" s="38" t="s">
        <v>5</v>
      </c>
      <c r="E188" s="38">
        <v>58</v>
      </c>
      <c r="F188" s="84">
        <v>0</v>
      </c>
      <c r="G188" s="84">
        <f t="shared" si="35"/>
        <v>0</v>
      </c>
      <c r="H188" s="153" t="s">
        <v>213</v>
      </c>
    </row>
    <row r="189" spans="1:8" ht="38.25">
      <c r="A189" s="53" t="s">
        <v>521</v>
      </c>
      <c r="B189" s="53" t="s">
        <v>19</v>
      </c>
      <c r="C189" s="94" t="s">
        <v>255</v>
      </c>
      <c r="D189" s="38" t="s">
        <v>8</v>
      </c>
      <c r="E189" s="38">
        <v>1</v>
      </c>
      <c r="F189" s="84">
        <v>0</v>
      </c>
      <c r="G189" s="84">
        <f>ABS((E189*F189))</f>
        <v>0</v>
      </c>
      <c r="H189" s="153" t="s">
        <v>213</v>
      </c>
    </row>
    <row r="190" spans="1:8" s="70" customFormat="1" ht="15">
      <c r="A190" s="188" t="s">
        <v>63</v>
      </c>
      <c r="B190" s="74"/>
      <c r="C190" s="188"/>
      <c r="D190" s="76"/>
      <c r="E190" s="76"/>
      <c r="F190" s="119" t="s">
        <v>10</v>
      </c>
      <c r="G190" s="120">
        <f>SUM(G182:G189)</f>
        <v>0</v>
      </c>
      <c r="H190" s="78"/>
    </row>
    <row r="191" spans="1:8" s="67" customFormat="1" ht="10.5" customHeight="1">
      <c r="A191" s="190"/>
      <c r="B191" s="50"/>
      <c r="D191" s="50"/>
      <c r="E191" s="50"/>
      <c r="F191" s="51"/>
      <c r="G191" s="51"/>
      <c r="H191" s="72"/>
    </row>
    <row r="192" spans="1:8" s="70" customFormat="1" ht="15">
      <c r="A192" s="193" t="s">
        <v>287</v>
      </c>
      <c r="B192" s="74"/>
      <c r="C192" s="188"/>
      <c r="D192" s="76"/>
      <c r="E192" s="76"/>
      <c r="F192" s="90"/>
      <c r="G192" s="77"/>
      <c r="H192" s="78"/>
    </row>
    <row r="193" spans="1:9" s="145" customFormat="1" ht="22.5">
      <c r="A193" s="172" t="s">
        <v>571</v>
      </c>
      <c r="B193" s="172" t="s">
        <v>572</v>
      </c>
      <c r="C193" s="172" t="s">
        <v>0</v>
      </c>
      <c r="D193" s="172" t="s">
        <v>1</v>
      </c>
      <c r="E193" s="172" t="s">
        <v>11</v>
      </c>
      <c r="F193" s="173" t="s">
        <v>2</v>
      </c>
      <c r="G193" s="173" t="s">
        <v>3</v>
      </c>
      <c r="H193" s="172" t="s">
        <v>4</v>
      </c>
      <c r="I193" s="174"/>
    </row>
    <row r="194" spans="1:8" s="70" customFormat="1" ht="38.25">
      <c r="A194" s="53" t="s">
        <v>522</v>
      </c>
      <c r="B194" s="53" t="s">
        <v>289</v>
      </c>
      <c r="C194" s="94" t="s">
        <v>288</v>
      </c>
      <c r="D194" s="128" t="s">
        <v>7</v>
      </c>
      <c r="E194" s="38">
        <v>2057</v>
      </c>
      <c r="F194" s="84">
        <v>0</v>
      </c>
      <c r="G194" s="84">
        <f>ABS((E194*F194))</f>
        <v>0</v>
      </c>
      <c r="H194" s="153" t="s">
        <v>213</v>
      </c>
    </row>
    <row r="195" spans="1:8" s="70" customFormat="1" ht="38.25">
      <c r="A195" s="53" t="s">
        <v>523</v>
      </c>
      <c r="B195" s="53" t="s">
        <v>290</v>
      </c>
      <c r="C195" s="94" t="s">
        <v>291</v>
      </c>
      <c r="D195" s="128" t="s">
        <v>7</v>
      </c>
      <c r="E195" s="38">
        <v>100</v>
      </c>
      <c r="F195" s="84">
        <v>0</v>
      </c>
      <c r="G195" s="84">
        <f aca="true" t="shared" si="36" ref="G195:G201">ABS((E195*F195))</f>
        <v>0</v>
      </c>
      <c r="H195" s="153" t="s">
        <v>213</v>
      </c>
    </row>
    <row r="196" spans="1:8" s="70" customFormat="1" ht="25.5">
      <c r="A196" s="53" t="s">
        <v>524</v>
      </c>
      <c r="B196" s="53" t="s">
        <v>292</v>
      </c>
      <c r="C196" s="94" t="s">
        <v>294</v>
      </c>
      <c r="D196" s="128" t="s">
        <v>7</v>
      </c>
      <c r="E196" s="38">
        <v>2057</v>
      </c>
      <c r="F196" s="84">
        <v>0</v>
      </c>
      <c r="G196" s="84">
        <f t="shared" si="36"/>
        <v>0</v>
      </c>
      <c r="H196" s="153" t="s">
        <v>213</v>
      </c>
    </row>
    <row r="197" spans="1:8" s="70" customFormat="1" ht="25.5">
      <c r="A197" s="53" t="s">
        <v>525</v>
      </c>
      <c r="B197" s="53" t="s">
        <v>293</v>
      </c>
      <c r="C197" s="94" t="s">
        <v>330</v>
      </c>
      <c r="D197" s="128" t="s">
        <v>7</v>
      </c>
      <c r="E197" s="38">
        <v>100</v>
      </c>
      <c r="F197" s="84">
        <v>0</v>
      </c>
      <c r="G197" s="84">
        <f t="shared" si="36"/>
        <v>0</v>
      </c>
      <c r="H197" s="153" t="s">
        <v>213</v>
      </c>
    </row>
    <row r="198" spans="1:8" s="70" customFormat="1" ht="51">
      <c r="A198" s="53" t="s">
        <v>526</v>
      </c>
      <c r="B198" s="53" t="s">
        <v>62</v>
      </c>
      <c r="C198" s="94" t="s">
        <v>465</v>
      </c>
      <c r="D198" s="128" t="s">
        <v>451</v>
      </c>
      <c r="E198" s="38">
        <v>309</v>
      </c>
      <c r="F198" s="84">
        <v>0</v>
      </c>
      <c r="G198" s="84">
        <f t="shared" si="36"/>
        <v>0</v>
      </c>
      <c r="H198" s="153" t="s">
        <v>213</v>
      </c>
    </row>
    <row r="199" spans="1:8" s="70" customFormat="1" ht="15">
      <c r="A199" s="53" t="s">
        <v>527</v>
      </c>
      <c r="B199" s="53" t="s">
        <v>221</v>
      </c>
      <c r="C199" s="94" t="s">
        <v>404</v>
      </c>
      <c r="D199" s="38" t="s">
        <v>6</v>
      </c>
      <c r="E199" s="38">
        <f>E198*0.05</f>
        <v>15.450000000000001</v>
      </c>
      <c r="F199" s="84">
        <v>0</v>
      </c>
      <c r="G199" s="84">
        <f t="shared" si="36"/>
        <v>0</v>
      </c>
      <c r="H199" s="158"/>
    </row>
    <row r="200" spans="1:8" s="70" customFormat="1" ht="14.25">
      <c r="A200" s="53" t="s">
        <v>528</v>
      </c>
      <c r="B200" s="53" t="s">
        <v>24</v>
      </c>
      <c r="C200" s="94" t="s">
        <v>466</v>
      </c>
      <c r="D200" s="38" t="s">
        <v>6</v>
      </c>
      <c r="E200" s="38">
        <v>15.45</v>
      </c>
      <c r="F200" s="84">
        <v>0</v>
      </c>
      <c r="G200" s="84">
        <f t="shared" si="36"/>
        <v>0</v>
      </c>
      <c r="H200" s="153" t="s">
        <v>213</v>
      </c>
    </row>
    <row r="201" spans="1:8" s="70" customFormat="1" ht="25.5">
      <c r="A201" s="53" t="s">
        <v>529</v>
      </c>
      <c r="B201" s="53" t="s">
        <v>297</v>
      </c>
      <c r="C201" s="94" t="s">
        <v>295</v>
      </c>
      <c r="D201" s="128" t="s">
        <v>451</v>
      </c>
      <c r="E201" s="38">
        <v>309</v>
      </c>
      <c r="F201" s="84">
        <v>0</v>
      </c>
      <c r="G201" s="84">
        <f t="shared" si="36"/>
        <v>0</v>
      </c>
      <c r="H201" s="153" t="s">
        <v>213</v>
      </c>
    </row>
    <row r="202" spans="1:9" s="60" customFormat="1" ht="33.75">
      <c r="A202" s="53"/>
      <c r="B202" s="53"/>
      <c r="C202" s="141" t="s">
        <v>298</v>
      </c>
      <c r="D202" s="52"/>
      <c r="E202" s="56"/>
      <c r="F202" s="57"/>
      <c r="G202" s="57"/>
      <c r="H202" s="58"/>
      <c r="I202" s="59"/>
    </row>
    <row r="203" spans="1:8" s="70" customFormat="1" ht="15">
      <c r="A203" s="188" t="s">
        <v>286</v>
      </c>
      <c r="B203" s="74"/>
      <c r="C203" s="427"/>
      <c r="D203" s="76"/>
      <c r="E203" s="76"/>
      <c r="F203" s="119" t="s">
        <v>10</v>
      </c>
      <c r="G203" s="120">
        <f>SUM(G194:G202)</f>
        <v>0</v>
      </c>
      <c r="H203" s="78"/>
    </row>
    <row r="204" spans="1:8" s="67" customFormat="1" ht="10.5" customHeight="1">
      <c r="A204" s="190"/>
      <c r="B204" s="50"/>
      <c r="D204" s="50"/>
      <c r="E204" s="50"/>
      <c r="F204" s="51"/>
      <c r="G204" s="51"/>
      <c r="H204" s="72"/>
    </row>
    <row r="205" spans="1:8" s="125" customFormat="1" ht="15">
      <c r="A205" s="188" t="s">
        <v>41</v>
      </c>
      <c r="C205" s="190"/>
      <c r="D205" s="50"/>
      <c r="E205" s="50"/>
      <c r="F205" s="123"/>
      <c r="G205" s="123"/>
      <c r="H205" s="124"/>
    </row>
    <row r="206" spans="1:9" s="145" customFormat="1" ht="22.5">
      <c r="A206" s="172" t="s">
        <v>571</v>
      </c>
      <c r="B206" s="172" t="s">
        <v>572</v>
      </c>
      <c r="C206" s="172" t="s">
        <v>0</v>
      </c>
      <c r="D206" s="172" t="s">
        <v>1</v>
      </c>
      <c r="E206" s="172" t="s">
        <v>11</v>
      </c>
      <c r="F206" s="173" t="s">
        <v>2</v>
      </c>
      <c r="G206" s="173" t="s">
        <v>3</v>
      </c>
      <c r="H206" s="172" t="s">
        <v>4</v>
      </c>
      <c r="I206" s="174"/>
    </row>
    <row r="207" spans="1:8" ht="25.5">
      <c r="A207" s="53" t="s">
        <v>530</v>
      </c>
      <c r="B207" s="53" t="s">
        <v>221</v>
      </c>
      <c r="C207" s="94" t="s">
        <v>467</v>
      </c>
      <c r="D207" s="38" t="s">
        <v>7</v>
      </c>
      <c r="E207" s="38">
        <v>1</v>
      </c>
      <c r="F207" s="84">
        <v>0</v>
      </c>
      <c r="G207" s="84">
        <f aca="true" t="shared" si="37" ref="G207:G247">ABS((E207*F207))</f>
        <v>0</v>
      </c>
      <c r="H207" s="160" t="s">
        <v>274</v>
      </c>
    </row>
    <row r="208" spans="1:8" ht="45">
      <c r="A208" s="53" t="s">
        <v>493</v>
      </c>
      <c r="B208" s="53" t="s">
        <v>221</v>
      </c>
      <c r="C208" s="94" t="s">
        <v>468</v>
      </c>
      <c r="D208" s="38" t="s">
        <v>7</v>
      </c>
      <c r="E208" s="38">
        <v>1</v>
      </c>
      <c r="F208" s="84">
        <v>0</v>
      </c>
      <c r="G208" s="84">
        <f t="shared" si="37"/>
        <v>0</v>
      </c>
      <c r="H208" s="58" t="s">
        <v>275</v>
      </c>
    </row>
    <row r="209" spans="1:8" ht="33.75">
      <c r="A209" s="53" t="s">
        <v>531</v>
      </c>
      <c r="B209" s="53" t="s">
        <v>221</v>
      </c>
      <c r="C209" s="94" t="s">
        <v>469</v>
      </c>
      <c r="D209" s="38" t="s">
        <v>7</v>
      </c>
      <c r="E209" s="38">
        <v>1</v>
      </c>
      <c r="F209" s="84">
        <v>0</v>
      </c>
      <c r="G209" s="84">
        <f t="shared" si="37"/>
        <v>0</v>
      </c>
      <c r="H209" s="160" t="s">
        <v>276</v>
      </c>
    </row>
    <row r="210" spans="1:8" ht="25.5">
      <c r="A210" s="53" t="s">
        <v>532</v>
      </c>
      <c r="B210" s="53" t="s">
        <v>221</v>
      </c>
      <c r="C210" s="94" t="s">
        <v>470</v>
      </c>
      <c r="D210" s="38" t="s">
        <v>7</v>
      </c>
      <c r="E210" s="38">
        <v>1</v>
      </c>
      <c r="F210" s="84">
        <v>0</v>
      </c>
      <c r="G210" s="84">
        <f t="shared" si="37"/>
        <v>0</v>
      </c>
      <c r="H210" s="58" t="s">
        <v>277</v>
      </c>
    </row>
    <row r="211" spans="1:8" ht="22.5">
      <c r="A211" s="177" t="s">
        <v>533</v>
      </c>
      <c r="B211" s="177" t="s">
        <v>221</v>
      </c>
      <c r="C211" s="136" t="s">
        <v>471</v>
      </c>
      <c r="D211" s="112" t="s">
        <v>7</v>
      </c>
      <c r="E211" s="112">
        <v>1</v>
      </c>
      <c r="F211" s="113">
        <v>0</v>
      </c>
      <c r="G211" s="113">
        <f t="shared" si="37"/>
        <v>0</v>
      </c>
      <c r="H211" s="187" t="s">
        <v>277</v>
      </c>
    </row>
    <row r="212" spans="1:8" ht="25.5">
      <c r="A212" s="94" t="s">
        <v>534</v>
      </c>
      <c r="B212" s="94" t="s">
        <v>221</v>
      </c>
      <c r="C212" s="94" t="s">
        <v>472</v>
      </c>
      <c r="D212" s="38" t="s">
        <v>7</v>
      </c>
      <c r="E212" s="39">
        <v>9</v>
      </c>
      <c r="F212" s="84">
        <v>0</v>
      </c>
      <c r="G212" s="84">
        <f t="shared" si="37"/>
        <v>0</v>
      </c>
      <c r="H212" s="58" t="s">
        <v>299</v>
      </c>
    </row>
    <row r="213" spans="1:8" ht="25.5">
      <c r="A213" s="53" t="s">
        <v>535</v>
      </c>
      <c r="B213" s="53" t="s">
        <v>221</v>
      </c>
      <c r="C213" s="79" t="s">
        <v>473</v>
      </c>
      <c r="D213" s="38" t="s">
        <v>7</v>
      </c>
      <c r="E213" s="39">
        <v>6</v>
      </c>
      <c r="F213" s="84">
        <v>0</v>
      </c>
      <c r="G213" s="84">
        <f t="shared" si="37"/>
        <v>0</v>
      </c>
      <c r="H213" s="58" t="s">
        <v>300</v>
      </c>
    </row>
    <row r="214" spans="1:8" ht="25.5">
      <c r="A214" s="53" t="s">
        <v>536</v>
      </c>
      <c r="B214" s="53" t="s">
        <v>221</v>
      </c>
      <c r="C214" s="79" t="s">
        <v>474</v>
      </c>
      <c r="D214" s="38" t="s">
        <v>7</v>
      </c>
      <c r="E214" s="39">
        <v>2</v>
      </c>
      <c r="F214" s="84">
        <v>0</v>
      </c>
      <c r="G214" s="84">
        <f t="shared" si="37"/>
        <v>0</v>
      </c>
      <c r="H214" s="58" t="s">
        <v>301</v>
      </c>
    </row>
    <row r="215" spans="1:8" ht="25.5">
      <c r="A215" s="53" t="s">
        <v>537</v>
      </c>
      <c r="B215" s="53" t="s">
        <v>221</v>
      </c>
      <c r="C215" s="79" t="s">
        <v>475</v>
      </c>
      <c r="D215" s="38" t="s">
        <v>7</v>
      </c>
      <c r="E215" s="39">
        <v>9</v>
      </c>
      <c r="F215" s="84">
        <v>0</v>
      </c>
      <c r="G215" s="84">
        <f t="shared" si="37"/>
        <v>0</v>
      </c>
      <c r="H215" s="58" t="s">
        <v>302</v>
      </c>
    </row>
    <row r="216" spans="1:8" ht="25.5">
      <c r="A216" s="53" t="s">
        <v>538</v>
      </c>
      <c r="B216" s="53" t="s">
        <v>221</v>
      </c>
      <c r="C216" s="79" t="s">
        <v>476</v>
      </c>
      <c r="D216" s="38" t="s">
        <v>7</v>
      </c>
      <c r="E216" s="39">
        <v>5</v>
      </c>
      <c r="F216" s="84">
        <v>0</v>
      </c>
      <c r="G216" s="84">
        <f t="shared" si="37"/>
        <v>0</v>
      </c>
      <c r="H216" s="58" t="s">
        <v>303</v>
      </c>
    </row>
    <row r="217" spans="1:8" ht="25.5">
      <c r="A217" s="53" t="s">
        <v>539</v>
      </c>
      <c r="B217" s="53" t="s">
        <v>221</v>
      </c>
      <c r="C217" s="79" t="s">
        <v>477</v>
      </c>
      <c r="D217" s="38" t="s">
        <v>7</v>
      </c>
      <c r="E217" s="39">
        <v>3</v>
      </c>
      <c r="F217" s="84">
        <v>0</v>
      </c>
      <c r="G217" s="84">
        <f t="shared" si="37"/>
        <v>0</v>
      </c>
      <c r="H217" s="58" t="s">
        <v>304</v>
      </c>
    </row>
    <row r="218" spans="1:8" ht="25.5">
      <c r="A218" s="53" t="s">
        <v>540</v>
      </c>
      <c r="B218" s="53" t="s">
        <v>221</v>
      </c>
      <c r="C218" s="79" t="s">
        <v>478</v>
      </c>
      <c r="D218" s="38" t="s">
        <v>7</v>
      </c>
      <c r="E218" s="39">
        <v>4</v>
      </c>
      <c r="F218" s="84">
        <v>0</v>
      </c>
      <c r="G218" s="84">
        <f t="shared" si="37"/>
        <v>0</v>
      </c>
      <c r="H218" s="58" t="s">
        <v>303</v>
      </c>
    </row>
    <row r="219" spans="1:8" ht="25.5">
      <c r="A219" s="53" t="s">
        <v>541</v>
      </c>
      <c r="B219" s="53" t="s">
        <v>221</v>
      </c>
      <c r="C219" s="79" t="s">
        <v>479</v>
      </c>
      <c r="D219" s="38" t="s">
        <v>7</v>
      </c>
      <c r="E219" s="39">
        <v>3</v>
      </c>
      <c r="F219" s="84">
        <v>0</v>
      </c>
      <c r="G219" s="84">
        <f t="shared" si="37"/>
        <v>0</v>
      </c>
      <c r="H219" s="58" t="s">
        <v>305</v>
      </c>
    </row>
    <row r="220" spans="1:8" ht="25.5">
      <c r="A220" s="53" t="s">
        <v>542</v>
      </c>
      <c r="B220" s="53" t="s">
        <v>221</v>
      </c>
      <c r="C220" s="79" t="s">
        <v>480</v>
      </c>
      <c r="D220" s="38" t="s">
        <v>7</v>
      </c>
      <c r="E220" s="39">
        <v>3</v>
      </c>
      <c r="F220" s="84">
        <v>0</v>
      </c>
      <c r="G220" s="84">
        <f t="shared" si="37"/>
        <v>0</v>
      </c>
      <c r="H220" s="58" t="s">
        <v>303</v>
      </c>
    </row>
    <row r="221" spans="1:8" ht="25.5">
      <c r="A221" s="53" t="s">
        <v>543</v>
      </c>
      <c r="B221" s="176" t="s">
        <v>221</v>
      </c>
      <c r="C221" s="423" t="s">
        <v>306</v>
      </c>
      <c r="D221" s="42" t="s">
        <v>7</v>
      </c>
      <c r="E221" s="424">
        <v>65</v>
      </c>
      <c r="F221" s="63">
        <v>0</v>
      </c>
      <c r="G221" s="63">
        <f t="shared" si="37"/>
        <v>0</v>
      </c>
      <c r="H221" s="61" t="s">
        <v>333</v>
      </c>
    </row>
    <row r="222" spans="1:8" ht="15">
      <c r="A222" s="53" t="s">
        <v>544</v>
      </c>
      <c r="B222" s="176" t="s">
        <v>221</v>
      </c>
      <c r="C222" s="44" t="s">
        <v>307</v>
      </c>
      <c r="D222" s="42" t="s">
        <v>7</v>
      </c>
      <c r="E222" s="181">
        <v>36</v>
      </c>
      <c r="F222" s="63">
        <v>0</v>
      </c>
      <c r="G222" s="63">
        <f t="shared" si="37"/>
        <v>0</v>
      </c>
      <c r="H222" s="61" t="s">
        <v>333</v>
      </c>
    </row>
    <row r="223" spans="1:8" ht="15">
      <c r="A223" s="53" t="s">
        <v>545</v>
      </c>
      <c r="B223" s="176" t="s">
        <v>221</v>
      </c>
      <c r="C223" s="44" t="s">
        <v>308</v>
      </c>
      <c r="D223" s="42" t="s">
        <v>7</v>
      </c>
      <c r="E223" s="181">
        <v>22</v>
      </c>
      <c r="F223" s="63">
        <v>0</v>
      </c>
      <c r="G223" s="63">
        <f t="shared" si="37"/>
        <v>0</v>
      </c>
      <c r="H223" s="61" t="s">
        <v>333</v>
      </c>
    </row>
    <row r="224" spans="1:8" ht="15">
      <c r="A224" s="53" t="s">
        <v>546</v>
      </c>
      <c r="B224" s="176" t="s">
        <v>221</v>
      </c>
      <c r="C224" s="44" t="s">
        <v>309</v>
      </c>
      <c r="D224" s="42" t="s">
        <v>7</v>
      </c>
      <c r="E224" s="181">
        <v>36</v>
      </c>
      <c r="F224" s="63">
        <v>0</v>
      </c>
      <c r="G224" s="63">
        <f t="shared" si="37"/>
        <v>0</v>
      </c>
      <c r="H224" s="61" t="s">
        <v>333</v>
      </c>
    </row>
    <row r="225" spans="1:8" ht="15">
      <c r="A225" s="53" t="s">
        <v>547</v>
      </c>
      <c r="B225" s="176" t="s">
        <v>221</v>
      </c>
      <c r="C225" s="44" t="s">
        <v>310</v>
      </c>
      <c r="D225" s="42" t="s">
        <v>7</v>
      </c>
      <c r="E225" s="181">
        <v>36</v>
      </c>
      <c r="F225" s="63">
        <v>0</v>
      </c>
      <c r="G225" s="63">
        <f t="shared" si="37"/>
        <v>0</v>
      </c>
      <c r="H225" s="61" t="s">
        <v>333</v>
      </c>
    </row>
    <row r="226" spans="1:8" ht="25.5">
      <c r="A226" s="53" t="s">
        <v>548</v>
      </c>
      <c r="B226" s="176" t="s">
        <v>221</v>
      </c>
      <c r="C226" s="44" t="s">
        <v>311</v>
      </c>
      <c r="D226" s="42" t="s">
        <v>7</v>
      </c>
      <c r="E226" s="181">
        <v>48</v>
      </c>
      <c r="F226" s="63">
        <v>0</v>
      </c>
      <c r="G226" s="63">
        <f t="shared" si="37"/>
        <v>0</v>
      </c>
      <c r="H226" s="61" t="s">
        <v>333</v>
      </c>
    </row>
    <row r="227" spans="1:8" ht="15">
      <c r="A227" s="53" t="s">
        <v>549</v>
      </c>
      <c r="B227" s="176" t="s">
        <v>221</v>
      </c>
      <c r="C227" s="44" t="s">
        <v>312</v>
      </c>
      <c r="D227" s="42" t="s">
        <v>7</v>
      </c>
      <c r="E227" s="181">
        <v>30</v>
      </c>
      <c r="F227" s="63">
        <v>0</v>
      </c>
      <c r="G227" s="63">
        <f t="shared" si="37"/>
        <v>0</v>
      </c>
      <c r="H227" s="61" t="s">
        <v>334</v>
      </c>
    </row>
    <row r="228" spans="1:8" ht="24">
      <c r="A228" s="53" t="s">
        <v>550</v>
      </c>
      <c r="B228" s="176" t="s">
        <v>221</v>
      </c>
      <c r="C228" s="44" t="s">
        <v>331</v>
      </c>
      <c r="D228" s="42" t="s">
        <v>7</v>
      </c>
      <c r="E228" s="181">
        <v>217</v>
      </c>
      <c r="F228" s="63">
        <v>0</v>
      </c>
      <c r="G228" s="63">
        <f t="shared" si="37"/>
        <v>0</v>
      </c>
      <c r="H228" s="61" t="s">
        <v>333</v>
      </c>
    </row>
    <row r="229" spans="1:8" ht="24">
      <c r="A229" s="53" t="s">
        <v>551</v>
      </c>
      <c r="B229" s="176" t="s">
        <v>221</v>
      </c>
      <c r="C229" s="44" t="s">
        <v>313</v>
      </c>
      <c r="D229" s="42" t="s">
        <v>7</v>
      </c>
      <c r="E229" s="181">
        <v>145</v>
      </c>
      <c r="F229" s="63">
        <v>0</v>
      </c>
      <c r="G229" s="63">
        <f t="shared" si="37"/>
        <v>0</v>
      </c>
      <c r="H229" s="61" t="s">
        <v>333</v>
      </c>
    </row>
    <row r="230" spans="1:8" ht="25.5">
      <c r="A230" s="53" t="s">
        <v>552</v>
      </c>
      <c r="B230" s="176" t="s">
        <v>221</v>
      </c>
      <c r="C230" s="44" t="s">
        <v>314</v>
      </c>
      <c r="D230" s="42" t="s">
        <v>7</v>
      </c>
      <c r="E230" s="181">
        <v>72</v>
      </c>
      <c r="F230" s="63">
        <v>0</v>
      </c>
      <c r="G230" s="63">
        <f t="shared" si="37"/>
        <v>0</v>
      </c>
      <c r="H230" s="61" t="s">
        <v>333</v>
      </c>
    </row>
    <row r="231" spans="1:8" ht="24">
      <c r="A231" s="53" t="s">
        <v>553</v>
      </c>
      <c r="B231" s="176" t="s">
        <v>221</v>
      </c>
      <c r="C231" s="44" t="s">
        <v>315</v>
      </c>
      <c r="D231" s="42" t="s">
        <v>7</v>
      </c>
      <c r="E231" s="181">
        <v>29</v>
      </c>
      <c r="F231" s="63">
        <v>0</v>
      </c>
      <c r="G231" s="63">
        <f t="shared" si="37"/>
        <v>0</v>
      </c>
      <c r="H231" s="61" t="s">
        <v>333</v>
      </c>
    </row>
    <row r="232" spans="1:8" ht="24">
      <c r="A232" s="53" t="s">
        <v>554</v>
      </c>
      <c r="B232" s="176" t="s">
        <v>221</v>
      </c>
      <c r="C232" s="44" t="s">
        <v>316</v>
      </c>
      <c r="D232" s="42" t="s">
        <v>7</v>
      </c>
      <c r="E232" s="181">
        <v>108</v>
      </c>
      <c r="F232" s="63">
        <v>0</v>
      </c>
      <c r="G232" s="63">
        <f t="shared" si="37"/>
        <v>0</v>
      </c>
      <c r="H232" s="61" t="s">
        <v>333</v>
      </c>
    </row>
    <row r="233" spans="1:8" ht="24">
      <c r="A233" s="53" t="s">
        <v>555</v>
      </c>
      <c r="B233" s="176" t="s">
        <v>221</v>
      </c>
      <c r="C233" s="44" t="s">
        <v>317</v>
      </c>
      <c r="D233" s="42" t="s">
        <v>7</v>
      </c>
      <c r="E233" s="181">
        <v>193</v>
      </c>
      <c r="F233" s="63">
        <v>0</v>
      </c>
      <c r="G233" s="63">
        <f t="shared" si="37"/>
        <v>0</v>
      </c>
      <c r="H233" s="61" t="s">
        <v>333</v>
      </c>
    </row>
    <row r="234" spans="1:8" ht="24">
      <c r="A234" s="53" t="s">
        <v>556</v>
      </c>
      <c r="B234" s="176" t="s">
        <v>221</v>
      </c>
      <c r="C234" s="44" t="s">
        <v>318</v>
      </c>
      <c r="D234" s="42" t="s">
        <v>7</v>
      </c>
      <c r="E234" s="181">
        <v>17</v>
      </c>
      <c r="F234" s="63">
        <v>0</v>
      </c>
      <c r="G234" s="63">
        <f t="shared" si="37"/>
        <v>0</v>
      </c>
      <c r="H234" s="61" t="s">
        <v>333</v>
      </c>
    </row>
    <row r="235" spans="1:8" ht="24">
      <c r="A235" s="53" t="s">
        <v>557</v>
      </c>
      <c r="B235" s="176" t="s">
        <v>221</v>
      </c>
      <c r="C235" s="44" t="s">
        <v>319</v>
      </c>
      <c r="D235" s="42" t="s">
        <v>7</v>
      </c>
      <c r="E235" s="181">
        <v>217</v>
      </c>
      <c r="F235" s="63">
        <v>0</v>
      </c>
      <c r="G235" s="63">
        <f t="shared" si="37"/>
        <v>0</v>
      </c>
      <c r="H235" s="61" t="s">
        <v>333</v>
      </c>
    </row>
    <row r="236" spans="1:8" ht="24">
      <c r="A236" s="53" t="s">
        <v>558</v>
      </c>
      <c r="B236" s="176" t="s">
        <v>221</v>
      </c>
      <c r="C236" s="44" t="s">
        <v>332</v>
      </c>
      <c r="D236" s="42" t="s">
        <v>7</v>
      </c>
      <c r="E236" s="181">
        <v>11</v>
      </c>
      <c r="F236" s="63">
        <v>0</v>
      </c>
      <c r="G236" s="63">
        <f t="shared" si="37"/>
        <v>0</v>
      </c>
      <c r="H236" s="61" t="s">
        <v>333</v>
      </c>
    </row>
    <row r="237" spans="1:8" ht="24">
      <c r="A237" s="53" t="s">
        <v>559</v>
      </c>
      <c r="B237" s="176" t="s">
        <v>221</v>
      </c>
      <c r="C237" s="44" t="s">
        <v>320</v>
      </c>
      <c r="D237" s="42" t="s">
        <v>7</v>
      </c>
      <c r="E237" s="181">
        <v>108</v>
      </c>
      <c r="F237" s="63">
        <v>0</v>
      </c>
      <c r="G237" s="63">
        <f t="shared" si="37"/>
        <v>0</v>
      </c>
      <c r="H237" s="61" t="s">
        <v>333</v>
      </c>
    </row>
    <row r="238" spans="1:8" ht="24">
      <c r="A238" s="53" t="s">
        <v>560</v>
      </c>
      <c r="B238" s="176" t="s">
        <v>221</v>
      </c>
      <c r="C238" s="44" t="s">
        <v>321</v>
      </c>
      <c r="D238" s="42" t="s">
        <v>7</v>
      </c>
      <c r="E238" s="181">
        <v>169</v>
      </c>
      <c r="F238" s="63">
        <v>0</v>
      </c>
      <c r="G238" s="63">
        <f t="shared" si="37"/>
        <v>0</v>
      </c>
      <c r="H238" s="61" t="s">
        <v>333</v>
      </c>
    </row>
    <row r="239" spans="1:8" ht="24">
      <c r="A239" s="53" t="s">
        <v>561</v>
      </c>
      <c r="B239" s="176" t="s">
        <v>221</v>
      </c>
      <c r="C239" s="44" t="s">
        <v>322</v>
      </c>
      <c r="D239" s="42" t="s">
        <v>7</v>
      </c>
      <c r="E239" s="181">
        <v>71</v>
      </c>
      <c r="F239" s="63">
        <v>0</v>
      </c>
      <c r="G239" s="63">
        <f t="shared" si="37"/>
        <v>0</v>
      </c>
      <c r="H239" s="61" t="s">
        <v>333</v>
      </c>
    </row>
    <row r="240" spans="1:8" ht="24">
      <c r="A240" s="53" t="s">
        <v>562</v>
      </c>
      <c r="B240" s="176" t="s">
        <v>221</v>
      </c>
      <c r="C240" s="44" t="s">
        <v>323</v>
      </c>
      <c r="D240" s="42" t="s">
        <v>7</v>
      </c>
      <c r="E240" s="181">
        <v>122</v>
      </c>
      <c r="F240" s="63">
        <v>0</v>
      </c>
      <c r="G240" s="63">
        <f t="shared" si="37"/>
        <v>0</v>
      </c>
      <c r="H240" s="61" t="s">
        <v>333</v>
      </c>
    </row>
    <row r="241" spans="1:8" ht="24">
      <c r="A241" s="53" t="s">
        <v>563</v>
      </c>
      <c r="B241" s="176" t="s">
        <v>221</v>
      </c>
      <c r="C241" s="44" t="s">
        <v>324</v>
      </c>
      <c r="D241" s="42" t="s">
        <v>7</v>
      </c>
      <c r="E241" s="181">
        <v>71</v>
      </c>
      <c r="F241" s="63">
        <v>0</v>
      </c>
      <c r="G241" s="63">
        <f t="shared" si="37"/>
        <v>0</v>
      </c>
      <c r="H241" s="61" t="s">
        <v>333</v>
      </c>
    </row>
    <row r="242" spans="1:8" ht="24">
      <c r="A242" s="53" t="s">
        <v>564</v>
      </c>
      <c r="B242" s="176" t="s">
        <v>221</v>
      </c>
      <c r="C242" s="44" t="s">
        <v>325</v>
      </c>
      <c r="D242" s="42" t="s">
        <v>7</v>
      </c>
      <c r="E242" s="181">
        <v>41</v>
      </c>
      <c r="F242" s="63">
        <v>0</v>
      </c>
      <c r="G242" s="63">
        <f t="shared" si="37"/>
        <v>0</v>
      </c>
      <c r="H242" s="61" t="s">
        <v>333</v>
      </c>
    </row>
    <row r="243" spans="1:8" ht="24">
      <c r="A243" s="53" t="s">
        <v>565</v>
      </c>
      <c r="B243" s="176" t="s">
        <v>221</v>
      </c>
      <c r="C243" s="44" t="s">
        <v>326</v>
      </c>
      <c r="D243" s="42" t="s">
        <v>7</v>
      </c>
      <c r="E243" s="181">
        <v>71</v>
      </c>
      <c r="F243" s="63">
        <v>0</v>
      </c>
      <c r="G243" s="63">
        <f t="shared" si="37"/>
        <v>0</v>
      </c>
      <c r="H243" s="61" t="s">
        <v>333</v>
      </c>
    </row>
    <row r="244" spans="1:8" ht="24">
      <c r="A244" s="53" t="s">
        <v>566</v>
      </c>
      <c r="B244" s="176" t="s">
        <v>221</v>
      </c>
      <c r="C244" s="44" t="s">
        <v>335</v>
      </c>
      <c r="D244" s="42" t="s">
        <v>7</v>
      </c>
      <c r="E244" s="181">
        <v>122</v>
      </c>
      <c r="F244" s="63">
        <v>0</v>
      </c>
      <c r="G244" s="63">
        <f t="shared" si="37"/>
        <v>0</v>
      </c>
      <c r="H244" s="61" t="s">
        <v>333</v>
      </c>
    </row>
    <row r="245" spans="1:8" ht="24">
      <c r="A245" s="53" t="s">
        <v>567</v>
      </c>
      <c r="B245" s="53" t="s">
        <v>221</v>
      </c>
      <c r="C245" s="44" t="s">
        <v>327</v>
      </c>
      <c r="D245" s="38" t="s">
        <v>7</v>
      </c>
      <c r="E245" s="181">
        <v>30</v>
      </c>
      <c r="F245" s="84">
        <v>0</v>
      </c>
      <c r="G245" s="84">
        <f t="shared" si="37"/>
        <v>0</v>
      </c>
      <c r="H245" s="58" t="s">
        <v>570</v>
      </c>
    </row>
    <row r="246" spans="1:8" ht="24">
      <c r="A246" s="53" t="s">
        <v>568</v>
      </c>
      <c r="B246" s="176" t="s">
        <v>221</v>
      </c>
      <c r="C246" s="44" t="s">
        <v>328</v>
      </c>
      <c r="D246" s="42" t="s">
        <v>7</v>
      </c>
      <c r="E246" s="181">
        <v>30</v>
      </c>
      <c r="F246" s="84">
        <v>0</v>
      </c>
      <c r="G246" s="63">
        <f t="shared" si="37"/>
        <v>0</v>
      </c>
      <c r="H246" s="61" t="s">
        <v>570</v>
      </c>
    </row>
    <row r="247" spans="1:8" ht="24">
      <c r="A247" s="53" t="s">
        <v>569</v>
      </c>
      <c r="B247" s="176" t="s">
        <v>221</v>
      </c>
      <c r="C247" s="44" t="s">
        <v>329</v>
      </c>
      <c r="D247" s="42" t="s">
        <v>7</v>
      </c>
      <c r="E247" s="181">
        <v>40</v>
      </c>
      <c r="F247" s="84">
        <v>0</v>
      </c>
      <c r="G247" s="63">
        <f t="shared" si="37"/>
        <v>0</v>
      </c>
      <c r="H247" s="61" t="s">
        <v>570</v>
      </c>
    </row>
    <row r="248" spans="1:8" s="70" customFormat="1" ht="13.5" thickBot="1">
      <c r="A248" s="201" t="s">
        <v>41</v>
      </c>
      <c r="B248" s="127"/>
      <c r="D248" s="126"/>
      <c r="E248" s="126"/>
      <c r="F248" s="202" t="s">
        <v>10</v>
      </c>
      <c r="G248" s="203">
        <f>SUM(G207:G247)</f>
        <v>0</v>
      </c>
      <c r="H248" s="43"/>
    </row>
    <row r="249" spans="1:8" s="125" customFormat="1" ht="13.5" thickBot="1">
      <c r="A249" s="98" t="s">
        <v>34</v>
      </c>
      <c r="B249" s="99"/>
      <c r="C249" s="100" t="s">
        <v>285</v>
      </c>
      <c r="D249" s="101"/>
      <c r="E249" s="101"/>
      <c r="F249" s="103" t="s">
        <v>10</v>
      </c>
      <c r="G249" s="130">
        <f>SUM(G144,G158,G178,G190,G203,G248)</f>
        <v>0</v>
      </c>
      <c r="H249" s="43"/>
    </row>
    <row r="250" spans="1:8" s="67" customFormat="1" ht="14.25" thickBot="1">
      <c r="A250" s="131"/>
      <c r="B250" s="68"/>
      <c r="C250" s="48"/>
      <c r="D250" s="43"/>
      <c r="E250" s="43"/>
      <c r="F250" s="49"/>
      <c r="G250" s="65"/>
      <c r="H250" s="43"/>
    </row>
    <row r="251" spans="1:8" s="125" customFormat="1" ht="13.5" thickBot="1">
      <c r="A251" s="285" t="s">
        <v>586</v>
      </c>
      <c r="B251" s="132"/>
      <c r="C251" s="286"/>
      <c r="D251" s="101"/>
      <c r="E251" s="101"/>
      <c r="F251" s="103" t="s">
        <v>10</v>
      </c>
      <c r="G251" s="133">
        <f>SUM(G57,G112,G249)</f>
        <v>0</v>
      </c>
      <c r="H251" s="43"/>
    </row>
    <row r="252" ht="13.5">
      <c r="H252" s="43"/>
    </row>
    <row r="253" ht="13.5">
      <c r="H253" s="43"/>
    </row>
    <row r="254" ht="13.5">
      <c r="H254" s="43"/>
    </row>
    <row r="255" ht="13.5">
      <c r="H255" s="43"/>
    </row>
    <row r="256" ht="13.5">
      <c r="H256" s="43"/>
    </row>
    <row r="257" ht="13.5">
      <c r="H257" s="43"/>
    </row>
    <row r="258" ht="13.5">
      <c r="H258" s="43"/>
    </row>
    <row r="259" ht="13.5">
      <c r="H259" s="43"/>
    </row>
    <row r="260" ht="13.5">
      <c r="H260" s="43"/>
    </row>
    <row r="261" ht="13.5">
      <c r="H261" s="43"/>
    </row>
    <row r="262" ht="13.5">
      <c r="H262" s="43"/>
    </row>
    <row r="263" ht="13.5">
      <c r="H263" s="43"/>
    </row>
    <row r="264" ht="15">
      <c r="H264" s="69"/>
    </row>
    <row r="265" ht="15">
      <c r="H265" s="137"/>
    </row>
    <row r="266" ht="15">
      <c r="H266" s="43"/>
    </row>
    <row r="267" ht="15">
      <c r="H267" s="48"/>
    </row>
    <row r="268" ht="15">
      <c r="H268" s="138"/>
    </row>
    <row r="269" ht="15">
      <c r="H269" s="69"/>
    </row>
    <row r="270" ht="15">
      <c r="H270" s="139"/>
    </row>
    <row r="271" ht="15">
      <c r="H271" s="139"/>
    </row>
    <row r="272" ht="15">
      <c r="H272" s="69"/>
    </row>
    <row r="273" ht="15">
      <c r="H273" s="138"/>
    </row>
    <row r="274" ht="15">
      <c r="H274" s="69"/>
    </row>
  </sheetData>
  <printOptions/>
  <pageMargins left="0.7874015748031497" right="0.3937007874015748" top="0.7874015748031497" bottom="0.7874015748031497" header="0.31496062992125984" footer="0.31496062992125984"/>
  <pageSetup fitToHeight="7" horizontalDpi="600" verticalDpi="600" orientation="portrait" paperSize="9" r:id="rId1"/>
  <headerFooter>
    <oddHeader>&amp;L&amp;"Rajdhani Medium,Obyčejné"&amp;6&amp;K000000ZAHRADA ZŠ MILÍN&amp;"Rajdhani Light,Obyčejné" ETAPA I&amp;"-,Obyčejné"
&amp;"Rajdhani Light,Obyčejné"&amp;A TERÉNY, POVRCHY VYBAVENÍ ZELEŇ
&amp;R&amp;"Rajdhani Light,Obyčejné"&amp;6&amp;K000000ROZPOČET PŘÍMÝCH INVESTIČNÍCH NÁKLADŮ
</oddHeader>
    <oddFooter>&amp;L&amp;"Rajdhani Light,Obyčejné"&amp;6Ing. Radka Matoušková&amp;R&amp;"Rajdhani Light,Obyčejné"&amp;8 &amp;P/&amp;N</oddFooter>
  </headerFooter>
  <rowBreaks count="1" manualBreakCount="1">
    <brk id="1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Layout" workbookViewId="0" topLeftCell="A85">
      <selection activeCell="C109" sqref="C109"/>
    </sheetView>
  </sheetViews>
  <sheetFormatPr defaultColWidth="8.8515625" defaultRowHeight="15"/>
  <cols>
    <col min="1" max="1" width="6.8515625" style="20" customWidth="1"/>
    <col min="2" max="2" width="9.140625" style="24" customWidth="1"/>
    <col min="3" max="3" width="38.421875" style="21" customWidth="1"/>
    <col min="4" max="4" width="5.28125" style="503" customWidth="1"/>
    <col min="5" max="5" width="7.140625" style="504" customWidth="1"/>
    <col min="6" max="6" width="8.421875" style="483" customWidth="1"/>
    <col min="7" max="7" width="13.28125" style="483" customWidth="1"/>
    <col min="8" max="8" width="51.421875" style="20" customWidth="1"/>
    <col min="9" max="9" width="36.57421875" style="20" bestFit="1" customWidth="1"/>
    <col min="10" max="16384" width="8.8515625" style="20" customWidth="1"/>
  </cols>
  <sheetData>
    <row r="1" spans="1:8" s="229" customFormat="1" ht="15.75">
      <c r="A1" s="276"/>
      <c r="B1" s="334"/>
      <c r="C1" s="277" t="s">
        <v>578</v>
      </c>
      <c r="D1" s="484"/>
      <c r="E1" s="484"/>
      <c r="F1" s="428"/>
      <c r="G1" s="454"/>
      <c r="H1" s="228"/>
    </row>
    <row r="2" spans="1:8" s="234" customFormat="1" ht="15">
      <c r="A2" s="280"/>
      <c r="B2" s="232"/>
      <c r="C2" s="233" t="s">
        <v>40</v>
      </c>
      <c r="D2" s="43"/>
      <c r="E2" s="43"/>
      <c r="F2" s="244"/>
      <c r="G2" s="430"/>
      <c r="H2" s="228"/>
    </row>
    <row r="3" spans="1:8" s="233" customFormat="1" ht="16.5" thickBot="1">
      <c r="A3" s="282"/>
      <c r="B3" s="337"/>
      <c r="C3" s="406" t="s">
        <v>590</v>
      </c>
      <c r="D3" s="485"/>
      <c r="E3" s="485"/>
      <c r="F3" s="431"/>
      <c r="G3" s="455"/>
      <c r="H3" s="45"/>
    </row>
    <row r="4" spans="1:8" s="234" customFormat="1" ht="17.25">
      <c r="A4" s="232"/>
      <c r="B4" s="232"/>
      <c r="C4" s="238"/>
      <c r="D4" s="43"/>
      <c r="E4" s="43"/>
      <c r="F4" s="244"/>
      <c r="G4" s="244"/>
      <c r="H4" s="228"/>
    </row>
    <row r="5" spans="1:8" s="240" customFormat="1" ht="15.75">
      <c r="A5" s="239"/>
      <c r="B5" s="374"/>
      <c r="C5" s="45" t="s">
        <v>60</v>
      </c>
      <c r="D5" s="68"/>
      <c r="E5" s="68"/>
      <c r="F5" s="241"/>
      <c r="G5" s="241"/>
      <c r="H5" s="242"/>
    </row>
    <row r="6" spans="1:8" s="234" customFormat="1" ht="18" thickBot="1">
      <c r="A6" s="232"/>
      <c r="B6" s="239"/>
      <c r="C6" s="45"/>
      <c r="D6" s="43"/>
      <c r="E6" s="486"/>
      <c r="F6" s="244"/>
      <c r="G6" s="244"/>
      <c r="H6" s="232"/>
    </row>
    <row r="7" spans="1:8" s="17" customFormat="1" ht="25.5">
      <c r="A7" s="206" t="s">
        <v>182</v>
      </c>
      <c r="B7" s="207">
        <v>11</v>
      </c>
      <c r="C7" s="207" t="s">
        <v>181</v>
      </c>
      <c r="D7" s="487" t="s">
        <v>1</v>
      </c>
      <c r="E7" s="487" t="s">
        <v>11</v>
      </c>
      <c r="F7" s="456" t="s">
        <v>10</v>
      </c>
      <c r="G7" s="457">
        <f>SUM(G8:G11)</f>
        <v>0</v>
      </c>
      <c r="H7" s="35"/>
    </row>
    <row r="8" spans="1:8" ht="15">
      <c r="A8" s="389">
        <v>1</v>
      </c>
      <c r="B8" s="208" t="s">
        <v>180</v>
      </c>
      <c r="C8" s="208" t="s">
        <v>179</v>
      </c>
      <c r="D8" s="38" t="s">
        <v>178</v>
      </c>
      <c r="E8" s="38">
        <v>80</v>
      </c>
      <c r="F8" s="84">
        <v>0</v>
      </c>
      <c r="G8" s="458">
        <f>ABS((E8*F8))</f>
        <v>0</v>
      </c>
      <c r="H8" s="36"/>
    </row>
    <row r="9" spans="1:8" s="22" customFormat="1" ht="13.5">
      <c r="A9" s="389">
        <v>2</v>
      </c>
      <c r="B9" s="55"/>
      <c r="C9" s="209" t="s">
        <v>83</v>
      </c>
      <c r="D9" s="38"/>
      <c r="E9" s="38"/>
      <c r="F9" s="84"/>
      <c r="G9" s="458"/>
      <c r="H9" s="31"/>
    </row>
    <row r="10" spans="1:8" ht="22.5">
      <c r="A10" s="389">
        <v>3</v>
      </c>
      <c r="B10" s="208" t="s">
        <v>177</v>
      </c>
      <c r="C10" s="208" t="s">
        <v>176</v>
      </c>
      <c r="D10" s="38" t="s">
        <v>175</v>
      </c>
      <c r="E10" s="38">
        <v>10</v>
      </c>
      <c r="F10" s="84">
        <v>0</v>
      </c>
      <c r="G10" s="458">
        <f>ABS((E10*F10))</f>
        <v>0</v>
      </c>
      <c r="H10" s="36"/>
    </row>
    <row r="11" spans="1:8" s="22" customFormat="1" ht="14.25" thickBot="1">
      <c r="A11" s="389">
        <v>4</v>
      </c>
      <c r="B11" s="55"/>
      <c r="C11" s="209" t="s">
        <v>83</v>
      </c>
      <c r="D11" s="38"/>
      <c r="E11" s="38"/>
      <c r="F11" s="84"/>
      <c r="G11" s="458"/>
      <c r="H11" s="31"/>
    </row>
    <row r="12" spans="1:8" s="17" customFormat="1" ht="25.5">
      <c r="A12" s="390">
        <v>6</v>
      </c>
      <c r="B12" s="207">
        <v>17</v>
      </c>
      <c r="C12" s="207" t="s">
        <v>174</v>
      </c>
      <c r="D12" s="488"/>
      <c r="E12" s="488"/>
      <c r="F12" s="456" t="s">
        <v>10</v>
      </c>
      <c r="G12" s="457">
        <f>SUM(G13:G18)</f>
        <v>0</v>
      </c>
      <c r="H12" s="34"/>
    </row>
    <row r="13" spans="1:8" ht="22.5">
      <c r="A13" s="389">
        <v>7</v>
      </c>
      <c r="B13" s="208" t="s">
        <v>173</v>
      </c>
      <c r="C13" s="208" t="s">
        <v>172</v>
      </c>
      <c r="D13" s="489" t="s">
        <v>129</v>
      </c>
      <c r="E13" s="38">
        <v>5</v>
      </c>
      <c r="F13" s="84">
        <v>0</v>
      </c>
      <c r="G13" s="458">
        <f>ABS((E13*F13))</f>
        <v>0</v>
      </c>
      <c r="H13" s="33"/>
    </row>
    <row r="14" spans="1:8" s="22" customFormat="1" ht="13.5">
      <c r="A14" s="389">
        <v>8</v>
      </c>
      <c r="B14" s="208"/>
      <c r="C14" s="209" t="s">
        <v>171</v>
      </c>
      <c r="D14" s="489"/>
      <c r="E14" s="490"/>
      <c r="F14" s="84"/>
      <c r="G14" s="458"/>
      <c r="H14" s="31"/>
    </row>
    <row r="15" spans="1:8" ht="22.5">
      <c r="A15" s="389">
        <v>9</v>
      </c>
      <c r="B15" s="208" t="s">
        <v>170</v>
      </c>
      <c r="C15" s="208" t="s">
        <v>169</v>
      </c>
      <c r="D15" s="489" t="s">
        <v>129</v>
      </c>
      <c r="E15" s="86">
        <v>25</v>
      </c>
      <c r="F15" s="84">
        <v>0</v>
      </c>
      <c r="G15" s="458">
        <f>E15*F15</f>
        <v>0</v>
      </c>
      <c r="H15" s="32"/>
    </row>
    <row r="16" spans="1:8" s="22" customFormat="1" ht="12.75">
      <c r="A16" s="389">
        <v>10</v>
      </c>
      <c r="B16" s="212"/>
      <c r="C16" s="209" t="s">
        <v>166</v>
      </c>
      <c r="D16" s="489"/>
      <c r="E16" s="490"/>
      <c r="F16" s="84"/>
      <c r="G16" s="458"/>
      <c r="H16" s="31"/>
    </row>
    <row r="17" spans="1:8" ht="22.5">
      <c r="A17" s="389">
        <v>11</v>
      </c>
      <c r="B17" s="208" t="s">
        <v>168</v>
      </c>
      <c r="C17" s="208" t="s">
        <v>167</v>
      </c>
      <c r="D17" s="489" t="s">
        <v>106</v>
      </c>
      <c r="E17" s="86">
        <v>66</v>
      </c>
      <c r="F17" s="84">
        <v>0</v>
      </c>
      <c r="G17" s="458">
        <f>ABS((E17*F17))</f>
        <v>0</v>
      </c>
      <c r="H17" s="32"/>
    </row>
    <row r="18" spans="1:8" s="22" customFormat="1" ht="12.75">
      <c r="A18" s="389">
        <v>12</v>
      </c>
      <c r="B18" s="208"/>
      <c r="C18" s="209" t="s">
        <v>166</v>
      </c>
      <c r="D18" s="489"/>
      <c r="E18" s="490"/>
      <c r="F18" s="84"/>
      <c r="G18" s="458"/>
      <c r="H18" s="31"/>
    </row>
    <row r="19" spans="1:8" ht="16.5" thickBot="1">
      <c r="A19" s="391">
        <v>13</v>
      </c>
      <c r="B19" s="210"/>
      <c r="C19" s="211"/>
      <c r="D19" s="491"/>
      <c r="E19" s="492"/>
      <c r="F19" s="459"/>
      <c r="G19" s="460"/>
      <c r="H19" s="23"/>
    </row>
    <row r="20" spans="1:8" ht="25.5">
      <c r="A20" s="390">
        <v>14</v>
      </c>
      <c r="B20" s="207">
        <v>18</v>
      </c>
      <c r="C20" s="207" t="s">
        <v>165</v>
      </c>
      <c r="D20" s="487" t="s">
        <v>1</v>
      </c>
      <c r="E20" s="487" t="s">
        <v>11</v>
      </c>
      <c r="F20" s="456" t="s">
        <v>10</v>
      </c>
      <c r="G20" s="457">
        <f>SUM(G21:G27)</f>
        <v>0</v>
      </c>
      <c r="H20" s="23"/>
    </row>
    <row r="21" spans="1:8" ht="22.5">
      <c r="A21" s="389">
        <v>15</v>
      </c>
      <c r="B21" s="208" t="s">
        <v>164</v>
      </c>
      <c r="C21" s="208" t="s">
        <v>163</v>
      </c>
      <c r="D21" s="489" t="s">
        <v>84</v>
      </c>
      <c r="E21" s="213">
        <v>616</v>
      </c>
      <c r="F21" s="84">
        <v>0</v>
      </c>
      <c r="G21" s="458">
        <f>E21*F21</f>
        <v>0</v>
      </c>
      <c r="H21" s="23"/>
    </row>
    <row r="22" spans="1:8" ht="15">
      <c r="A22" s="389">
        <v>16</v>
      </c>
      <c r="B22" s="214"/>
      <c r="C22" s="209" t="s">
        <v>160</v>
      </c>
      <c r="D22" s="489"/>
      <c r="E22" s="213"/>
      <c r="F22" s="120"/>
      <c r="G22" s="461"/>
      <c r="H22" s="23"/>
    </row>
    <row r="23" spans="1:8" ht="15">
      <c r="A23" s="389">
        <v>17</v>
      </c>
      <c r="B23" s="208" t="s">
        <v>162</v>
      </c>
      <c r="C23" s="208" t="s">
        <v>161</v>
      </c>
      <c r="D23" s="489" t="s">
        <v>84</v>
      </c>
      <c r="E23" s="213">
        <v>616</v>
      </c>
      <c r="F23" s="84">
        <v>0</v>
      </c>
      <c r="G23" s="458">
        <f>E23*F23</f>
        <v>0</v>
      </c>
      <c r="H23" s="23"/>
    </row>
    <row r="24" spans="1:8" ht="15">
      <c r="A24" s="389">
        <v>18</v>
      </c>
      <c r="B24" s="214"/>
      <c r="C24" s="209" t="s">
        <v>160</v>
      </c>
      <c r="D24" s="489"/>
      <c r="E24" s="213"/>
      <c r="F24" s="120"/>
      <c r="G24" s="461"/>
      <c r="H24" s="23"/>
    </row>
    <row r="25" spans="1:8" ht="22.5">
      <c r="A25" s="389">
        <v>19</v>
      </c>
      <c r="B25" s="208" t="s">
        <v>159</v>
      </c>
      <c r="C25" s="208" t="s">
        <v>158</v>
      </c>
      <c r="D25" s="489" t="s">
        <v>106</v>
      </c>
      <c r="E25" s="213">
        <v>120</v>
      </c>
      <c r="F25" s="84">
        <v>0</v>
      </c>
      <c r="G25" s="458">
        <f>E25*F25</f>
        <v>0</v>
      </c>
      <c r="H25" s="23"/>
    </row>
    <row r="26" spans="1:8" ht="15">
      <c r="A26" s="389">
        <v>20</v>
      </c>
      <c r="B26" s="214"/>
      <c r="C26" s="209" t="s">
        <v>105</v>
      </c>
      <c r="D26" s="489"/>
      <c r="E26" s="213"/>
      <c r="F26" s="120"/>
      <c r="G26" s="461"/>
      <c r="H26" s="23"/>
    </row>
    <row r="27" spans="1:8" ht="15">
      <c r="A27" s="389">
        <v>21</v>
      </c>
      <c r="B27" s="208">
        <v>181300014</v>
      </c>
      <c r="C27" s="208" t="s">
        <v>157</v>
      </c>
      <c r="D27" s="489" t="s">
        <v>106</v>
      </c>
      <c r="E27" s="213">
        <v>90</v>
      </c>
      <c r="F27" s="84">
        <v>0</v>
      </c>
      <c r="G27" s="458">
        <f>E27*F27</f>
        <v>0</v>
      </c>
      <c r="H27" s="23"/>
    </row>
    <row r="28" spans="1:8" ht="15.75" thickBot="1">
      <c r="A28" s="391">
        <v>22</v>
      </c>
      <c r="B28" s="215"/>
      <c r="C28" s="215" t="s">
        <v>105</v>
      </c>
      <c r="D28" s="493"/>
      <c r="E28" s="216"/>
      <c r="F28" s="462"/>
      <c r="G28" s="463"/>
      <c r="H28" s="23"/>
    </row>
    <row r="29" spans="1:8" ht="25.5">
      <c r="A29" s="390">
        <v>23</v>
      </c>
      <c r="B29" s="207">
        <v>21</v>
      </c>
      <c r="C29" s="207" t="s">
        <v>156</v>
      </c>
      <c r="D29" s="487" t="s">
        <v>1</v>
      </c>
      <c r="E29" s="487" t="s">
        <v>11</v>
      </c>
      <c r="F29" s="456" t="s">
        <v>10</v>
      </c>
      <c r="G29" s="457">
        <f>SUM(G30:G43)</f>
        <v>0</v>
      </c>
      <c r="H29" s="23"/>
    </row>
    <row r="30" spans="1:7" ht="22.5">
      <c r="A30" s="389">
        <v>24</v>
      </c>
      <c r="B30" s="208" t="s">
        <v>155</v>
      </c>
      <c r="C30" s="208" t="s">
        <v>154</v>
      </c>
      <c r="D30" s="489" t="s">
        <v>106</v>
      </c>
      <c r="E30" s="213">
        <v>130</v>
      </c>
      <c r="F30" s="464">
        <v>0</v>
      </c>
      <c r="G30" s="458">
        <f>ABS((E30*F30))</f>
        <v>0</v>
      </c>
    </row>
    <row r="31" spans="1:8" s="22" customFormat="1" ht="13.5">
      <c r="A31" s="389">
        <v>25</v>
      </c>
      <c r="B31" s="208"/>
      <c r="C31" s="209" t="s">
        <v>153</v>
      </c>
      <c r="D31" s="489"/>
      <c r="E31" s="213"/>
      <c r="F31" s="464"/>
      <c r="G31" s="458"/>
      <c r="H31" s="31"/>
    </row>
    <row r="32" spans="1:8" ht="33.75">
      <c r="A32" s="389">
        <v>26</v>
      </c>
      <c r="B32" s="208" t="s">
        <v>152</v>
      </c>
      <c r="C32" s="208" t="s">
        <v>151</v>
      </c>
      <c r="D32" s="489" t="s">
        <v>129</v>
      </c>
      <c r="E32" s="213">
        <v>38</v>
      </c>
      <c r="F32" s="464">
        <v>0</v>
      </c>
      <c r="G32" s="458">
        <f>ABS((E32*F32))</f>
        <v>0</v>
      </c>
      <c r="H32" s="23"/>
    </row>
    <row r="33" spans="1:8" s="22" customFormat="1" ht="12.75">
      <c r="A33" s="389">
        <v>27</v>
      </c>
      <c r="B33" s="208"/>
      <c r="C33" s="209" t="s">
        <v>150</v>
      </c>
      <c r="D33" s="489"/>
      <c r="E33" s="213"/>
      <c r="F33" s="464"/>
      <c r="G33" s="458"/>
      <c r="H33" s="31"/>
    </row>
    <row r="34" spans="1:8" ht="22.5">
      <c r="A34" s="389">
        <v>28</v>
      </c>
      <c r="B34" s="208" t="s">
        <v>142</v>
      </c>
      <c r="C34" s="208" t="s">
        <v>149</v>
      </c>
      <c r="D34" s="489" t="s">
        <v>129</v>
      </c>
      <c r="E34" s="213">
        <v>2</v>
      </c>
      <c r="F34" s="464">
        <v>0</v>
      </c>
      <c r="G34" s="458">
        <f>E34*F34</f>
        <v>0</v>
      </c>
      <c r="H34" s="26"/>
    </row>
    <row r="35" spans="1:8" s="22" customFormat="1" ht="12.75">
      <c r="A35" s="389">
        <v>29</v>
      </c>
      <c r="B35" s="208"/>
      <c r="C35" s="209" t="s">
        <v>148</v>
      </c>
      <c r="D35" s="489"/>
      <c r="E35" s="213"/>
      <c r="F35" s="464"/>
      <c r="G35" s="458"/>
      <c r="H35" s="31"/>
    </row>
    <row r="36" spans="1:8" ht="15">
      <c r="A36" s="389">
        <v>30</v>
      </c>
      <c r="B36" s="208">
        <v>175111101</v>
      </c>
      <c r="C36" s="208" t="s">
        <v>147</v>
      </c>
      <c r="D36" s="489" t="s">
        <v>129</v>
      </c>
      <c r="E36" s="213">
        <v>3</v>
      </c>
      <c r="F36" s="464">
        <v>0</v>
      </c>
      <c r="G36" s="458">
        <f>ABS((E36*F36))</f>
        <v>0</v>
      </c>
      <c r="H36" s="26"/>
    </row>
    <row r="37" spans="1:8" ht="15">
      <c r="A37" s="389">
        <v>31</v>
      </c>
      <c r="B37" s="208"/>
      <c r="C37" s="209" t="s">
        <v>146</v>
      </c>
      <c r="D37" s="489"/>
      <c r="E37" s="213"/>
      <c r="F37" s="464"/>
      <c r="G37" s="458"/>
      <c r="H37" s="26"/>
    </row>
    <row r="38" spans="1:8" ht="22.5">
      <c r="A38" s="389">
        <v>32</v>
      </c>
      <c r="B38" s="208" t="s">
        <v>145</v>
      </c>
      <c r="C38" s="208" t="s">
        <v>144</v>
      </c>
      <c r="D38" s="489" t="s">
        <v>129</v>
      </c>
      <c r="E38" s="213">
        <v>9</v>
      </c>
      <c r="F38" s="464">
        <v>0</v>
      </c>
      <c r="G38" s="458">
        <f>ABS((E38*F38))</f>
        <v>0</v>
      </c>
      <c r="H38" s="26"/>
    </row>
    <row r="39" spans="1:8" s="22" customFormat="1" ht="12.75">
      <c r="A39" s="389">
        <v>33</v>
      </c>
      <c r="B39" s="208"/>
      <c r="C39" s="209" t="s">
        <v>143</v>
      </c>
      <c r="D39" s="489"/>
      <c r="E39" s="213"/>
      <c r="F39" s="464"/>
      <c r="G39" s="458"/>
      <c r="H39" s="31"/>
    </row>
    <row r="40" spans="1:8" ht="22.5">
      <c r="A40" s="389">
        <v>34</v>
      </c>
      <c r="B40" s="208" t="s">
        <v>142</v>
      </c>
      <c r="C40" s="208" t="s">
        <v>141</v>
      </c>
      <c r="D40" s="489" t="s">
        <v>129</v>
      </c>
      <c r="E40" s="213">
        <v>25</v>
      </c>
      <c r="F40" s="464">
        <v>0</v>
      </c>
      <c r="G40" s="458">
        <f>ABS((E40*F40))</f>
        <v>0</v>
      </c>
      <c r="H40" s="26"/>
    </row>
    <row r="41" spans="1:8" ht="15">
      <c r="A41" s="389">
        <v>35</v>
      </c>
      <c r="B41" s="209"/>
      <c r="C41" s="209" t="s">
        <v>140</v>
      </c>
      <c r="D41" s="494"/>
      <c r="E41" s="494"/>
      <c r="F41" s="465"/>
      <c r="G41" s="458"/>
      <c r="H41" s="26"/>
    </row>
    <row r="42" spans="1:8" ht="22.5">
      <c r="A42" s="389">
        <v>36</v>
      </c>
      <c r="B42" s="208" t="s">
        <v>128</v>
      </c>
      <c r="C42" s="208" t="s">
        <v>127</v>
      </c>
      <c r="D42" s="489" t="s">
        <v>8</v>
      </c>
      <c r="E42" s="213">
        <v>145</v>
      </c>
      <c r="F42" s="464">
        <v>0</v>
      </c>
      <c r="G42" s="458">
        <f>ABS((E42*F42))</f>
        <v>0</v>
      </c>
      <c r="H42" s="26"/>
    </row>
    <row r="43" spans="1:8" ht="15.75" thickBot="1">
      <c r="A43" s="391">
        <v>37</v>
      </c>
      <c r="B43" s="217"/>
      <c r="C43" s="217"/>
      <c r="D43" s="493"/>
      <c r="E43" s="216"/>
      <c r="F43" s="466"/>
      <c r="G43" s="467"/>
      <c r="H43" s="26"/>
    </row>
    <row r="44" spans="1:8" ht="45">
      <c r="A44" s="392">
        <v>38</v>
      </c>
      <c r="B44" s="218">
        <v>45</v>
      </c>
      <c r="C44" s="218" t="s">
        <v>139</v>
      </c>
      <c r="D44" s="487" t="s">
        <v>1</v>
      </c>
      <c r="E44" s="487" t="s">
        <v>11</v>
      </c>
      <c r="F44" s="468" t="s">
        <v>10</v>
      </c>
      <c r="G44" s="469">
        <f>SUM(G45:G54)</f>
        <v>0</v>
      </c>
      <c r="H44" s="26"/>
    </row>
    <row r="45" spans="1:8" ht="22.5">
      <c r="A45" s="389">
        <v>39</v>
      </c>
      <c r="B45" s="208" t="s">
        <v>138</v>
      </c>
      <c r="C45" s="208" t="s">
        <v>137</v>
      </c>
      <c r="D45" s="489" t="s">
        <v>106</v>
      </c>
      <c r="E45" s="213">
        <v>520</v>
      </c>
      <c r="F45" s="464">
        <v>0</v>
      </c>
      <c r="G45" s="458">
        <f>ABS((E45*F45))</f>
        <v>0</v>
      </c>
      <c r="H45" s="26"/>
    </row>
    <row r="46" spans="1:8" ht="15">
      <c r="A46" s="389">
        <v>40</v>
      </c>
      <c r="B46" s="208"/>
      <c r="C46" s="209" t="s">
        <v>132</v>
      </c>
      <c r="D46" s="489"/>
      <c r="E46" s="213"/>
      <c r="F46" s="464"/>
      <c r="G46" s="458"/>
      <c r="H46" s="26"/>
    </row>
    <row r="47" spans="1:8" ht="15">
      <c r="A47" s="389">
        <v>41</v>
      </c>
      <c r="B47" s="208" t="s">
        <v>136</v>
      </c>
      <c r="C47" s="208" t="s">
        <v>135</v>
      </c>
      <c r="D47" s="489" t="s">
        <v>106</v>
      </c>
      <c r="E47" s="213">
        <v>520</v>
      </c>
      <c r="F47" s="464">
        <v>0</v>
      </c>
      <c r="G47" s="458">
        <f>ABS((E47*F47))</f>
        <v>0</v>
      </c>
      <c r="H47" s="26"/>
    </row>
    <row r="48" spans="1:8" ht="15">
      <c r="A48" s="389">
        <v>42</v>
      </c>
      <c r="B48" s="208"/>
      <c r="C48" s="209" t="s">
        <v>132</v>
      </c>
      <c r="D48" s="489"/>
      <c r="E48" s="213"/>
      <c r="F48" s="464"/>
      <c r="G48" s="458"/>
      <c r="H48" s="26"/>
    </row>
    <row r="49" spans="1:8" ht="22.5">
      <c r="A49" s="389">
        <v>43</v>
      </c>
      <c r="B49" s="208" t="s">
        <v>134</v>
      </c>
      <c r="C49" s="208" t="s">
        <v>133</v>
      </c>
      <c r="D49" s="489" t="s">
        <v>129</v>
      </c>
      <c r="E49" s="213">
        <v>5</v>
      </c>
      <c r="F49" s="464">
        <v>0</v>
      </c>
      <c r="G49" s="458">
        <f>ABS((E49*F49))</f>
        <v>0</v>
      </c>
      <c r="H49" s="26"/>
    </row>
    <row r="50" spans="1:8" ht="15">
      <c r="A50" s="389">
        <v>44</v>
      </c>
      <c r="B50" s="208"/>
      <c r="C50" s="209" t="s">
        <v>132</v>
      </c>
      <c r="D50" s="489"/>
      <c r="E50" s="213"/>
      <c r="F50" s="464"/>
      <c r="G50" s="458"/>
      <c r="H50" s="26"/>
    </row>
    <row r="51" spans="1:8" ht="22.5">
      <c r="A51" s="389">
        <v>45</v>
      </c>
      <c r="B51" s="208" t="s">
        <v>131</v>
      </c>
      <c r="C51" s="208" t="s">
        <v>130</v>
      </c>
      <c r="D51" s="489" t="s">
        <v>129</v>
      </c>
      <c r="E51" s="213">
        <v>10</v>
      </c>
      <c r="F51" s="464">
        <v>0</v>
      </c>
      <c r="G51" s="458">
        <f>ABS((E51*F51))</f>
        <v>0</v>
      </c>
      <c r="H51" s="26"/>
    </row>
    <row r="52" spans="1:8" ht="15">
      <c r="A52" s="389">
        <v>46</v>
      </c>
      <c r="B52" s="208"/>
      <c r="C52" s="209" t="s">
        <v>102</v>
      </c>
      <c r="D52" s="489"/>
      <c r="E52" s="213"/>
      <c r="F52" s="464"/>
      <c r="G52" s="458"/>
      <c r="H52" s="26"/>
    </row>
    <row r="53" spans="1:8" ht="22.5">
      <c r="A53" s="389">
        <v>47</v>
      </c>
      <c r="B53" s="208" t="s">
        <v>128</v>
      </c>
      <c r="C53" s="208" t="s">
        <v>127</v>
      </c>
      <c r="D53" s="489" t="s">
        <v>8</v>
      </c>
      <c r="E53" s="213">
        <v>0.2</v>
      </c>
      <c r="F53" s="464">
        <v>0</v>
      </c>
      <c r="G53" s="458">
        <f>ABS((E53*F53))</f>
        <v>0</v>
      </c>
      <c r="H53" s="26"/>
    </row>
    <row r="54" spans="1:8" ht="16.5" thickBot="1">
      <c r="A54" s="393">
        <v>48</v>
      </c>
      <c r="B54" s="226"/>
      <c r="C54" s="227"/>
      <c r="D54" s="495"/>
      <c r="E54" s="496"/>
      <c r="F54" s="470"/>
      <c r="G54" s="471"/>
      <c r="H54" s="26"/>
    </row>
    <row r="55" spans="1:8" ht="25.5">
      <c r="A55" s="390">
        <v>49</v>
      </c>
      <c r="B55" s="207">
        <v>87</v>
      </c>
      <c r="C55" s="207" t="s">
        <v>126</v>
      </c>
      <c r="D55" s="487" t="s">
        <v>1</v>
      </c>
      <c r="E55" s="487" t="s">
        <v>11</v>
      </c>
      <c r="F55" s="456" t="s">
        <v>10</v>
      </c>
      <c r="G55" s="457">
        <f>SUM(G56:G67)</f>
        <v>0</v>
      </c>
      <c r="H55" s="26"/>
    </row>
    <row r="56" spans="1:8" ht="22.5">
      <c r="A56" s="389">
        <v>50</v>
      </c>
      <c r="B56" s="208" t="s">
        <v>125</v>
      </c>
      <c r="C56" s="208" t="s">
        <v>124</v>
      </c>
      <c r="D56" s="489" t="s">
        <v>9</v>
      </c>
      <c r="E56" s="213">
        <v>25</v>
      </c>
      <c r="F56" s="464">
        <v>0</v>
      </c>
      <c r="G56" s="458">
        <f>ABS((E56*F56))</f>
        <v>0</v>
      </c>
      <c r="H56" s="26"/>
    </row>
    <row r="57" spans="1:8" ht="15">
      <c r="A57" s="389">
        <v>51</v>
      </c>
      <c r="B57" s="214"/>
      <c r="C57" s="209" t="s">
        <v>102</v>
      </c>
      <c r="D57" s="489"/>
      <c r="E57" s="213"/>
      <c r="F57" s="464"/>
      <c r="G57" s="458"/>
      <c r="H57" s="26"/>
    </row>
    <row r="58" spans="1:8" ht="15">
      <c r="A58" s="389">
        <v>52</v>
      </c>
      <c r="B58" s="208" t="s">
        <v>123</v>
      </c>
      <c r="C58" s="208" t="s">
        <v>122</v>
      </c>
      <c r="D58" s="489" t="s">
        <v>9</v>
      </c>
      <c r="E58" s="213">
        <v>25</v>
      </c>
      <c r="F58" s="464">
        <v>0</v>
      </c>
      <c r="G58" s="458">
        <f>ABS((E58*F58))</f>
        <v>0</v>
      </c>
      <c r="H58" s="26"/>
    </row>
    <row r="59" spans="1:8" ht="15">
      <c r="A59" s="389">
        <v>53</v>
      </c>
      <c r="B59" s="214"/>
      <c r="C59" s="209" t="s">
        <v>102</v>
      </c>
      <c r="D59" s="489"/>
      <c r="E59" s="213"/>
      <c r="F59" s="464">
        <v>0</v>
      </c>
      <c r="G59" s="458"/>
      <c r="H59" s="26"/>
    </row>
    <row r="60" spans="1:8" ht="15">
      <c r="A60" s="389">
        <v>54</v>
      </c>
      <c r="B60" s="208" t="s">
        <v>94</v>
      </c>
      <c r="C60" s="208" t="s">
        <v>121</v>
      </c>
      <c r="D60" s="497" t="s">
        <v>9</v>
      </c>
      <c r="E60" s="220">
        <v>25</v>
      </c>
      <c r="F60" s="464">
        <v>0</v>
      </c>
      <c r="G60" s="458">
        <f>ABS((E60*F60))</f>
        <v>0</v>
      </c>
      <c r="H60" s="26"/>
    </row>
    <row r="61" spans="1:8" ht="15">
      <c r="A61" s="389">
        <v>55</v>
      </c>
      <c r="B61" s="214"/>
      <c r="C61" s="209" t="s">
        <v>102</v>
      </c>
      <c r="D61" s="489"/>
      <c r="E61" s="213"/>
      <c r="F61" s="464">
        <v>0</v>
      </c>
      <c r="G61" s="458"/>
      <c r="H61" s="26"/>
    </row>
    <row r="62" spans="1:8" ht="15">
      <c r="A62" s="389">
        <v>56</v>
      </c>
      <c r="B62" s="208" t="s">
        <v>120</v>
      </c>
      <c r="C62" s="208" t="s">
        <v>119</v>
      </c>
      <c r="D62" s="489" t="s">
        <v>114</v>
      </c>
      <c r="E62" s="213">
        <v>1</v>
      </c>
      <c r="F62" s="464">
        <v>0</v>
      </c>
      <c r="G62" s="458">
        <f>ABS((E62*F62))</f>
        <v>0</v>
      </c>
      <c r="H62" s="26"/>
    </row>
    <row r="63" spans="1:8" ht="15">
      <c r="A63" s="389">
        <v>57</v>
      </c>
      <c r="B63" s="208"/>
      <c r="C63" s="208"/>
      <c r="D63" s="489"/>
      <c r="E63" s="213"/>
      <c r="F63" s="464">
        <v>0</v>
      </c>
      <c r="G63" s="458"/>
      <c r="H63" s="26"/>
    </row>
    <row r="64" spans="1:8" ht="22.5">
      <c r="A64" s="389">
        <v>58</v>
      </c>
      <c r="B64" s="208" t="s">
        <v>118</v>
      </c>
      <c r="C64" s="208" t="s">
        <v>117</v>
      </c>
      <c r="D64" s="489" t="s">
        <v>8</v>
      </c>
      <c r="E64" s="213">
        <v>0.05</v>
      </c>
      <c r="F64" s="464">
        <v>0</v>
      </c>
      <c r="G64" s="458">
        <f>ABS((E64*F64))</f>
        <v>0</v>
      </c>
      <c r="H64" s="26"/>
    </row>
    <row r="65" spans="1:8" ht="15">
      <c r="A65" s="389">
        <v>59</v>
      </c>
      <c r="B65" s="208"/>
      <c r="C65" s="208"/>
      <c r="D65" s="489"/>
      <c r="E65" s="213"/>
      <c r="F65" s="464">
        <v>0</v>
      </c>
      <c r="G65" s="458"/>
      <c r="H65" s="26"/>
    </row>
    <row r="66" spans="1:8" ht="22.5">
      <c r="A66" s="389">
        <v>60</v>
      </c>
      <c r="B66" s="208" t="s">
        <v>116</v>
      </c>
      <c r="C66" s="208" t="s">
        <v>115</v>
      </c>
      <c r="D66" s="489" t="s">
        <v>114</v>
      </c>
      <c r="E66" s="213">
        <v>1</v>
      </c>
      <c r="F66" s="464">
        <v>0</v>
      </c>
      <c r="G66" s="458">
        <f>ABS((E66*F66))</f>
        <v>0</v>
      </c>
      <c r="H66" s="26"/>
    </row>
    <row r="67" spans="1:8" ht="15.75" thickBot="1">
      <c r="A67" s="391">
        <v>61</v>
      </c>
      <c r="B67" s="217"/>
      <c r="C67" s="217" t="s">
        <v>113</v>
      </c>
      <c r="D67" s="493"/>
      <c r="E67" s="216"/>
      <c r="F67" s="466"/>
      <c r="G67" s="467"/>
      <c r="H67" s="26"/>
    </row>
    <row r="68" spans="1:8" ht="30">
      <c r="A68" s="390">
        <v>62</v>
      </c>
      <c r="B68" s="207" t="s">
        <v>112</v>
      </c>
      <c r="C68" s="207" t="s">
        <v>111</v>
      </c>
      <c r="D68" s="487" t="s">
        <v>1</v>
      </c>
      <c r="E68" s="487" t="s">
        <v>11</v>
      </c>
      <c r="F68" s="456" t="s">
        <v>10</v>
      </c>
      <c r="G68" s="457">
        <f>SUM(G69:G76)</f>
        <v>0</v>
      </c>
      <c r="H68" s="26"/>
    </row>
    <row r="69" spans="1:10" ht="15">
      <c r="A69" s="389">
        <v>63</v>
      </c>
      <c r="B69" s="208" t="s">
        <v>110</v>
      </c>
      <c r="C69" s="208" t="s">
        <v>109</v>
      </c>
      <c r="D69" s="489" t="s">
        <v>106</v>
      </c>
      <c r="E69" s="213">
        <v>377</v>
      </c>
      <c r="F69" s="464">
        <v>0</v>
      </c>
      <c r="G69" s="458">
        <f>ABS((E69*F69))</f>
        <v>0</v>
      </c>
      <c r="H69" s="27"/>
      <c r="I69" s="506"/>
      <c r="J69" s="506"/>
    </row>
    <row r="70" spans="1:10" ht="15.75">
      <c r="A70" s="389">
        <v>64</v>
      </c>
      <c r="B70" s="221"/>
      <c r="C70" s="209" t="s">
        <v>105</v>
      </c>
      <c r="D70" s="498"/>
      <c r="E70" s="498"/>
      <c r="F70" s="472"/>
      <c r="G70" s="473"/>
      <c r="H70" s="27"/>
      <c r="I70" s="30"/>
      <c r="J70" s="30"/>
    </row>
    <row r="71" spans="1:10" ht="15">
      <c r="A71" s="389">
        <v>65</v>
      </c>
      <c r="B71" s="208" t="s">
        <v>108</v>
      </c>
      <c r="C71" s="208" t="s">
        <v>107</v>
      </c>
      <c r="D71" s="489" t="s">
        <v>106</v>
      </c>
      <c r="E71" s="213">
        <v>450</v>
      </c>
      <c r="F71" s="464">
        <v>0</v>
      </c>
      <c r="G71" s="458">
        <f>ABS((E71*F71))</f>
        <v>0</v>
      </c>
      <c r="H71" s="29"/>
      <c r="I71" s="507"/>
      <c r="J71" s="507"/>
    </row>
    <row r="72" spans="1:10" ht="15">
      <c r="A72" s="389">
        <v>66</v>
      </c>
      <c r="B72" s="222"/>
      <c r="C72" s="209" t="s">
        <v>105</v>
      </c>
      <c r="D72" s="499"/>
      <c r="E72" s="499"/>
      <c r="F72" s="474"/>
      <c r="G72" s="475"/>
      <c r="H72" s="29"/>
      <c r="I72" s="28"/>
      <c r="J72" s="28"/>
    </row>
    <row r="73" spans="1:10" ht="15">
      <c r="A73" s="389">
        <v>67</v>
      </c>
      <c r="B73" s="208" t="s">
        <v>104</v>
      </c>
      <c r="C73" s="208" t="s">
        <v>103</v>
      </c>
      <c r="D73" s="489" t="s">
        <v>84</v>
      </c>
      <c r="E73" s="213">
        <v>4</v>
      </c>
      <c r="F73" s="464">
        <v>0</v>
      </c>
      <c r="G73" s="458">
        <f>ABS((E73*F73))</f>
        <v>0</v>
      </c>
      <c r="H73" s="27"/>
      <c r="I73" s="506"/>
      <c r="J73" s="506"/>
    </row>
    <row r="74" spans="1:8" ht="15">
      <c r="A74" s="389">
        <v>68</v>
      </c>
      <c r="B74" s="208"/>
      <c r="C74" s="209" t="s">
        <v>102</v>
      </c>
      <c r="D74" s="489"/>
      <c r="E74" s="213"/>
      <c r="F74" s="464"/>
      <c r="G74" s="458"/>
      <c r="H74" s="26"/>
    </row>
    <row r="75" spans="1:8" ht="22.5">
      <c r="A75" s="389">
        <v>69</v>
      </c>
      <c r="B75" s="208" t="s">
        <v>101</v>
      </c>
      <c r="C75" s="208" t="s">
        <v>100</v>
      </c>
      <c r="D75" s="489" t="s">
        <v>8</v>
      </c>
      <c r="E75" s="213">
        <v>0.45</v>
      </c>
      <c r="F75" s="476">
        <v>0</v>
      </c>
      <c r="G75" s="458">
        <f>ABS((E75*F75))</f>
        <v>0</v>
      </c>
      <c r="H75" s="26"/>
    </row>
    <row r="76" spans="1:8" ht="15.75" thickBot="1">
      <c r="A76" s="391">
        <v>70</v>
      </c>
      <c r="B76" s="217"/>
      <c r="C76" s="217"/>
      <c r="D76" s="493"/>
      <c r="E76" s="216"/>
      <c r="F76" s="466"/>
      <c r="G76" s="467"/>
      <c r="H76" s="26"/>
    </row>
    <row r="77" spans="1:8" s="17" customFormat="1" ht="25.5">
      <c r="A77" s="390">
        <v>71</v>
      </c>
      <c r="B77" s="207" t="s">
        <v>99</v>
      </c>
      <c r="C77" s="207" t="s">
        <v>98</v>
      </c>
      <c r="D77" s="487" t="s">
        <v>1</v>
      </c>
      <c r="E77" s="487" t="s">
        <v>11</v>
      </c>
      <c r="F77" s="456" t="s">
        <v>10</v>
      </c>
      <c r="G77" s="457">
        <f>SUM(G78:G99)</f>
        <v>0</v>
      </c>
      <c r="H77" s="25"/>
    </row>
    <row r="78" spans="1:8" s="17" customFormat="1" ht="15">
      <c r="A78" s="389">
        <v>72</v>
      </c>
      <c r="B78" s="208">
        <v>341110360</v>
      </c>
      <c r="C78" s="208" t="s">
        <v>97</v>
      </c>
      <c r="D78" s="489" t="s">
        <v>9</v>
      </c>
      <c r="E78" s="213">
        <v>60</v>
      </c>
      <c r="F78" s="464">
        <v>0</v>
      </c>
      <c r="G78" s="458">
        <f>ABS((E78*F78))</f>
        <v>0</v>
      </c>
      <c r="H78" s="25"/>
    </row>
    <row r="79" spans="1:8" s="17" customFormat="1" ht="15">
      <c r="A79" s="389">
        <v>73</v>
      </c>
      <c r="B79" s="208"/>
      <c r="C79" s="209" t="s">
        <v>83</v>
      </c>
      <c r="D79" s="489"/>
      <c r="E79" s="213"/>
      <c r="F79" s="464"/>
      <c r="G79" s="458"/>
      <c r="H79" s="25"/>
    </row>
    <row r="80" spans="1:8" s="17" customFormat="1" ht="22.5">
      <c r="A80" s="389">
        <v>74</v>
      </c>
      <c r="B80" s="208" t="s">
        <v>96</v>
      </c>
      <c r="C80" s="208" t="s">
        <v>95</v>
      </c>
      <c r="D80" s="489" t="s">
        <v>9</v>
      </c>
      <c r="E80" s="213">
        <v>380</v>
      </c>
      <c r="F80" s="464">
        <v>0</v>
      </c>
      <c r="G80" s="458">
        <f>ABS((E80*F80))</f>
        <v>0</v>
      </c>
      <c r="H80" s="25"/>
    </row>
    <row r="81" spans="1:8" s="17" customFormat="1" ht="15">
      <c r="A81" s="389">
        <v>75</v>
      </c>
      <c r="B81" s="208"/>
      <c r="C81" s="209" t="s">
        <v>83</v>
      </c>
      <c r="D81" s="489"/>
      <c r="E81" s="213"/>
      <c r="F81" s="464"/>
      <c r="G81" s="458"/>
      <c r="H81" s="25"/>
    </row>
    <row r="82" spans="1:8" s="17" customFormat="1" ht="15">
      <c r="A82" s="389">
        <v>76</v>
      </c>
      <c r="B82" s="208" t="s">
        <v>94</v>
      </c>
      <c r="C82" s="208" t="s">
        <v>93</v>
      </c>
      <c r="D82" s="489" t="s">
        <v>9</v>
      </c>
      <c r="E82" s="213">
        <v>78</v>
      </c>
      <c r="F82" s="464">
        <v>0</v>
      </c>
      <c r="G82" s="458">
        <f>ABS((E82*F82))</f>
        <v>0</v>
      </c>
      <c r="H82" s="25"/>
    </row>
    <row r="83" spans="1:8" s="17" customFormat="1" ht="15">
      <c r="A83" s="389">
        <v>77</v>
      </c>
      <c r="B83" s="208"/>
      <c r="C83" s="209" t="s">
        <v>83</v>
      </c>
      <c r="D83" s="489"/>
      <c r="E83" s="213"/>
      <c r="F83" s="464"/>
      <c r="G83" s="458"/>
      <c r="H83" s="25"/>
    </row>
    <row r="84" spans="1:8" s="17" customFormat="1" ht="22.5">
      <c r="A84" s="389">
        <v>78</v>
      </c>
      <c r="B84" s="208">
        <v>210810046</v>
      </c>
      <c r="C84" s="208" t="s">
        <v>92</v>
      </c>
      <c r="D84" s="489" t="s">
        <v>9</v>
      </c>
      <c r="E84" s="213">
        <v>60</v>
      </c>
      <c r="F84" s="464">
        <v>0</v>
      </c>
      <c r="G84" s="458">
        <f>ABS((E84*F84))</f>
        <v>0</v>
      </c>
      <c r="H84" s="25"/>
    </row>
    <row r="85" spans="1:8" s="17" customFormat="1" ht="15">
      <c r="A85" s="389">
        <v>79</v>
      </c>
      <c r="B85" s="219"/>
      <c r="C85" s="209" t="s">
        <v>83</v>
      </c>
      <c r="D85" s="497"/>
      <c r="E85" s="220"/>
      <c r="F85" s="477"/>
      <c r="G85" s="458"/>
      <c r="H85" s="25"/>
    </row>
    <row r="86" spans="1:8" s="17" customFormat="1" ht="22.5">
      <c r="A86" s="389">
        <v>80</v>
      </c>
      <c r="B86" s="208">
        <v>345551010</v>
      </c>
      <c r="C86" s="208" t="s">
        <v>91</v>
      </c>
      <c r="D86" s="489" t="s">
        <v>84</v>
      </c>
      <c r="E86" s="213">
        <v>9</v>
      </c>
      <c r="F86" s="464">
        <v>0</v>
      </c>
      <c r="G86" s="458">
        <f>ABS((E86*F86))</f>
        <v>0</v>
      </c>
      <c r="H86" s="25"/>
    </row>
    <row r="87" spans="1:8" s="17" customFormat="1" ht="15">
      <c r="A87" s="389">
        <v>81</v>
      </c>
      <c r="B87" s="208"/>
      <c r="C87" s="209" t="s">
        <v>83</v>
      </c>
      <c r="D87" s="489"/>
      <c r="E87" s="213"/>
      <c r="F87" s="464"/>
      <c r="G87" s="458"/>
      <c r="H87" s="25"/>
    </row>
    <row r="88" spans="1:8" s="17" customFormat="1" ht="22.5">
      <c r="A88" s="389">
        <v>82</v>
      </c>
      <c r="B88" s="208">
        <v>747161010</v>
      </c>
      <c r="C88" s="208" t="s">
        <v>90</v>
      </c>
      <c r="D88" s="489" t="s">
        <v>84</v>
      </c>
      <c r="E88" s="213">
        <v>9</v>
      </c>
      <c r="F88" s="464">
        <v>0</v>
      </c>
      <c r="G88" s="458">
        <f>ABS((E88*F88))</f>
        <v>0</v>
      </c>
      <c r="H88" s="25"/>
    </row>
    <row r="89" spans="1:8" s="17" customFormat="1" ht="15">
      <c r="A89" s="389">
        <v>83</v>
      </c>
      <c r="B89" s="208"/>
      <c r="C89" s="209" t="s">
        <v>83</v>
      </c>
      <c r="D89" s="489"/>
      <c r="E89" s="213"/>
      <c r="F89" s="464"/>
      <c r="G89" s="458"/>
      <c r="H89" s="25"/>
    </row>
    <row r="90" spans="1:8" s="17" customFormat="1" ht="15">
      <c r="A90" s="389">
        <v>84</v>
      </c>
      <c r="B90" s="208">
        <v>358221110</v>
      </c>
      <c r="C90" s="208" t="s">
        <v>89</v>
      </c>
      <c r="D90" s="489" t="s">
        <v>84</v>
      </c>
      <c r="E90" s="213">
        <v>1</v>
      </c>
      <c r="F90" s="464">
        <v>0</v>
      </c>
      <c r="G90" s="458">
        <f>ABS((E90*F90))</f>
        <v>0</v>
      </c>
      <c r="H90" s="25"/>
    </row>
    <row r="91" spans="1:8" s="17" customFormat="1" ht="15">
      <c r="A91" s="389">
        <v>85</v>
      </c>
      <c r="B91" s="208"/>
      <c r="C91" s="209" t="s">
        <v>83</v>
      </c>
      <c r="D91" s="497"/>
      <c r="E91" s="220"/>
      <c r="F91" s="477"/>
      <c r="G91" s="458"/>
      <c r="H91" s="25"/>
    </row>
    <row r="92" spans="1:8" s="17" customFormat="1" ht="15">
      <c r="A92" s="389">
        <v>86</v>
      </c>
      <c r="B92" s="223" t="s">
        <v>88</v>
      </c>
      <c r="C92" s="223" t="s">
        <v>87</v>
      </c>
      <c r="D92" s="489" t="s">
        <v>84</v>
      </c>
      <c r="E92" s="213">
        <v>1</v>
      </c>
      <c r="F92" s="464">
        <v>0</v>
      </c>
      <c r="G92" s="458">
        <f>ABS((E92*F92))</f>
        <v>0</v>
      </c>
      <c r="H92" s="25"/>
    </row>
    <row r="93" spans="1:8" s="17" customFormat="1" ht="15">
      <c r="A93" s="389">
        <v>87</v>
      </c>
      <c r="B93" s="208"/>
      <c r="C93" s="209" t="s">
        <v>83</v>
      </c>
      <c r="D93" s="489"/>
      <c r="E93" s="213"/>
      <c r="F93" s="464"/>
      <c r="G93" s="458"/>
      <c r="H93" s="25"/>
    </row>
    <row r="94" spans="1:8" s="17" customFormat="1" ht="22.5">
      <c r="A94" s="389">
        <v>88</v>
      </c>
      <c r="B94" s="223">
        <v>746211110</v>
      </c>
      <c r="C94" s="223" t="s">
        <v>86</v>
      </c>
      <c r="D94" s="489" t="s">
        <v>84</v>
      </c>
      <c r="E94" s="213">
        <v>10</v>
      </c>
      <c r="F94" s="464">
        <v>0</v>
      </c>
      <c r="G94" s="458">
        <f>ABS((E94*F94))</f>
        <v>0</v>
      </c>
      <c r="H94" s="25"/>
    </row>
    <row r="95" spans="1:8" s="17" customFormat="1" ht="15">
      <c r="A95" s="389">
        <v>89</v>
      </c>
      <c r="B95" s="208"/>
      <c r="C95" s="209" t="s">
        <v>83</v>
      </c>
      <c r="D95" s="489"/>
      <c r="E95" s="213"/>
      <c r="F95" s="464"/>
      <c r="G95" s="458"/>
      <c r="H95" s="25"/>
    </row>
    <row r="96" spans="1:8" s="17" customFormat="1" ht="15">
      <c r="A96" s="389">
        <v>90</v>
      </c>
      <c r="B96" s="224">
        <v>7472332101</v>
      </c>
      <c r="C96" s="224" t="s">
        <v>85</v>
      </c>
      <c r="D96" s="489" t="s">
        <v>84</v>
      </c>
      <c r="E96" s="213">
        <v>1</v>
      </c>
      <c r="F96" s="464">
        <v>0</v>
      </c>
      <c r="G96" s="458">
        <f>ABS((E96*F96))</f>
        <v>0</v>
      </c>
      <c r="H96" s="25"/>
    </row>
    <row r="97" spans="1:8" s="17" customFormat="1" ht="15">
      <c r="A97" s="389">
        <v>91</v>
      </c>
      <c r="B97" s="208"/>
      <c r="C97" s="209" t="s">
        <v>83</v>
      </c>
      <c r="D97" s="489"/>
      <c r="E97" s="213"/>
      <c r="F97" s="464"/>
      <c r="G97" s="458"/>
      <c r="H97" s="25"/>
    </row>
    <row r="98" spans="1:8" s="17" customFormat="1" ht="15">
      <c r="A98" s="389">
        <v>92</v>
      </c>
      <c r="B98" s="208">
        <v>211000300</v>
      </c>
      <c r="C98" s="208" t="s">
        <v>82</v>
      </c>
      <c r="D98" s="489" t="s">
        <v>81</v>
      </c>
      <c r="E98" s="213">
        <v>8</v>
      </c>
      <c r="F98" s="464">
        <v>0</v>
      </c>
      <c r="G98" s="458">
        <f>ABS((E98*F98))</f>
        <v>0</v>
      </c>
      <c r="H98" s="25"/>
    </row>
    <row r="99" spans="1:8" s="17" customFormat="1" ht="15.75" thickBot="1">
      <c r="A99" s="391">
        <v>93</v>
      </c>
      <c r="B99" s="225"/>
      <c r="C99" s="215"/>
      <c r="D99" s="493"/>
      <c r="E99" s="216"/>
      <c r="F99" s="466"/>
      <c r="G99" s="463"/>
      <c r="H99" s="25"/>
    </row>
    <row r="100" spans="1:7" ht="25.5">
      <c r="A100" s="390">
        <v>104</v>
      </c>
      <c r="B100" s="207" t="s">
        <v>80</v>
      </c>
      <c r="C100" s="207" t="s">
        <v>79</v>
      </c>
      <c r="D100" s="487" t="s">
        <v>1</v>
      </c>
      <c r="E100" s="487" t="s">
        <v>11</v>
      </c>
      <c r="F100" s="456" t="s">
        <v>10</v>
      </c>
      <c r="G100" s="457">
        <f>SUM(G101)</f>
        <v>0</v>
      </c>
    </row>
    <row r="101" spans="1:7" ht="15.75" thickBot="1">
      <c r="A101" s="393">
        <v>105</v>
      </c>
      <c r="B101" s="379" t="s">
        <v>78</v>
      </c>
      <c r="C101" s="380" t="s">
        <v>77</v>
      </c>
      <c r="D101" s="500" t="s">
        <v>76</v>
      </c>
      <c r="E101" s="381">
        <v>1</v>
      </c>
      <c r="F101" s="478">
        <v>0</v>
      </c>
      <c r="G101" s="479">
        <f>ABS((E101*F101))</f>
        <v>0</v>
      </c>
    </row>
    <row r="102" spans="1:7" s="287" customFormat="1" ht="16.5" thickBot="1">
      <c r="A102" s="382"/>
      <c r="B102" s="289"/>
      <c r="C102" s="289"/>
      <c r="D102" s="501"/>
      <c r="E102" s="501"/>
      <c r="F102" s="480"/>
      <c r="G102" s="480"/>
    </row>
    <row r="103" spans="1:7" ht="21.75" thickBot="1">
      <c r="A103" s="288" t="s">
        <v>588</v>
      </c>
      <c r="B103" s="289"/>
      <c r="C103" s="287"/>
      <c r="D103" s="502"/>
      <c r="E103" s="502"/>
      <c r="F103" s="481"/>
      <c r="G103" s="482">
        <f>SUM(G100+G77+G68+G55+G44+G29+G20+G12+G7)</f>
        <v>0</v>
      </c>
    </row>
    <row r="104" spans="2:5" ht="15">
      <c r="B104" s="20"/>
      <c r="C104" s="20"/>
      <c r="E104" s="503"/>
    </row>
    <row r="105" spans="2:5" ht="15">
      <c r="B105" s="20"/>
      <c r="C105" s="20"/>
      <c r="E105" s="503"/>
    </row>
    <row r="106" spans="2:5" ht="15">
      <c r="B106" s="20"/>
      <c r="C106" s="20"/>
      <c r="E106" s="503"/>
    </row>
    <row r="107" spans="2:5" ht="15">
      <c r="B107" s="20"/>
      <c r="C107" s="20"/>
      <c r="E107" s="503"/>
    </row>
    <row r="108" spans="2:5" ht="15">
      <c r="B108" s="20"/>
      <c r="C108" s="20"/>
      <c r="E108" s="503"/>
    </row>
  </sheetData>
  <mergeCells count="3">
    <mergeCell ref="I69:J69"/>
    <mergeCell ref="I71:J71"/>
    <mergeCell ref="I73:J73"/>
  </mergeCells>
  <printOptions/>
  <pageMargins left="0.7874015748031497" right="0.3937007874015748" top="0.7874015748031497" bottom="0.7874015748031497" header="0.31496062992125984" footer="0.31496062992125984"/>
  <pageSetup fitToHeight="7" horizontalDpi="600" verticalDpi="600" orientation="portrait" paperSize="9" r:id="rId1"/>
  <headerFooter>
    <oddHeader>&amp;L&amp;"Rajdhani Medium,Obyčejné"&amp;6&amp;K000000ZAHRADA ZŠ MILÍN&amp;"Rajdhani,Obyčejné" ETAPA I
&amp;A VODNÍ BIOTOP&amp;"-,Obyčejné"
&amp;R&amp;"Rajdhani Light,Obyčejné"&amp;6ROZPOČET PŘÍMÝCH INVESTIČNÍCH NÁKLADŮ&amp;"-,Obyčejné"
</oddHeader>
    <oddFooter>&amp;L&amp;"Rajdhani Light,Obyčejné"&amp;6Ing. Petr Lomnický&amp;R&amp;"Rajdhani,Obyčejné"&amp;8&amp;P/&amp;N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workbookViewId="0" topLeftCell="A1">
      <selection activeCell="B28" sqref="B28"/>
    </sheetView>
  </sheetViews>
  <sheetFormatPr defaultColWidth="9.140625" defaultRowHeight="15"/>
  <cols>
    <col min="1" max="1" width="8.28125" style="3" customWidth="1"/>
    <col min="2" max="2" width="40.57421875" style="3" customWidth="1"/>
    <col min="3" max="3" width="7.57421875" style="3" customWidth="1"/>
    <col min="4" max="4" width="7.28125" style="3" customWidth="1"/>
    <col min="5" max="5" width="12.00390625" style="453" customWidth="1"/>
    <col min="6" max="6" width="13.421875" style="453" customWidth="1"/>
    <col min="7" max="16384" width="9.140625" style="3" customWidth="1"/>
  </cols>
  <sheetData>
    <row r="1" spans="1:8" s="229" customFormat="1" ht="15.75">
      <c r="A1" s="276"/>
      <c r="B1" s="277" t="s">
        <v>578</v>
      </c>
      <c r="C1" s="278"/>
      <c r="D1" s="279"/>
      <c r="E1" s="428"/>
      <c r="F1" s="429"/>
      <c r="G1" s="231"/>
      <c r="H1" s="228"/>
    </row>
    <row r="2" spans="1:8" s="234" customFormat="1" ht="15">
      <c r="A2" s="280"/>
      <c r="B2" s="233" t="s">
        <v>40</v>
      </c>
      <c r="D2" s="232"/>
      <c r="E2" s="244"/>
      <c r="F2" s="430"/>
      <c r="G2" s="235"/>
      <c r="H2" s="228"/>
    </row>
    <row r="3" spans="1:8" s="233" customFormat="1" ht="16.5" thickBot="1">
      <c r="A3" s="282"/>
      <c r="B3" s="406" t="s">
        <v>589</v>
      </c>
      <c r="C3" s="283"/>
      <c r="D3" s="284"/>
      <c r="E3" s="431"/>
      <c r="F3" s="432"/>
      <c r="G3" s="237"/>
      <c r="H3" s="45"/>
    </row>
    <row r="4" spans="1:8" s="234" customFormat="1" ht="17.25">
      <c r="A4" s="232"/>
      <c r="B4" s="238"/>
      <c r="D4" s="232"/>
      <c r="E4" s="244"/>
      <c r="F4" s="244"/>
      <c r="G4" s="235"/>
      <c r="H4" s="228"/>
    </row>
    <row r="5" spans="1:8" s="240" customFormat="1" ht="15.75">
      <c r="A5" s="239"/>
      <c r="B5" s="45" t="s">
        <v>60</v>
      </c>
      <c r="D5" s="239"/>
      <c r="E5" s="241"/>
      <c r="F5" s="241"/>
      <c r="G5" s="241"/>
      <c r="H5" s="242"/>
    </row>
    <row r="6" spans="1:8" s="234" customFormat="1" ht="18" thickBot="1">
      <c r="A6" s="232"/>
      <c r="B6" s="239"/>
      <c r="C6" s="45"/>
      <c r="D6" s="232"/>
      <c r="E6" s="433"/>
      <c r="F6" s="244"/>
      <c r="G6" s="244"/>
      <c r="H6" s="232"/>
    </row>
    <row r="7" spans="1:8" s="240" customFormat="1" ht="16.5" thickBot="1">
      <c r="A7" s="246"/>
      <c r="B7" s="249" t="s">
        <v>579</v>
      </c>
      <c r="C7" s="508" t="s">
        <v>115</v>
      </c>
      <c r="D7" s="509"/>
      <c r="E7" s="509"/>
      <c r="F7" s="510"/>
      <c r="G7" s="241"/>
      <c r="H7" s="242"/>
    </row>
    <row r="8" spans="1:6" s="275" customFormat="1" ht="23.25" thickBot="1">
      <c r="A8" s="400" t="s">
        <v>582</v>
      </c>
      <c r="B8" s="251" t="s">
        <v>183</v>
      </c>
      <c r="C8" s="401" t="s">
        <v>622</v>
      </c>
      <c r="D8" s="399" t="s">
        <v>580</v>
      </c>
      <c r="E8" s="434" t="s">
        <v>2</v>
      </c>
      <c r="F8" s="435" t="s">
        <v>581</v>
      </c>
    </row>
    <row r="9" spans="1:6" s="37" customFormat="1" ht="33.75">
      <c r="A9" s="383">
        <v>1</v>
      </c>
      <c r="B9" s="396" t="s">
        <v>184</v>
      </c>
      <c r="C9" s="385" t="s">
        <v>7</v>
      </c>
      <c r="D9" s="253">
        <v>1</v>
      </c>
      <c r="E9" s="436">
        <v>0</v>
      </c>
      <c r="F9" s="437">
        <f aca="true" t="shared" si="0" ref="F9:F16">D9*E9</f>
        <v>0</v>
      </c>
    </row>
    <row r="10" spans="1:6" s="37" customFormat="1" ht="15.75">
      <c r="A10" s="386">
        <v>2</v>
      </c>
      <c r="B10" s="394" t="s">
        <v>185</v>
      </c>
      <c r="C10" s="388" t="s">
        <v>7</v>
      </c>
      <c r="D10" s="254">
        <v>1</v>
      </c>
      <c r="E10" s="436">
        <v>0</v>
      </c>
      <c r="F10" s="439">
        <f t="shared" si="0"/>
        <v>0</v>
      </c>
    </row>
    <row r="11" spans="1:6" s="37" customFormat="1" ht="15">
      <c r="A11" s="386">
        <v>3</v>
      </c>
      <c r="B11" s="394" t="s">
        <v>186</v>
      </c>
      <c r="C11" s="388" t="s">
        <v>129</v>
      </c>
      <c r="D11" s="254">
        <v>1</v>
      </c>
      <c r="E11" s="436">
        <v>0</v>
      </c>
      <c r="F11" s="439">
        <f t="shared" si="0"/>
        <v>0</v>
      </c>
    </row>
    <row r="12" spans="1:6" s="37" customFormat="1" ht="15.75">
      <c r="A12" s="386">
        <v>4</v>
      </c>
      <c r="B12" s="397" t="s">
        <v>187</v>
      </c>
      <c r="C12" s="398" t="s">
        <v>9</v>
      </c>
      <c r="D12" s="377">
        <v>10</v>
      </c>
      <c r="E12" s="436">
        <v>0</v>
      </c>
      <c r="F12" s="439">
        <f t="shared" si="0"/>
        <v>0</v>
      </c>
    </row>
    <row r="13" spans="1:6" s="37" customFormat="1" ht="15">
      <c r="A13" s="386">
        <v>5</v>
      </c>
      <c r="B13" s="397" t="s">
        <v>188</v>
      </c>
      <c r="C13" s="398" t="s">
        <v>7</v>
      </c>
      <c r="D13" s="377">
        <v>1</v>
      </c>
      <c r="E13" s="436">
        <v>0</v>
      </c>
      <c r="F13" s="439">
        <f t="shared" si="0"/>
        <v>0</v>
      </c>
    </row>
    <row r="14" spans="1:6" s="37" customFormat="1" ht="22.5">
      <c r="A14" s="386">
        <v>6</v>
      </c>
      <c r="B14" s="394" t="s">
        <v>189</v>
      </c>
      <c r="C14" s="388" t="s">
        <v>7</v>
      </c>
      <c r="D14" s="254">
        <v>1</v>
      </c>
      <c r="E14" s="436">
        <v>0</v>
      </c>
      <c r="F14" s="439">
        <f t="shared" si="0"/>
        <v>0</v>
      </c>
    </row>
    <row r="15" spans="1:6" s="37" customFormat="1" ht="15">
      <c r="A15" s="386">
        <v>7</v>
      </c>
      <c r="B15" s="397" t="s">
        <v>190</v>
      </c>
      <c r="C15" s="398" t="s">
        <v>9</v>
      </c>
      <c r="D15" s="377">
        <v>10</v>
      </c>
      <c r="E15" s="436">
        <v>0</v>
      </c>
      <c r="F15" s="439">
        <f t="shared" si="0"/>
        <v>0</v>
      </c>
    </row>
    <row r="16" spans="1:6" s="37" customFormat="1" ht="15">
      <c r="A16" s="386">
        <v>8</v>
      </c>
      <c r="B16" s="397" t="s">
        <v>191</v>
      </c>
      <c r="C16" s="398" t="s">
        <v>192</v>
      </c>
      <c r="D16" s="377">
        <v>1</v>
      </c>
      <c r="E16" s="436">
        <v>0</v>
      </c>
      <c r="F16" s="439">
        <f t="shared" si="0"/>
        <v>0</v>
      </c>
    </row>
    <row r="17" spans="1:6" s="37" customFormat="1" ht="15">
      <c r="A17" s="386">
        <v>9</v>
      </c>
      <c r="B17" s="397" t="s">
        <v>193</v>
      </c>
      <c r="C17" s="398" t="s">
        <v>192</v>
      </c>
      <c r="D17" s="377">
        <v>3</v>
      </c>
      <c r="E17" s="436">
        <v>0</v>
      </c>
      <c r="F17" s="439">
        <f>D17*E17</f>
        <v>0</v>
      </c>
    </row>
    <row r="18" spans="1:6" s="37" customFormat="1" ht="15">
      <c r="A18" s="386">
        <v>10</v>
      </c>
      <c r="B18" s="397" t="s">
        <v>194</v>
      </c>
      <c r="C18" s="388" t="s">
        <v>7</v>
      </c>
      <c r="D18" s="254">
        <v>2</v>
      </c>
      <c r="E18" s="436">
        <v>0</v>
      </c>
      <c r="F18" s="439">
        <f aca="true" t="shared" si="1" ref="F18">D18*E18</f>
        <v>0</v>
      </c>
    </row>
    <row r="19" spans="1:6" s="37" customFormat="1" ht="15.75" thickBot="1">
      <c r="A19" s="255"/>
      <c r="B19" s="256" t="s">
        <v>195</v>
      </c>
      <c r="C19" s="257"/>
      <c r="D19" s="257"/>
      <c r="E19" s="440"/>
      <c r="F19" s="441">
        <f>SUM(F9:F18)</f>
        <v>0</v>
      </c>
    </row>
    <row r="20" spans="1:6" s="37" customFormat="1" ht="22.5">
      <c r="A20" s="258"/>
      <c r="B20" s="259" t="s">
        <v>196</v>
      </c>
      <c r="C20" s="401" t="s">
        <v>622</v>
      </c>
      <c r="D20" s="260"/>
      <c r="E20" s="442"/>
      <c r="F20" s="443"/>
    </row>
    <row r="21" spans="1:6" s="37" customFormat="1" ht="15">
      <c r="A21" s="383">
        <v>11</v>
      </c>
      <c r="B21" s="396" t="s">
        <v>197</v>
      </c>
      <c r="C21" s="385" t="s">
        <v>7</v>
      </c>
      <c r="D21" s="253">
        <v>1</v>
      </c>
      <c r="E21" s="436">
        <v>0</v>
      </c>
      <c r="F21" s="437">
        <f aca="true" t="shared" si="2" ref="F21:F25">D21*E21</f>
        <v>0</v>
      </c>
    </row>
    <row r="22" spans="1:6" s="37" customFormat="1" ht="15">
      <c r="A22" s="386">
        <v>12</v>
      </c>
      <c r="B22" s="394" t="s">
        <v>198</v>
      </c>
      <c r="C22" s="388" t="s">
        <v>7</v>
      </c>
      <c r="D22" s="254">
        <v>2</v>
      </c>
      <c r="E22" s="436">
        <v>0</v>
      </c>
      <c r="F22" s="439">
        <f t="shared" si="2"/>
        <v>0</v>
      </c>
    </row>
    <row r="23" spans="1:6" s="37" customFormat="1" ht="15">
      <c r="A23" s="386">
        <v>13</v>
      </c>
      <c r="B23" s="394" t="s">
        <v>199</v>
      </c>
      <c r="C23" s="388" t="s">
        <v>7</v>
      </c>
      <c r="D23" s="254">
        <v>2</v>
      </c>
      <c r="E23" s="436">
        <v>0</v>
      </c>
      <c r="F23" s="439">
        <f t="shared" si="2"/>
        <v>0</v>
      </c>
    </row>
    <row r="24" spans="1:6" s="37" customFormat="1" ht="15">
      <c r="A24" s="386">
        <v>14</v>
      </c>
      <c r="B24" s="397" t="s">
        <v>191</v>
      </c>
      <c r="C24" s="398" t="s">
        <v>192</v>
      </c>
      <c r="D24" s="377">
        <v>1</v>
      </c>
      <c r="E24" s="436">
        <v>0</v>
      </c>
      <c r="F24" s="439">
        <f t="shared" si="2"/>
        <v>0</v>
      </c>
    </row>
    <row r="25" spans="1:6" s="37" customFormat="1" ht="15">
      <c r="A25" s="386">
        <v>15</v>
      </c>
      <c r="B25" s="397" t="s">
        <v>187</v>
      </c>
      <c r="C25" s="398" t="s">
        <v>9</v>
      </c>
      <c r="D25" s="377">
        <v>18</v>
      </c>
      <c r="E25" s="436">
        <v>0</v>
      </c>
      <c r="F25" s="439">
        <f t="shared" si="2"/>
        <v>0</v>
      </c>
    </row>
    <row r="26" spans="1:6" s="37" customFormat="1" ht="15.75" thickBot="1">
      <c r="A26" s="255"/>
      <c r="B26" s="256" t="s">
        <v>195</v>
      </c>
      <c r="C26" s="257"/>
      <c r="D26" s="257"/>
      <c r="E26" s="440"/>
      <c r="F26" s="441">
        <f>SUM(F21:F25)</f>
        <v>0</v>
      </c>
    </row>
    <row r="27" spans="1:6" s="37" customFormat="1" ht="22.5">
      <c r="A27" s="258"/>
      <c r="B27" s="259" t="s">
        <v>200</v>
      </c>
      <c r="C27" s="401" t="s">
        <v>622</v>
      </c>
      <c r="D27" s="260"/>
      <c r="E27" s="442"/>
      <c r="F27" s="443"/>
    </row>
    <row r="28" spans="1:6" s="37" customFormat="1" ht="15">
      <c r="A28" s="383">
        <v>16</v>
      </c>
      <c r="B28" s="396" t="s">
        <v>201</v>
      </c>
      <c r="C28" s="385" t="s">
        <v>7</v>
      </c>
      <c r="D28" s="253">
        <v>1</v>
      </c>
      <c r="E28" s="436">
        <v>0</v>
      </c>
      <c r="F28" s="437">
        <f aca="true" t="shared" si="3" ref="F28:F31">D28*E28</f>
        <v>0</v>
      </c>
    </row>
    <row r="29" spans="1:6" s="37" customFormat="1" ht="15">
      <c r="A29" s="386">
        <v>17</v>
      </c>
      <c r="B29" s="397" t="s">
        <v>202</v>
      </c>
      <c r="C29" s="398" t="s">
        <v>192</v>
      </c>
      <c r="D29" s="377">
        <v>1</v>
      </c>
      <c r="E29" s="436">
        <v>0</v>
      </c>
      <c r="F29" s="439">
        <f t="shared" si="3"/>
        <v>0</v>
      </c>
    </row>
    <row r="30" spans="1:6" s="37" customFormat="1" ht="15">
      <c r="A30" s="386">
        <v>18</v>
      </c>
      <c r="B30" s="397" t="s">
        <v>187</v>
      </c>
      <c r="C30" s="398" t="s">
        <v>9</v>
      </c>
      <c r="D30" s="377">
        <v>13</v>
      </c>
      <c r="E30" s="436">
        <v>0</v>
      </c>
      <c r="F30" s="439">
        <f t="shared" si="3"/>
        <v>0</v>
      </c>
    </row>
    <row r="31" spans="1:6" s="37" customFormat="1" ht="15">
      <c r="A31" s="386">
        <v>19</v>
      </c>
      <c r="B31" s="397" t="s">
        <v>191</v>
      </c>
      <c r="C31" s="398" t="s">
        <v>192</v>
      </c>
      <c r="D31" s="377">
        <v>1</v>
      </c>
      <c r="E31" s="436">
        <v>0</v>
      </c>
      <c r="F31" s="439">
        <f t="shared" si="3"/>
        <v>0</v>
      </c>
    </row>
    <row r="32" spans="1:6" s="37" customFormat="1" ht="15.75" thickBot="1">
      <c r="A32" s="261"/>
      <c r="B32" s="262" t="s">
        <v>195</v>
      </c>
      <c r="C32" s="263"/>
      <c r="D32" s="263"/>
      <c r="E32" s="444"/>
      <c r="F32" s="445">
        <f>SUM(F28:F31)</f>
        <v>0</v>
      </c>
    </row>
    <row r="33" spans="1:6" s="37" customFormat="1" ht="22.5">
      <c r="A33" s="252"/>
      <c r="B33" s="264" t="s">
        <v>203</v>
      </c>
      <c r="C33" s="401" t="s">
        <v>622</v>
      </c>
      <c r="D33" s="265"/>
      <c r="E33" s="436"/>
      <c r="F33" s="437"/>
    </row>
    <row r="34" spans="1:6" s="37" customFormat="1" ht="15">
      <c r="A34" s="386">
        <v>20</v>
      </c>
      <c r="B34" s="160" t="s">
        <v>204</v>
      </c>
      <c r="C34" s="159" t="s">
        <v>205</v>
      </c>
      <c r="D34" s="266">
        <v>1</v>
      </c>
      <c r="E34" s="446">
        <v>0</v>
      </c>
      <c r="F34" s="439">
        <f aca="true" t="shared" si="4" ref="F34:F41">D34*E34</f>
        <v>0</v>
      </c>
    </row>
    <row r="35" spans="1:6" s="37" customFormat="1" ht="15">
      <c r="A35" s="386">
        <v>21</v>
      </c>
      <c r="B35" s="394" t="s">
        <v>206</v>
      </c>
      <c r="C35" s="395" t="s">
        <v>205</v>
      </c>
      <c r="D35" s="267">
        <v>1</v>
      </c>
      <c r="E35" s="446">
        <v>0</v>
      </c>
      <c r="F35" s="439">
        <f t="shared" si="4"/>
        <v>0</v>
      </c>
    </row>
    <row r="36" spans="1:6" s="37" customFormat="1" ht="15">
      <c r="A36" s="386">
        <v>22</v>
      </c>
      <c r="B36" s="394" t="s">
        <v>207</v>
      </c>
      <c r="C36" s="395" t="s">
        <v>205</v>
      </c>
      <c r="D36" s="267">
        <v>1</v>
      </c>
      <c r="E36" s="446">
        <v>0</v>
      </c>
      <c r="F36" s="439">
        <f t="shared" si="4"/>
        <v>0</v>
      </c>
    </row>
    <row r="37" spans="1:6" s="37" customFormat="1" ht="15.75" thickBot="1">
      <c r="A37" s="261"/>
      <c r="B37" s="262" t="s">
        <v>195</v>
      </c>
      <c r="C37" s="268"/>
      <c r="D37" s="268"/>
      <c r="E37" s="444"/>
      <c r="F37" s="445">
        <f>SUM(F34:F36)</f>
        <v>0</v>
      </c>
    </row>
    <row r="38" spans="1:6" s="37" customFormat="1" ht="15">
      <c r="A38" s="383">
        <v>23</v>
      </c>
      <c r="B38" s="384" t="s">
        <v>208</v>
      </c>
      <c r="C38" s="385" t="s">
        <v>205</v>
      </c>
      <c r="D38" s="385">
        <v>1</v>
      </c>
      <c r="E38" s="436">
        <v>0</v>
      </c>
      <c r="F38" s="437">
        <f t="shared" si="4"/>
        <v>0</v>
      </c>
    </row>
    <row r="39" spans="1:6" s="37" customFormat="1" ht="15">
      <c r="A39" s="386">
        <v>24</v>
      </c>
      <c r="B39" s="387" t="s">
        <v>209</v>
      </c>
      <c r="C39" s="388" t="s">
        <v>205</v>
      </c>
      <c r="D39" s="388">
        <v>1</v>
      </c>
      <c r="E39" s="436">
        <v>0</v>
      </c>
      <c r="F39" s="439">
        <f t="shared" si="4"/>
        <v>0</v>
      </c>
    </row>
    <row r="40" spans="1:6" s="37" customFormat="1" ht="23.25">
      <c r="A40" s="386">
        <v>25</v>
      </c>
      <c r="B40" s="387" t="s">
        <v>210</v>
      </c>
      <c r="C40" s="388" t="s">
        <v>175</v>
      </c>
      <c r="D40" s="388">
        <v>1</v>
      </c>
      <c r="E40" s="436">
        <v>0</v>
      </c>
      <c r="F40" s="439">
        <f t="shared" si="4"/>
        <v>0</v>
      </c>
    </row>
    <row r="41" spans="1:6" s="37" customFormat="1" ht="15">
      <c r="A41" s="386">
        <v>26</v>
      </c>
      <c r="B41" s="387" t="s">
        <v>211</v>
      </c>
      <c r="C41" s="388" t="s">
        <v>205</v>
      </c>
      <c r="D41" s="388">
        <v>1</v>
      </c>
      <c r="E41" s="436">
        <v>0</v>
      </c>
      <c r="F41" s="439">
        <f t="shared" si="4"/>
        <v>0</v>
      </c>
    </row>
    <row r="42" spans="1:6" s="37" customFormat="1" ht="15">
      <c r="A42" s="269"/>
      <c r="B42" s="270" t="s">
        <v>195</v>
      </c>
      <c r="C42" s="254"/>
      <c r="D42" s="254"/>
      <c r="E42" s="438"/>
      <c r="F42" s="447">
        <f>SUM(F38:F41)</f>
        <v>0</v>
      </c>
    </row>
    <row r="43" spans="1:6" s="37" customFormat="1" ht="15.75" thickBot="1">
      <c r="A43" s="271"/>
      <c r="B43" s="272"/>
      <c r="C43" s="62"/>
      <c r="D43" s="62"/>
      <c r="E43" s="448"/>
      <c r="F43" s="449"/>
    </row>
    <row r="44" spans="1:6" s="18" customFormat="1" ht="16.5" thickBot="1">
      <c r="A44" s="273"/>
      <c r="B44" s="378" t="s">
        <v>212</v>
      </c>
      <c r="C44" s="274"/>
      <c r="D44" s="274"/>
      <c r="E44" s="450"/>
      <c r="F44" s="451">
        <f>F42+F32+F37+F26+F19</f>
        <v>0</v>
      </c>
    </row>
    <row r="45" spans="5:6" s="37" customFormat="1" ht="15">
      <c r="E45" s="452"/>
      <c r="F45" s="452"/>
    </row>
    <row r="46" spans="5:6" s="37" customFormat="1" ht="15">
      <c r="E46" s="452"/>
      <c r="F46" s="452"/>
    </row>
  </sheetData>
  <mergeCells count="1">
    <mergeCell ref="C7:F7"/>
  </mergeCells>
  <printOptions/>
  <pageMargins left="0.7874015748031497" right="0.3937007874015748" top="0.7874015748031497" bottom="0.6875" header="0.31496062992125984" footer="0.31496062992125984"/>
  <pageSetup horizontalDpi="600" verticalDpi="600" orientation="portrait" paperSize="9" r:id="rId1"/>
  <headerFooter>
    <oddHeader>&amp;L&amp;"Rajdhani Medium,Obyčejné"&amp;6ZAHRADA ZŠ MILÍN&amp;"Rajdhani,Obyčejné" ETAPA I
&amp;A 1 TECHNOLOGIE&amp;"-,Obyčejné"
&amp;R&amp;"Rajdhani,Obyčejné"&amp;6ROZPOČET PŘÍMÝCH INVESTIČNÍCH NÁKLADŮ
</oddHeader>
    <oddFooter>&amp;L&amp;"Rajdhani,Obyčejné"&amp;6Ing. Petr Lomnický&amp;R&amp;"Rajdhani,Obyčejné"&amp;8&amp;P/&amp;N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workbookViewId="0" topLeftCell="A1">
      <selection activeCell="E16" sqref="E16"/>
    </sheetView>
  </sheetViews>
  <sheetFormatPr defaultColWidth="9.140625" defaultRowHeight="15"/>
  <cols>
    <col min="1" max="1" width="4.28125" style="0" customWidth="1"/>
    <col min="2" max="2" width="11.8515625" style="0" customWidth="1"/>
    <col min="3" max="3" width="31.00390625" style="0" customWidth="1"/>
    <col min="4" max="4" width="3.421875" style="0" customWidth="1"/>
    <col min="5" max="5" width="5.00390625" style="0" customWidth="1"/>
    <col min="6" max="6" width="13.28125" style="0" customWidth="1"/>
    <col min="7" max="7" width="12.57421875" style="0" customWidth="1"/>
    <col min="8" max="8" width="10.57421875" style="0" customWidth="1"/>
  </cols>
  <sheetData>
    <row r="1" spans="1:8" ht="30.75">
      <c r="A1" s="276"/>
      <c r="B1" s="334"/>
      <c r="C1" s="277" t="s">
        <v>578</v>
      </c>
      <c r="D1" s="279"/>
      <c r="E1" s="279"/>
      <c r="F1" s="403"/>
      <c r="G1" s="412"/>
      <c r="H1" s="228"/>
    </row>
    <row r="2" spans="1:8" ht="15">
      <c r="A2" s="280"/>
      <c r="B2" s="232"/>
      <c r="C2" s="233" t="s">
        <v>40</v>
      </c>
      <c r="D2" s="232"/>
      <c r="E2" s="232"/>
      <c r="F2" s="235"/>
      <c r="G2" s="281"/>
      <c r="H2" s="228"/>
    </row>
    <row r="3" spans="1:8" ht="16.5" thickBot="1">
      <c r="A3" s="282"/>
      <c r="B3" s="337"/>
      <c r="C3" s="406" t="s">
        <v>577</v>
      </c>
      <c r="D3" s="284"/>
      <c r="E3" s="284"/>
      <c r="F3" s="407"/>
      <c r="G3" s="413"/>
      <c r="H3" s="45"/>
    </row>
    <row r="4" spans="1:8" ht="17.25">
      <c r="A4" s="232"/>
      <c r="B4" s="232"/>
      <c r="C4" s="238"/>
      <c r="D4" s="232"/>
      <c r="E4" s="232"/>
      <c r="F4" s="235"/>
      <c r="G4" s="235"/>
      <c r="H4" s="228"/>
    </row>
    <row r="5" spans="1:8" ht="15.75">
      <c r="A5" s="239"/>
      <c r="B5" s="374"/>
      <c r="C5" s="45" t="s">
        <v>60</v>
      </c>
      <c r="D5" s="239"/>
      <c r="E5" s="239"/>
      <c r="F5" s="241"/>
      <c r="G5" s="241"/>
      <c r="H5" s="242"/>
    </row>
    <row r="6" spans="1:8" ht="15.75" thickBot="1">
      <c r="A6" s="70"/>
      <c r="B6" s="70"/>
      <c r="C6" s="70"/>
      <c r="D6" s="70"/>
      <c r="E6" s="70"/>
      <c r="F6" s="70"/>
      <c r="G6" s="402"/>
      <c r="H6" s="43"/>
    </row>
    <row r="7" spans="1:8" ht="15.75" thickBot="1">
      <c r="A7" s="285" t="s">
        <v>583</v>
      </c>
      <c r="B7" s="99"/>
      <c r="C7" s="150"/>
      <c r="D7" s="101"/>
      <c r="E7" s="102"/>
      <c r="F7" s="108"/>
      <c r="G7" s="204"/>
      <c r="H7" s="43"/>
    </row>
    <row r="8" spans="1:8" ht="15">
      <c r="A8" s="42"/>
      <c r="B8" s="42"/>
      <c r="C8" s="129" t="s">
        <v>584</v>
      </c>
      <c r="D8" s="42" t="s">
        <v>7</v>
      </c>
      <c r="E8" s="42">
        <v>1</v>
      </c>
      <c r="F8" s="63">
        <v>0</v>
      </c>
      <c r="G8" s="63">
        <f aca="true" t="shared" si="0" ref="G8:G9">ABS((E8*F8))</f>
        <v>0</v>
      </c>
      <c r="H8" s="43"/>
    </row>
    <row r="9" spans="1:8" ht="25.5">
      <c r="A9" s="114"/>
      <c r="B9" s="114"/>
      <c r="C9" s="175" t="s">
        <v>575</v>
      </c>
      <c r="D9" s="205" t="s">
        <v>574</v>
      </c>
      <c r="E9" s="114">
        <v>48</v>
      </c>
      <c r="F9" s="63">
        <v>0</v>
      </c>
      <c r="G9" s="63">
        <f t="shared" si="0"/>
        <v>0</v>
      </c>
      <c r="H9" s="43"/>
    </row>
    <row r="10" spans="1:8" ht="26.25" thickBot="1">
      <c r="A10" s="112"/>
      <c r="B10" s="112"/>
      <c r="C10" s="136" t="s">
        <v>587</v>
      </c>
      <c r="D10" s="112" t="s">
        <v>7</v>
      </c>
      <c r="E10" s="112">
        <v>1</v>
      </c>
      <c r="F10" s="63">
        <v>0</v>
      </c>
      <c r="G10" s="113">
        <f>ABS((E10*F10))</f>
        <v>0</v>
      </c>
      <c r="H10" s="43"/>
    </row>
    <row r="11" spans="1:8" ht="15.75" thickBot="1">
      <c r="A11" s="285" t="s">
        <v>585</v>
      </c>
      <c r="B11" s="99"/>
      <c r="C11" s="150"/>
      <c r="D11" s="101"/>
      <c r="E11" s="102"/>
      <c r="F11" s="108" t="s">
        <v>10</v>
      </c>
      <c r="G11" s="133">
        <f>SUM(G8:G10)</f>
        <v>0</v>
      </c>
      <c r="H11" s="43"/>
    </row>
    <row r="12" spans="1:8" ht="15">
      <c r="A12" s="83"/>
      <c r="B12" s="97"/>
      <c r="C12" s="134"/>
      <c r="D12" s="83"/>
      <c r="E12" s="183"/>
      <c r="F12" s="135"/>
      <c r="G12" s="135"/>
      <c r="H12" s="43"/>
    </row>
    <row r="13" spans="1:8" ht="15">
      <c r="A13" s="83"/>
      <c r="B13" s="97"/>
      <c r="C13" s="134"/>
      <c r="D13" s="83"/>
      <c r="E13" s="183"/>
      <c r="F13" s="135"/>
      <c r="G13" s="135"/>
      <c r="H13" s="43"/>
    </row>
    <row r="14" spans="1:8" ht="15">
      <c r="A14" s="83"/>
      <c r="B14" s="97"/>
      <c r="C14" s="134"/>
      <c r="D14" s="83"/>
      <c r="E14" s="183"/>
      <c r="F14" s="135"/>
      <c r="G14" s="135"/>
      <c r="H14" s="43"/>
    </row>
    <row r="15" spans="1:8" ht="15">
      <c r="A15" s="83"/>
      <c r="B15" s="97"/>
      <c r="C15" s="134"/>
      <c r="D15" s="83"/>
      <c r="E15" s="183"/>
      <c r="F15" s="135"/>
      <c r="G15" s="135"/>
      <c r="H15" s="43"/>
    </row>
    <row r="16" spans="1:8" ht="15">
      <c r="A16" s="83"/>
      <c r="B16" s="97"/>
      <c r="C16" s="134"/>
      <c r="D16" s="83"/>
      <c r="E16" s="183"/>
      <c r="F16" s="135"/>
      <c r="G16" s="135"/>
      <c r="H16" s="43"/>
    </row>
    <row r="17" spans="1:8" ht="15">
      <c r="A17" s="83"/>
      <c r="B17" s="97"/>
      <c r="C17" s="134"/>
      <c r="D17" s="83"/>
      <c r="E17" s="183"/>
      <c r="F17" s="135"/>
      <c r="G17" s="135"/>
      <c r="H17" s="43"/>
    </row>
    <row r="18" spans="1:8" ht="15">
      <c r="A18" s="83"/>
      <c r="B18" s="97"/>
      <c r="C18" s="134"/>
      <c r="D18" s="83"/>
      <c r="E18" s="183"/>
      <c r="F18" s="135"/>
      <c r="G18" s="135"/>
      <c r="H18" s="43"/>
    </row>
    <row r="19" spans="1:8" ht="15">
      <c r="A19" s="83"/>
      <c r="B19" s="97"/>
      <c r="C19" s="134"/>
      <c r="D19" s="83"/>
      <c r="E19" s="183"/>
      <c r="F19" s="135"/>
      <c r="G19" s="135"/>
      <c r="H19" s="43"/>
    </row>
    <row r="20" spans="1:8" ht="15">
      <c r="A20" s="83"/>
      <c r="B20" s="97"/>
      <c r="C20" s="134"/>
      <c r="D20" s="83"/>
      <c r="E20" s="183"/>
      <c r="F20" s="135"/>
      <c r="G20" s="135"/>
      <c r="H20" s="43"/>
    </row>
    <row r="21" spans="1:8" ht="15">
      <c r="A21" s="83"/>
      <c r="B21" s="97"/>
      <c r="C21" s="134"/>
      <c r="D21" s="83"/>
      <c r="E21" s="183"/>
      <c r="F21" s="135"/>
      <c r="G21" s="135"/>
      <c r="H21" s="43"/>
    </row>
    <row r="22" spans="1:8" ht="15">
      <c r="A22" s="83"/>
      <c r="B22" s="97"/>
      <c r="C22" s="134"/>
      <c r="D22" s="83"/>
      <c r="E22" s="183"/>
      <c r="F22" s="135"/>
      <c r="G22" s="135"/>
      <c r="H22" s="43"/>
    </row>
    <row r="23" spans="1:8" ht="15">
      <c r="A23" s="83"/>
      <c r="B23" s="97"/>
      <c r="C23" s="134"/>
      <c r="D23" s="83"/>
      <c r="E23" s="183"/>
      <c r="F23" s="135"/>
      <c r="G23" s="135"/>
      <c r="H23" s="43"/>
    </row>
    <row r="24" spans="1:8" ht="15">
      <c r="A24" s="83"/>
      <c r="B24" s="97"/>
      <c r="C24" s="134"/>
      <c r="D24" s="83"/>
      <c r="E24" s="183"/>
      <c r="F24" s="135"/>
      <c r="G24" s="135"/>
      <c r="H24" s="69"/>
    </row>
    <row r="25" spans="1:8" ht="15">
      <c r="A25" s="83"/>
      <c r="B25" s="97"/>
      <c r="C25" s="134"/>
      <c r="D25" s="83"/>
      <c r="E25" s="183"/>
      <c r="F25" s="135"/>
      <c r="G25" s="135"/>
      <c r="H25" s="137"/>
    </row>
    <row r="26" spans="1:8" ht="15">
      <c r="A26" s="83"/>
      <c r="B26" s="97"/>
      <c r="C26" s="134"/>
      <c r="D26" s="83"/>
      <c r="E26" s="183"/>
      <c r="F26" s="135"/>
      <c r="G26" s="135"/>
      <c r="H26" s="43"/>
    </row>
    <row r="27" spans="1:8" ht="15">
      <c r="A27" s="83"/>
      <c r="B27" s="97"/>
      <c r="C27" s="134"/>
      <c r="D27" s="83"/>
      <c r="E27" s="183"/>
      <c r="F27" s="135"/>
      <c r="G27" s="135"/>
      <c r="H27" s="48"/>
    </row>
    <row r="28" spans="1:8" ht="15">
      <c r="A28" s="83"/>
      <c r="B28" s="97"/>
      <c r="C28" s="134"/>
      <c r="D28" s="83"/>
      <c r="E28" s="183"/>
      <c r="F28" s="135"/>
      <c r="G28" s="135"/>
      <c r="H28" s="138"/>
    </row>
    <row r="29" spans="1:8" ht="15">
      <c r="A29" s="83"/>
      <c r="B29" s="97"/>
      <c r="C29" s="134"/>
      <c r="D29" s="83"/>
      <c r="E29" s="183"/>
      <c r="F29" s="135"/>
      <c r="G29" s="135"/>
      <c r="H29" s="69"/>
    </row>
    <row r="30" spans="1:8" ht="15">
      <c r="A30" s="83"/>
      <c r="B30" s="97"/>
      <c r="C30" s="134"/>
      <c r="D30" s="83"/>
      <c r="E30" s="183"/>
      <c r="F30" s="135"/>
      <c r="G30" s="135"/>
      <c r="H30" s="139"/>
    </row>
    <row r="31" spans="1:8" ht="15">
      <c r="A31" s="83"/>
      <c r="B31" s="97"/>
      <c r="C31" s="134"/>
      <c r="D31" s="83"/>
      <c r="E31" s="183"/>
      <c r="F31" s="135"/>
      <c r="G31" s="135"/>
      <c r="H31" s="139"/>
    </row>
    <row r="32" spans="1:8" ht="15">
      <c r="A32" s="83"/>
      <c r="B32" s="97"/>
      <c r="C32" s="134"/>
      <c r="D32" s="83"/>
      <c r="E32" s="183"/>
      <c r="F32" s="135"/>
      <c r="G32" s="135"/>
      <c r="H32" s="69"/>
    </row>
    <row r="33" spans="1:8" ht="15">
      <c r="A33" s="83"/>
      <c r="B33" s="97"/>
      <c r="C33" s="134"/>
      <c r="D33" s="83"/>
      <c r="E33" s="183"/>
      <c r="F33" s="135"/>
      <c r="G33" s="135"/>
      <c r="H33" s="138"/>
    </row>
    <row r="34" spans="1:8" ht="15">
      <c r="A34" s="83"/>
      <c r="B34" s="97"/>
      <c r="C34" s="134"/>
      <c r="D34" s="83"/>
      <c r="E34" s="183"/>
      <c r="F34" s="135"/>
      <c r="G34" s="135"/>
      <c r="H34" s="69"/>
    </row>
    <row r="35" spans="1:8" ht="15">
      <c r="A35" s="83"/>
      <c r="B35" s="97"/>
      <c r="C35" s="134"/>
      <c r="D35" s="83"/>
      <c r="E35" s="183"/>
      <c r="F35" s="135"/>
      <c r="G35" s="135"/>
      <c r="H35" s="140"/>
    </row>
    <row r="36" spans="1:8" ht="15">
      <c r="A36" s="83"/>
      <c r="B36" s="97"/>
      <c r="C36" s="134"/>
      <c r="D36" s="83"/>
      <c r="E36" s="183"/>
      <c r="F36" s="135"/>
      <c r="G36" s="135"/>
      <c r="H36" s="140"/>
    </row>
    <row r="37" spans="1:8" ht="15">
      <c r="A37" s="83"/>
      <c r="B37" s="97"/>
      <c r="C37" s="134"/>
      <c r="D37" s="83"/>
      <c r="E37" s="183"/>
      <c r="F37" s="135"/>
      <c r="G37" s="135"/>
      <c r="H37" s="140"/>
    </row>
    <row r="38" spans="1:8" ht="15">
      <c r="A38" s="83"/>
      <c r="B38" s="97"/>
      <c r="C38" s="134"/>
      <c r="D38" s="83"/>
      <c r="E38" s="183"/>
      <c r="F38" s="135"/>
      <c r="G38" s="135"/>
      <c r="H38" s="140"/>
    </row>
    <row r="39" spans="1:8" ht="15">
      <c r="A39" s="83"/>
      <c r="B39" s="97"/>
      <c r="C39" s="134"/>
      <c r="D39" s="83"/>
      <c r="E39" s="183"/>
      <c r="F39" s="135"/>
      <c r="G39" s="135"/>
      <c r="H39" s="140"/>
    </row>
    <row r="40" spans="1:8" ht="15">
      <c r="A40" s="83"/>
      <c r="B40" s="97"/>
      <c r="C40" s="134"/>
      <c r="D40" s="83"/>
      <c r="E40" s="183"/>
      <c r="F40" s="135"/>
      <c r="G40" s="135"/>
      <c r="H40" s="140"/>
    </row>
    <row r="41" spans="1:8" ht="15">
      <c r="A41" s="83"/>
      <c r="B41" s="97"/>
      <c r="C41" s="134"/>
      <c r="D41" s="83"/>
      <c r="E41" s="183"/>
      <c r="F41" s="135"/>
      <c r="G41" s="135"/>
      <c r="H41" s="140"/>
    </row>
    <row r="42" spans="1:8" ht="15">
      <c r="A42" s="83"/>
      <c r="B42" s="97"/>
      <c r="C42" s="134"/>
      <c r="D42" s="83"/>
      <c r="E42" s="183"/>
      <c r="F42" s="135"/>
      <c r="G42" s="135"/>
      <c r="H42" s="140"/>
    </row>
    <row r="43" spans="1:8" ht="15">
      <c r="A43" s="83"/>
      <c r="B43" s="97"/>
      <c r="C43" s="134"/>
      <c r="D43" s="83"/>
      <c r="E43" s="183"/>
      <c r="F43" s="135"/>
      <c r="G43" s="135"/>
      <c r="H43" s="140"/>
    </row>
    <row r="44" spans="1:8" ht="15">
      <c r="A44" s="83"/>
      <c r="B44" s="97"/>
      <c r="C44" s="134"/>
      <c r="D44" s="83"/>
      <c r="E44" s="183"/>
      <c r="F44" s="135"/>
      <c r="G44" s="135"/>
      <c r="H44" s="140"/>
    </row>
    <row r="45" spans="1:8" ht="15">
      <c r="A45" s="83"/>
      <c r="B45" s="97"/>
      <c r="C45" s="134"/>
      <c r="D45" s="83"/>
      <c r="E45" s="183"/>
      <c r="F45" s="135"/>
      <c r="G45" s="135"/>
      <c r="H45" s="140"/>
    </row>
    <row r="46" spans="1:8" ht="15">
      <c r="A46" s="83"/>
      <c r="B46" s="97"/>
      <c r="C46" s="134"/>
      <c r="D46" s="83"/>
      <c r="E46" s="183"/>
      <c r="F46" s="135"/>
      <c r="G46" s="135"/>
      <c r="H46" s="140"/>
    </row>
    <row r="47" spans="1:8" ht="15">
      <c r="A47" s="83"/>
      <c r="B47" s="97"/>
      <c r="C47" s="134"/>
      <c r="D47" s="83"/>
      <c r="E47" s="183"/>
      <c r="F47" s="135"/>
      <c r="G47" s="135"/>
      <c r="H47" s="140"/>
    </row>
    <row r="48" spans="1:8" ht="15">
      <c r="A48" s="83"/>
      <c r="B48" s="97"/>
      <c r="C48" s="134"/>
      <c r="D48" s="83"/>
      <c r="E48" s="183"/>
      <c r="F48" s="135"/>
      <c r="G48" s="135"/>
      <c r="H48" s="140"/>
    </row>
    <row r="49" spans="1:8" ht="15">
      <c r="A49" s="83"/>
      <c r="B49" s="97"/>
      <c r="C49" s="134"/>
      <c r="D49" s="83"/>
      <c r="E49" s="183"/>
      <c r="F49" s="135"/>
      <c r="G49" s="135"/>
      <c r="H49" s="140"/>
    </row>
    <row r="50" spans="1:8" ht="15">
      <c r="A50" s="83"/>
      <c r="B50" s="97"/>
      <c r="C50" s="134"/>
      <c r="D50" s="83"/>
      <c r="E50" s="183"/>
      <c r="F50" s="135"/>
      <c r="G50" s="135"/>
      <c r="H50" s="140"/>
    </row>
    <row r="51" spans="1:8" ht="15">
      <c r="A51" s="83"/>
      <c r="B51" s="97"/>
      <c r="C51" s="134"/>
      <c r="D51" s="83"/>
      <c r="E51" s="183"/>
      <c r="F51" s="135"/>
      <c r="G51" s="135"/>
      <c r="H51" s="140"/>
    </row>
  </sheetData>
  <printOptions/>
  <pageMargins left="0.7874015748031497" right="0.3937007874015748" top="0.7874015748031497" bottom="0.7874015748031497" header="0.31496062992125984" footer="0.31496062992125984"/>
  <pageSetup horizontalDpi="600" verticalDpi="600" orientation="portrait" paperSize="9" r:id="rId1"/>
  <headerFooter>
    <oddHeader>&amp;L&amp;"Rajdhani,Obyčejné"&amp;6ZAHRADA ZŠ MILÍN ETAPA I
&amp;A &amp;"-,Obyčejné"&amp;11
&amp;R&amp;"Rajdhani,Obyčejné"&amp;6ROZPOČET PŘÍMÝCH INVESTIČNÍCH NÁKLADŮ
</oddHeader>
    <oddFooter>&amp;L&amp;"Rajdhani,Obyčejné"&amp;6Ing. Radka Matoušková&amp;R&amp;"Rajdhani,Obyčejné"&amp;8&amp;P/&amp;N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Radka Matoušková</dc:creator>
  <cp:keywords/>
  <dc:description/>
  <cp:lastModifiedBy>Ing. Roman Bielak</cp:lastModifiedBy>
  <cp:lastPrinted>2019-03-07T13:07:38Z</cp:lastPrinted>
  <dcterms:created xsi:type="dcterms:W3CDTF">2013-02-21T13:26:23Z</dcterms:created>
  <dcterms:modified xsi:type="dcterms:W3CDTF">2019-03-07T13:09:30Z</dcterms:modified>
  <cp:category/>
  <cp:version/>
  <cp:contentType/>
  <cp:contentStatus/>
</cp:coreProperties>
</file>