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65524" yWindow="65524" windowWidth="10176" windowHeight="9156" activeTab="3"/>
  </bookViews>
  <sheets>
    <sheet name="Stavba" sheetId="1" r:id="rId1"/>
    <sheet name="00 00 KL" sheetId="2" r:id="rId2"/>
    <sheet name="00 00 Rek" sheetId="3" r:id="rId3"/>
    <sheet name="00 00 Pol" sheetId="4" r:id="rId4"/>
    <sheet name="01 01 KL" sheetId="5" r:id="rId5"/>
    <sheet name="01 01 Rek" sheetId="6" r:id="rId6"/>
    <sheet name="01 01 Pol" sheetId="7" r:id="rId7"/>
    <sheet name="02 02 KL" sheetId="8" r:id="rId8"/>
    <sheet name="02 02 Rek" sheetId="9" r:id="rId9"/>
    <sheet name="02 02 Pol" sheetId="10" r:id="rId10"/>
    <sheet name="03 03 KL" sheetId="11" r:id="rId11"/>
    <sheet name="03 03 Rek" sheetId="12" r:id="rId12"/>
    <sheet name="03 03 Pol" sheetId="13" r:id="rId13"/>
    <sheet name="04 04 KL" sheetId="14" r:id="rId14"/>
    <sheet name="04 04 Rek" sheetId="15" r:id="rId15"/>
    <sheet name="04 04 Pol" sheetId="16" r:id="rId16"/>
    <sheet name="05 05 KL" sheetId="17" r:id="rId17"/>
    <sheet name="05 05 Rek" sheetId="18" r:id="rId18"/>
    <sheet name="05 05 Pol" sheetId="19" r:id="rId19"/>
    <sheet name="06 06 KL" sheetId="20" r:id="rId20"/>
    <sheet name="06 06 Rek" sheetId="21" r:id="rId21"/>
    <sheet name="06 06 Pol" sheetId="22" r:id="rId22"/>
    <sheet name="07 07 KL" sheetId="23" r:id="rId23"/>
    <sheet name="07 07 Rek" sheetId="24" r:id="rId24"/>
    <sheet name="07 07 Pol" sheetId="25" r:id="rId25"/>
    <sheet name="08 08 KL" sheetId="26" r:id="rId26"/>
    <sheet name="08 08 Rek" sheetId="27" r:id="rId27"/>
    <sheet name="08 08 Pol" sheetId="28" r:id="rId28"/>
    <sheet name="09 09 KL" sheetId="29" r:id="rId29"/>
    <sheet name="09 09 Rek" sheetId="30" r:id="rId30"/>
    <sheet name="09 09 Pol" sheetId="31" r:id="rId31"/>
    <sheet name="10 10 KL" sheetId="33" r:id="rId32"/>
    <sheet name="10 10 Rek" sheetId="32" r:id="rId33"/>
    <sheet name="10 10 Pol" sheetId="34" r:id="rId34"/>
  </sheets>
  <definedNames>
    <definedName name="CelkemObjekty" localSheetId="0">'Stavba'!$F$38</definedName>
    <definedName name="CenaCelkemVypocet" localSheetId="28">'09 09 KL'!$I$40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Mena">'09 09 KL'!$J$29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'00 00 KL'!$A$1:$G$45</definedName>
    <definedName name="_xlnm.Print_Area" localSheetId="3">'00 00 Pol'!$A$1:$K$17</definedName>
    <definedName name="_xlnm.Print_Area" localSheetId="2">'00 00 Rek'!$A$1:$I$14</definedName>
    <definedName name="_xlnm.Print_Area" localSheetId="4">'01 01 KL'!$A$1:$G$45</definedName>
    <definedName name="_xlnm.Print_Area" localSheetId="6">'01 01 Pol'!$A$1:$K$29</definedName>
    <definedName name="_xlnm.Print_Area" localSheetId="5">'01 01 Rek'!$A$1:$I$24</definedName>
    <definedName name="_xlnm.Print_Area" localSheetId="7">'02 02 KL'!$A$1:$G$45</definedName>
    <definedName name="_xlnm.Print_Area" localSheetId="9">'02 02 Pol'!$A$1:$K$278</definedName>
    <definedName name="_xlnm.Print_Area" localSheetId="8">'02 02 Rek'!$A$1:$I$44</definedName>
    <definedName name="_xlnm.Print_Area" localSheetId="10">'03 03 KL'!$A$1:$G$45</definedName>
    <definedName name="_xlnm.Print_Area" localSheetId="12">'03 03 Pol'!$A$1:$K$87</definedName>
    <definedName name="_xlnm.Print_Area" localSheetId="11">'03 03 Rek'!$A$1:$I$27</definedName>
    <definedName name="_xlnm.Print_Area" localSheetId="13">'04 04 KL'!$A$1:$G$45</definedName>
    <definedName name="_xlnm.Print_Area" localSheetId="15">'04 04 Pol'!$A$1:$K$51</definedName>
    <definedName name="_xlnm.Print_Area" localSheetId="14">'04 04 Rek'!$A$1:$I$27</definedName>
    <definedName name="_xlnm.Print_Area" localSheetId="16">'05 05 KL'!$A$1:$G$45</definedName>
    <definedName name="_xlnm.Print_Area" localSheetId="18">'05 05 Pol'!$A$1:$K$60</definedName>
    <definedName name="_xlnm.Print_Area" localSheetId="17">'05 05 Rek'!$A$1:$I$28</definedName>
    <definedName name="_xlnm.Print_Area" localSheetId="19">'06 06 KL'!$A$1:$G$45</definedName>
    <definedName name="_xlnm.Print_Area" localSheetId="21">'06 06 Pol'!$A$1:$K$42</definedName>
    <definedName name="_xlnm.Print_Area" localSheetId="20">'06 06 Rek'!$A$1:$I$27</definedName>
    <definedName name="_xlnm.Print_Area" localSheetId="22">'07 07 KL'!$A$1:$G$45</definedName>
    <definedName name="_xlnm.Print_Area" localSheetId="24">'07 07 Pol'!$A$1:$K$45</definedName>
    <definedName name="_xlnm.Print_Area" localSheetId="23">'07 07 Rek'!$A$1:$I$26</definedName>
    <definedName name="_xlnm.Print_Area" localSheetId="25">'08 08 KL'!$A$1:$G$34</definedName>
    <definedName name="_xlnm.Print_Area" localSheetId="26">'08 08 Rek'!$A$1:$I$21</definedName>
    <definedName name="_xlnm.Print_Area" localSheetId="0">'Stavba'!$B$1:$J$113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28">'09 09 KL'!$E$24</definedName>
    <definedName name="SazbaDPH1" localSheetId="0">'Stavba'!$D$19</definedName>
    <definedName name="SazbaDPH2" localSheetId="28">'09 09 KL'!$E$26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lin" localSheetId="15" hidden="1">0</definedName>
    <definedName name="solver_lin" localSheetId="18" hidden="1">0</definedName>
    <definedName name="solver_lin" localSheetId="21" hidden="1">0</definedName>
    <definedName name="solver_lin" localSheetId="24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num" localSheetId="15" hidden="1">0</definedName>
    <definedName name="solver_num" localSheetId="18" hidden="1">0</definedName>
    <definedName name="solver_num" localSheetId="21" hidden="1">0</definedName>
    <definedName name="solver_num" localSheetId="24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opt" localSheetId="12" hidden="1">#REF!</definedName>
    <definedName name="solver_opt" localSheetId="15" hidden="1">#REF!</definedName>
    <definedName name="solver_opt" localSheetId="18" hidden="1">#REF!</definedName>
    <definedName name="solver_opt" localSheetId="21" hidden="1">#REF!</definedName>
    <definedName name="solver_opt" localSheetId="24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typ" localSheetId="15" hidden="1">1</definedName>
    <definedName name="solver_typ" localSheetId="18" hidden="1">1</definedName>
    <definedName name="solver_typ" localSheetId="21" hidden="1">1</definedName>
    <definedName name="solver_typ" localSheetId="24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lver_val" localSheetId="15" hidden="1">0</definedName>
    <definedName name="solver_val" localSheetId="18" hidden="1">0</definedName>
    <definedName name="solver_val" localSheetId="21" hidden="1">0</definedName>
    <definedName name="solver_val" localSheetId="24" hidden="1">0</definedName>
    <definedName name="SoucetDilu" localSheetId="0">'Stavba'!$F$94:$J$94</definedName>
    <definedName name="StavbaCelkem" localSheetId="0">'Stavba'!$H$38</definedName>
    <definedName name="Zhotovitel" localSheetId="0">'Stavba'!$D$7</definedName>
    <definedName name="_xlnm.Print_Titles" localSheetId="2">'00 00 Rek'!$1:$6</definedName>
    <definedName name="_xlnm.Print_Titles" localSheetId="3">'00 00 Pol'!$1:$6</definedName>
    <definedName name="_xlnm.Print_Titles" localSheetId="5">'01 01 Rek'!$1:$6</definedName>
    <definedName name="_xlnm.Print_Titles" localSheetId="6">'01 01 Pol'!$1:$6</definedName>
    <definedName name="_xlnm.Print_Titles" localSheetId="8">'02 02 Rek'!$1:$6</definedName>
    <definedName name="_xlnm.Print_Titles" localSheetId="9">'02 02 Pol'!$1:$6</definedName>
    <definedName name="_xlnm.Print_Titles" localSheetId="11">'03 03 Rek'!$1:$6</definedName>
    <definedName name="_xlnm.Print_Titles" localSheetId="12">'03 03 Pol'!$1:$6</definedName>
    <definedName name="_xlnm.Print_Titles" localSheetId="14">'04 04 Rek'!$1:$6</definedName>
    <definedName name="_xlnm.Print_Titles" localSheetId="15">'04 04 Pol'!$1:$6</definedName>
    <definedName name="_xlnm.Print_Titles" localSheetId="17">'05 05 Rek'!$1:$6</definedName>
    <definedName name="_xlnm.Print_Titles" localSheetId="18">'05 05 Pol'!$1:$6</definedName>
    <definedName name="_xlnm.Print_Titles" localSheetId="20">'06 06 Rek'!$1:$6</definedName>
    <definedName name="_xlnm.Print_Titles" localSheetId="21">'06 06 Pol'!$1:$6</definedName>
    <definedName name="_xlnm.Print_Titles" localSheetId="23">'07 07 Rek'!$1:$6</definedName>
    <definedName name="_xlnm.Print_Titles" localSheetId="24">'07 07 Pol'!$1:$6</definedName>
  </definedNames>
  <calcPr calcId="125725"/>
</workbook>
</file>

<file path=xl/sharedStrings.xml><?xml version="1.0" encoding="utf-8"?>
<sst xmlns="http://schemas.openxmlformats.org/spreadsheetml/2006/main" count="3396" uniqueCount="1142">
  <si>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</si>
  <si>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</si>
  <si>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</si>
  <si>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</si>
  <si>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</si>
  <si>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</si>
  <si>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</si>
  <si>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</si>
  <si>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</si>
  <si>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</si>
  <si>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</si>
  <si>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</si>
  <si>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</si>
  <si>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</si>
  <si>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</si>
  <si>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</si>
  <si>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</si>
  <si>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</si>
  <si>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</si>
  <si>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</si>
  <si>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</si>
  <si>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</si>
  <si>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</si>
  <si>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</si>
  <si>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</si>
  <si>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</si>
  <si>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</si>
  <si>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</si>
  <si>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</si>
  <si>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</si>
  <si>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</si>
  <si>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</si>
  <si>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</si>
  <si>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</si>
  <si>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</si>
  <si>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</si>
  <si>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</si>
  <si>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</si>
  <si>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</si>
  <si>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</si>
  <si>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</si>
  <si>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</si>
  <si>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</si>
  <si>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</si>
  <si>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</si>
  <si>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</si>
  <si>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</si>
  <si>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</si>
  <si>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</si>
  <si>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</si>
  <si>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</si>
  <si>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</si>
  <si>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</si>
  <si>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</si>
  <si>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</si>
  <si>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</si>
  <si>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</si>
  <si>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</si>
  <si>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</si>
  <si>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</si>
  <si>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</si>
  <si>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</si>
  <si>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</si>
  <si>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</si>
  <si>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</si>
  <si>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</si>
  <si>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</si>
  <si>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</si>
  <si>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</si>
  <si>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</si>
  <si>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</si>
  <si>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</si>
  <si>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</si>
  <si>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</si>
  <si>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</si>
  <si>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</si>
  <si>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</si>
  <si>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</si>
  <si>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</si>
  <si>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</si>
  <si>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</si>
  <si>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</si>
  <si>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</si>
  <si>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</si>
  <si>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</si>
  <si>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</si>
  <si>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</si>
  <si>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</si>
  <si>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</si>
  <si>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</si>
  <si>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</si>
  <si>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</si>
  <si>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</si>
  <si>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</si>
  <si>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</si>
  <si>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</si>
  <si>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</si>
  <si>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</si>
  <si>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</si>
  <si>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</si>
  <si>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15077</t>
  </si>
  <si>
    <t>Vrbno pod Pradědem - nová hala TWI</t>
  </si>
  <si>
    <t>15077 Vrbno pod Pradědem - nová hala TWI</t>
  </si>
  <si>
    <t>00</t>
  </si>
  <si>
    <t>Vedlejší a ostatní náklady</t>
  </si>
  <si>
    <t>00 Vedlejší a ostatní náklady</t>
  </si>
  <si>
    <t>0</t>
  </si>
  <si>
    <t>Přípravné a pomocné práce</t>
  </si>
  <si>
    <t>0 Přípravné a pomocné práce</t>
  </si>
  <si>
    <t xml:space="preserve">Ztížené výrobní podmínky </t>
  </si>
  <si>
    <t>kpl</t>
  </si>
  <si>
    <t>10</t>
  </si>
  <si>
    <t>2</t>
  </si>
  <si>
    <t xml:space="preserve">Zařízení staveniště </t>
  </si>
  <si>
    <t>3</t>
  </si>
  <si>
    <t xml:space="preserve">Provoz investora </t>
  </si>
  <si>
    <t>4</t>
  </si>
  <si>
    <t xml:space="preserve">Geodetické práce </t>
  </si>
  <si>
    <t>5</t>
  </si>
  <si>
    <t xml:space="preserve">Vytýčení sítí </t>
  </si>
  <si>
    <t>6</t>
  </si>
  <si>
    <t xml:space="preserve">Fotodokumentacer </t>
  </si>
  <si>
    <t>8</t>
  </si>
  <si>
    <t xml:space="preserve">Dokumentace skutečného provedení </t>
  </si>
  <si>
    <t>9</t>
  </si>
  <si>
    <t>01</t>
  </si>
  <si>
    <t>Demolice stávající haly</t>
  </si>
  <si>
    <t>01 Demolice stávající haly</t>
  </si>
  <si>
    <t>1 Zemní práce</t>
  </si>
  <si>
    <t>113107243</t>
  </si>
  <si>
    <t xml:space="preserve">Odstranění podkladu nad 200 m2, živičného tl.15 cm </t>
  </si>
  <si>
    <t>m2</t>
  </si>
  <si>
    <t>stávající komunikace:450,0</t>
  </si>
  <si>
    <t>98</t>
  </si>
  <si>
    <t>Demolice</t>
  </si>
  <si>
    <t>98 Demolice</t>
  </si>
  <si>
    <t>981011313</t>
  </si>
  <si>
    <t xml:space="preserve">Demolice budov, zdivo, podíl konstr. do 20 %, MVC </t>
  </si>
  <si>
    <t>m3</t>
  </si>
  <si>
    <t>přístavba:(4,15+9,624)*2,85*3,5</t>
  </si>
  <si>
    <t>981131311</t>
  </si>
  <si>
    <t xml:space="preserve">Demolice hal rozebráním,zdivo,podíl kons.do 10%,MV </t>
  </si>
  <si>
    <t>od podlahy haly:45,408*15,7*6,35</t>
  </si>
  <si>
    <t>45,408*15,7*2,4/2</t>
  </si>
  <si>
    <t>981512113</t>
  </si>
  <si>
    <t xml:space="preserve">Demolice konstrukcí jiným způsobem, beton prostý </t>
  </si>
  <si>
    <t>podlaha a základy:45,408*15,7*0,28</t>
  </si>
  <si>
    <t>13,677*0,5*1,12</t>
  </si>
  <si>
    <t>13,677*0,4*1,12</t>
  </si>
  <si>
    <t>1,25*0,65*1,12*26</t>
  </si>
  <si>
    <t>3,5*0,4*1,12*20</t>
  </si>
  <si>
    <t>4,0*0,4*1,12*6</t>
  </si>
  <si>
    <t>D96</t>
  </si>
  <si>
    <t>Přesuny suti a vybouraných hmot</t>
  </si>
  <si>
    <t>D96 Přesuny suti a vybouraných hmot</t>
  </si>
  <si>
    <t>979081111</t>
  </si>
  <si>
    <t xml:space="preserve">Odvoz suti a vybour. hmot na skládku do 1 km </t>
  </si>
  <si>
    <t>t</t>
  </si>
  <si>
    <t>979081121</t>
  </si>
  <si>
    <t xml:space="preserve">Příplatek k odvozu za každý další 1 km </t>
  </si>
  <si>
    <t>979999996</t>
  </si>
  <si>
    <t xml:space="preserve">Poplatek za skládku suti a vybouraných hmot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</si>
  <si>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</si>
  <si>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</si>
  <si>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</si>
  <si>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</si>
  <si>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</si>
  <si>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</si>
  <si>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</si>
  <si>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</si>
  <si>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02</t>
  </si>
  <si>
    <t>Nová hala</t>
  </si>
  <si>
    <t>02 Nová hala</t>
  </si>
  <si>
    <t>122201103</t>
  </si>
  <si>
    <t xml:space="preserve">Odkopávky nezapažené v hor. 3 do 10000 m3 </t>
  </si>
  <si>
    <t>122201109</t>
  </si>
  <si>
    <t xml:space="preserve">Příplatek za lepivost - odkopávky v hor. 3 </t>
  </si>
  <si>
    <t>1122,0*0,5</t>
  </si>
  <si>
    <t>132301203</t>
  </si>
  <si>
    <t xml:space="preserve">Hloubení rýh šířky do 200 cm v hor.4 do 10000 m3 </t>
  </si>
  <si>
    <t>132301209</t>
  </si>
  <si>
    <t xml:space="preserve">Příplatek za lepivost - hloubení rýh 200cm v hor.4 </t>
  </si>
  <si>
    <t>1238,0*0,5</t>
  </si>
  <si>
    <t>161101101</t>
  </si>
  <si>
    <t xml:space="preserve">Svislé přemístění výkopku z hor.1-4 do 2,5 m </t>
  </si>
  <si>
    <t>162301101</t>
  </si>
  <si>
    <t xml:space="preserve">Vodorovné přemístění výkopku z hor.1-4 do 500 m </t>
  </si>
  <si>
    <t>na meziskládku a zpět:739,0*2</t>
  </si>
  <si>
    <t>162601102</t>
  </si>
  <si>
    <t xml:space="preserve">Vodorovné přemístění výkopku z hor.1-4 do 5000 m </t>
  </si>
  <si>
    <t>1238,0+1122,0-739,0</t>
  </si>
  <si>
    <t>167101102</t>
  </si>
  <si>
    <t xml:space="preserve">Nakládání výkopku z hor.1-4 v množství nad 100 m3 </t>
  </si>
  <si>
    <t>171201101</t>
  </si>
  <si>
    <t xml:space="preserve">Uložení sypaniny do násypů nezhutněných </t>
  </si>
  <si>
    <t>174101101</t>
  </si>
  <si>
    <t xml:space="preserve">Zásyp jam, rýh, šachet se zhutněním </t>
  </si>
  <si>
    <t>Základy a zvláštní zakládání</t>
  </si>
  <si>
    <t>2 Základy a zvláštní zakládání</t>
  </si>
  <si>
    <t>212755114</t>
  </si>
  <si>
    <t xml:space="preserve">Trativody z drenážních trubek DN 10 cm bez lože </t>
  </si>
  <si>
    <t>m</t>
  </si>
  <si>
    <t>radon:66,30*14</t>
  </si>
  <si>
    <t>242111113</t>
  </si>
  <si>
    <t xml:space="preserve">Osazení pláště studny z bet. skruží celých DN 1000 </t>
  </si>
  <si>
    <t>4,0*12</t>
  </si>
  <si>
    <t>271571111</t>
  </si>
  <si>
    <t xml:space="preserve">Polštář základu ze štěrkopísku tříděného </t>
  </si>
  <si>
    <t>4,8*0,3*0,2*11</t>
  </si>
  <si>
    <t>2,5*0,3*0,2*2</t>
  </si>
  <si>
    <t>3,5*0,3*0,2*2</t>
  </si>
  <si>
    <t>4,5*0,3*0,2*2</t>
  </si>
  <si>
    <t>4,0*0,3*0,2*2</t>
  </si>
  <si>
    <t>3,6*0,3*0,2*2</t>
  </si>
  <si>
    <t>5,503*0,3*0,2*11</t>
  </si>
  <si>
    <t>1,2*1,2*0,2*12</t>
  </si>
  <si>
    <t>1,6*1,6*0,2*12</t>
  </si>
  <si>
    <t>274313611</t>
  </si>
  <si>
    <t xml:space="preserve">Beton základových pasů prostý C 16/20 </t>
  </si>
  <si>
    <t>4,8*0,3*1,05*11</t>
  </si>
  <si>
    <t>2,5*0,3*1,05*2</t>
  </si>
  <si>
    <t>2,5*0,3*1,3*2</t>
  </si>
  <si>
    <t>3,5*0,3*1,8*2</t>
  </si>
  <si>
    <t>4,5*0,3*2,3*2</t>
  </si>
  <si>
    <t>4,0*0,3*2,8*2</t>
  </si>
  <si>
    <t>3,6*0,3*3,3*2</t>
  </si>
  <si>
    <t>5,503*0,3*1,2*11</t>
  </si>
  <si>
    <t>274351215</t>
  </si>
  <si>
    <t xml:space="preserve">Bednění stěn základových pasů - zřízení </t>
  </si>
  <si>
    <t>4,8*1,05*11*2</t>
  </si>
  <si>
    <t>2,5*1,05*2*2</t>
  </si>
  <si>
    <t>2,5*1,3*2*2</t>
  </si>
  <si>
    <t>3,5*1,8*2*2</t>
  </si>
  <si>
    <t>4,5*2,3*2*2</t>
  </si>
  <si>
    <t>4,0*2,8*2*2</t>
  </si>
  <si>
    <t>3,6*3,3*2*2</t>
  </si>
  <si>
    <t>5,503*1,2*11*2</t>
  </si>
  <si>
    <t>274351216</t>
  </si>
  <si>
    <t xml:space="preserve">Bednění stěn základových pasů - odstranění </t>
  </si>
  <si>
    <t>275313611</t>
  </si>
  <si>
    <t xml:space="preserve">Beton základových patek prostý C 16/20 </t>
  </si>
  <si>
    <t>výplň studní:3,14*0,5*0,5*4,0*12</t>
  </si>
  <si>
    <t>275321321</t>
  </si>
  <si>
    <t xml:space="preserve">Železobeton základových patek C 20/25 </t>
  </si>
  <si>
    <t>1,2*1,2*1,05*12</t>
  </si>
  <si>
    <t>1,6*1,6*0,6*12</t>
  </si>
  <si>
    <t>275351215</t>
  </si>
  <si>
    <t xml:space="preserve">Bednění stěn základových patek - zřízení </t>
  </si>
  <si>
    <t>1,2*4*1,05*12</t>
  </si>
  <si>
    <t>1,6*4*0,6*12</t>
  </si>
  <si>
    <t>275351216</t>
  </si>
  <si>
    <t xml:space="preserve">Bednění stěn základových patek - odstranění </t>
  </si>
  <si>
    <t>275361921</t>
  </si>
  <si>
    <t>Výztuž základových patek ze svařovaných sítí průměr drátu  8,0, oka 100/100 mm</t>
  </si>
  <si>
    <t>1,2*1,2*12*2*7,892*0,001</t>
  </si>
  <si>
    <t>1,6*1,6*12*2*7,892*0,001</t>
  </si>
  <si>
    <t>289971211</t>
  </si>
  <si>
    <t>Zřízení vrstvy z geotextilie sklon do 1:5 š.do 3 m vč. dodání geotextilie 300,0g/m2</t>
  </si>
  <si>
    <t>21,70*65,7</t>
  </si>
  <si>
    <t>212750010</t>
  </si>
  <si>
    <t>Trativody z drenážních trubek lože a obsyp štěrkopískem, světlost trub 10 cm</t>
  </si>
  <si>
    <t>59225101</t>
  </si>
  <si>
    <t>Dílec pro studny SR - F 1000x500 PS 100x50x9 cm</t>
  </si>
  <si>
    <t>kus</t>
  </si>
  <si>
    <t>8*12*1,02</t>
  </si>
  <si>
    <t>Svislé a kompletní konstrukce</t>
  </si>
  <si>
    <t>3 Svislé a kompletní konstrukce</t>
  </si>
  <si>
    <t>342261111</t>
  </si>
  <si>
    <t>Příčka sádrokarton. ocel.kce, 1x oplášť. tl. 75 mm desky standard impreg.tl.12,5 mm, minerál tl. 5 cm</t>
  </si>
  <si>
    <t>4,33*3,0*2+1,33*3,0+1,4*3,0*3</t>
  </si>
  <si>
    <t>odpočet:-0,6*1,97*4</t>
  </si>
  <si>
    <t>-0,8*1,97*2</t>
  </si>
  <si>
    <t>342261213</t>
  </si>
  <si>
    <t>Příčka sádrokarton. ocel.kce, 2x oplášť. tl.150 mm desky standard impreg.tl.12,5 mm, minerál tl. 8 cm</t>
  </si>
  <si>
    <t>3,07*3,0</t>
  </si>
  <si>
    <t>342263310</t>
  </si>
  <si>
    <t>Úprava sádrokartonové příčky pro osazení umývadla do ocelové konstrukce, typ 0.50.10</t>
  </si>
  <si>
    <t>342263320</t>
  </si>
  <si>
    <t>Úprava sádrokartonové příčky pro osazení WC WC - univerzální rám, typ 1.10.00</t>
  </si>
  <si>
    <t>342263330</t>
  </si>
  <si>
    <t xml:space="preserve">Úprava sádrokartonové příčky pro držák potrubí </t>
  </si>
  <si>
    <t>342263340</t>
  </si>
  <si>
    <t>Úprava sádrokartonové příčky pro osazení pisoáru univerzální rám pro pisoár, typ 0.40.00</t>
  </si>
  <si>
    <t>342264051</t>
  </si>
  <si>
    <t>Podhled sádrokartonový na zavěšenou ocel. konstr. desky standard impreg. tl. 12,5 mm, bez izolace</t>
  </si>
  <si>
    <t>4,33*3,07</t>
  </si>
  <si>
    <t>342266111</t>
  </si>
  <si>
    <t>Obklad stěn sádrokartonem na ocelovou konstrukci desky standard impreg. tl. 12,5 mm, Orsil tl.10 cm</t>
  </si>
  <si>
    <t>Obklad stěn sádrokartonem na ocelovou konstrukci desky standard impreg. tl. 12,5 mm, Orsil tl.16 cm</t>
  </si>
  <si>
    <t>3,0*3,0</t>
  </si>
  <si>
    <t>63</t>
  </si>
  <si>
    <t>Podlahy a podlahové konstrukce</t>
  </si>
  <si>
    <t>63 Podlahy a podlahové konstrukce</t>
  </si>
  <si>
    <t>631312611</t>
  </si>
  <si>
    <t xml:space="preserve">Mazanina betonová tl. 5 - 8 cm C 16/20 </t>
  </si>
  <si>
    <t>66,3*22,3*0,05</t>
  </si>
  <si>
    <t>631315611</t>
  </si>
  <si>
    <t xml:space="preserve">Mazanina betonová tl. 12 - 24 cm C 16/20 </t>
  </si>
  <si>
    <t>podkladní:21,70*65,7*0,15</t>
  </si>
  <si>
    <t>Mazanina betonová tl. 12 - 24 cm C 16/20 vyztužená ocelovými vlákny 30 kg / m3</t>
  </si>
  <si>
    <t>66,3*22,3*0,15</t>
  </si>
  <si>
    <t>631319165</t>
  </si>
  <si>
    <t xml:space="preserve">Příplatek za konečnou úpravu mazanin tl. 24 cm </t>
  </si>
  <si>
    <t>631319171</t>
  </si>
  <si>
    <t xml:space="preserve">Příplatek za stržení povrchu mazaniny tl. 8 cm </t>
  </si>
  <si>
    <t>631319175</t>
  </si>
  <si>
    <t xml:space="preserve">Příplatek za stržení povrchu mazaniny tl. 24 cm </t>
  </si>
  <si>
    <t>631361921</t>
  </si>
  <si>
    <t>Výztuž mazanin svařovanou sítí průměr drátu  6,0, oka 100/100 mm</t>
  </si>
  <si>
    <t>podkladní:21,70*65,7*4,893*0,001</t>
  </si>
  <si>
    <t>66,3*22,3*4,893*0,001</t>
  </si>
  <si>
    <t>631571003</t>
  </si>
  <si>
    <t xml:space="preserve">Násyp ze štěrkopísku 0 - 32,  zpevňující </t>
  </si>
  <si>
    <t>podkladní:21,70*65,7*0,25</t>
  </si>
  <si>
    <t>632415104</t>
  </si>
  <si>
    <t>podkladní:21,70*65,7</t>
  </si>
  <si>
    <t>64</t>
  </si>
  <si>
    <t>Výplně otvorů</t>
  </si>
  <si>
    <t>64 Výplně otvorů</t>
  </si>
  <si>
    <t>642942211</t>
  </si>
  <si>
    <t>Osazení zárubně do sádrokarton. příčky tl. 75 mm včetně dodávky zárubně  700/75</t>
  </si>
  <si>
    <t>Osazení zárubně do sádrokarton. příčky tl. 75 mm včetně dodávky zárubně  800/75</t>
  </si>
  <si>
    <t>94</t>
  </si>
  <si>
    <t>Lešení a stavební výtahy</t>
  </si>
  <si>
    <t>94 Lešení a stavební výtahy</t>
  </si>
  <si>
    <t>941941041</t>
  </si>
  <si>
    <t xml:space="preserve">Montáž lešení leh.řad.s podlahami,š.1,2 m, H 10 m </t>
  </si>
  <si>
    <t>(68,7+24,7)*2*4,6*2</t>
  </si>
  <si>
    <t>24,7*1,7/2*2</t>
  </si>
  <si>
    <t>941941291</t>
  </si>
  <si>
    <t xml:space="preserve">Příplatek za každý měsíc použití lešení k pol.1041 </t>
  </si>
  <si>
    <t>1760,55*3</t>
  </si>
  <si>
    <t>941941841</t>
  </si>
  <si>
    <t xml:space="preserve">Demontáž lešení leh.řad.s podlahami,š.1,2 m,H 10 m </t>
  </si>
  <si>
    <t>941955001</t>
  </si>
  <si>
    <t xml:space="preserve">Lešení lehké pomocné, výška podlahy do 1,2 m </t>
  </si>
  <si>
    <t>sociálka:0,95*1,4+0,94*1,40+0,9*1,4+1,33*1,6</t>
  </si>
  <si>
    <t>1,33*1,96+2,3*1,33</t>
  </si>
  <si>
    <t>943943221</t>
  </si>
  <si>
    <t xml:space="preserve">Montáž lešení prostorové lehké, do 200kg, H 10 m </t>
  </si>
  <si>
    <t>66,0*22,0*4,0</t>
  </si>
  <si>
    <t>66,0*22,0*1,4/2</t>
  </si>
  <si>
    <t>943943292</t>
  </si>
  <si>
    <t xml:space="preserve">Příplatek za každý měsíc použití k pol..3221, 3222 </t>
  </si>
  <si>
    <t>943943821</t>
  </si>
  <si>
    <t xml:space="preserve">Demontáž lešení, prostor. lehké, 200 kPa, H 10 m </t>
  </si>
  <si>
    <t>943955021</t>
  </si>
  <si>
    <t xml:space="preserve">Montáž lešeňové podlahy s příčníky a podél.,H 10 m </t>
  </si>
  <si>
    <t>66,0*22,0</t>
  </si>
  <si>
    <t>943955191</t>
  </si>
  <si>
    <t xml:space="preserve">Příplatek za každý měsíc použití leš.k pol.21až 41 </t>
  </si>
  <si>
    <t>943955821</t>
  </si>
  <si>
    <t xml:space="preserve">Demontáž leš. podlahy s příč. a podélníky, H 10 m </t>
  </si>
  <si>
    <t>944944011</t>
  </si>
  <si>
    <t xml:space="preserve">Montáž ochranné sítě z umělých vláken </t>
  </si>
  <si>
    <t>944944031</t>
  </si>
  <si>
    <t xml:space="preserve">Příplatek za každý měsíc použití sítí k pol. 4011 </t>
  </si>
  <si>
    <t>944944081</t>
  </si>
  <si>
    <t xml:space="preserve">Demontáž ochranné sítě z umělých vláken </t>
  </si>
  <si>
    <t>95</t>
  </si>
  <si>
    <t>Dokončovací konstrukce na pozemních stavbách</t>
  </si>
  <si>
    <t>95 Dokončovací konstrukce na pozemních stavbách</t>
  </si>
  <si>
    <t>952901221</t>
  </si>
  <si>
    <t xml:space="preserve">Vyčištění průmyslových budov a objektů výrobních </t>
  </si>
  <si>
    <t>66,30*22,30</t>
  </si>
  <si>
    <t>99</t>
  </si>
  <si>
    <t>Staveništní přesun hmot</t>
  </si>
  <si>
    <t>99 Staveništní přesun hmot</t>
  </si>
  <si>
    <t>998022021</t>
  </si>
  <si>
    <t xml:space="preserve">Přesun hmot pro haly monolitické výšky do 20 m </t>
  </si>
  <si>
    <t>711</t>
  </si>
  <si>
    <t>Izolace proti vodě</t>
  </si>
  <si>
    <t>711 Izolace proti vodě</t>
  </si>
  <si>
    <t>711471051</t>
  </si>
  <si>
    <t xml:space="preserve">Izolace, tlak. voda, vodorovná fólií PVC, volně </t>
  </si>
  <si>
    <t>66,3*22,30</t>
  </si>
  <si>
    <t>28322022</t>
  </si>
  <si>
    <t>1478,49*1,15</t>
  </si>
  <si>
    <t>998711202</t>
  </si>
  <si>
    <t xml:space="preserve">Přesun hmot pro izolace proti vodě, výšky do 12 m </t>
  </si>
  <si>
    <t>713</t>
  </si>
  <si>
    <t>Izolace tepelné</t>
  </si>
  <si>
    <t>713 Izolace tepelné</t>
  </si>
  <si>
    <t>713111111</t>
  </si>
  <si>
    <t>nad sociálkou:4,59*3,07</t>
  </si>
  <si>
    <t>713121111</t>
  </si>
  <si>
    <t xml:space="preserve">Izolace tepelná podlah na sucho, jednovrstvá </t>
  </si>
  <si>
    <t>713191100</t>
  </si>
  <si>
    <t>Položení separační fólie včetně dodávky fólie PE</t>
  </si>
  <si>
    <t>28375460</t>
  </si>
  <si>
    <t>Polystyren extrudovaný XPS</t>
  </si>
  <si>
    <t>1425,69*0,15*1,02</t>
  </si>
  <si>
    <t>998713202</t>
  </si>
  <si>
    <t xml:space="preserve">Přesun hmot pro izolace tepelné, výšky do 12 m </t>
  </si>
  <si>
    <t>721</t>
  </si>
  <si>
    <t>Vnitřní kanalizace</t>
  </si>
  <si>
    <t>721 Vnitřní kanalizace</t>
  </si>
  <si>
    <t>721176102</t>
  </si>
  <si>
    <t xml:space="preserve">Potrubí HT připojovací D 40 x 1,8 mm </t>
  </si>
  <si>
    <t>721176103</t>
  </si>
  <si>
    <t xml:space="preserve">Potrubí HT připojovací D 50 x 1,8 mm </t>
  </si>
  <si>
    <t>721176104</t>
  </si>
  <si>
    <t xml:space="preserve">Potrubí HT připojovací D 75 x 1,9 mm </t>
  </si>
  <si>
    <t>721176222</t>
  </si>
  <si>
    <t xml:space="preserve">Potrubí KG svodné (ležaté) v zemi D 110 x 3,2 mm </t>
  </si>
  <si>
    <t>721176223</t>
  </si>
  <si>
    <t xml:space="preserve">Potrubí KG svodné (ležaté) v zemi D 125 x 3,2 mm </t>
  </si>
  <si>
    <t>721194104</t>
  </si>
  <si>
    <t xml:space="preserve">Vyvedení odpadních výpustek D 40 x 1,8 </t>
  </si>
  <si>
    <t>721194109</t>
  </si>
  <si>
    <t xml:space="preserve">Vyvedení odpadních výpustek D 110 x 2,3 </t>
  </si>
  <si>
    <t>721225202</t>
  </si>
  <si>
    <t xml:space="preserve">Uzávěrka zápach.s ocelovou nálevkou DN 50 </t>
  </si>
  <si>
    <t>721242110</t>
  </si>
  <si>
    <t>Lapač střešních splavenin PP HL600 D 110 mm, kloub zápachová klapka, koš na listí</t>
  </si>
  <si>
    <t>998721202</t>
  </si>
  <si>
    <t xml:space="preserve">Přesun hmot pro vnitřní kanalizaci, výšky do 12 m </t>
  </si>
  <si>
    <t>722</t>
  </si>
  <si>
    <t>Vnitřní vodovod</t>
  </si>
  <si>
    <t>722 Vnitřní vodovod</t>
  </si>
  <si>
    <t>722130234</t>
  </si>
  <si>
    <t xml:space="preserve">Potrubí z trub.závit.pozink.svařovan. 11343,DN 32 </t>
  </si>
  <si>
    <t>722172310</t>
  </si>
  <si>
    <t xml:space="preserve">Potrubí z PPR Instaplast, studená, D 16x2,2 mm </t>
  </si>
  <si>
    <t>722172331</t>
  </si>
  <si>
    <t xml:space="preserve">Potrubí z PPR Instaplast, teplá, D 20x3,4 mm </t>
  </si>
  <si>
    <t>722181211</t>
  </si>
  <si>
    <t>722190401</t>
  </si>
  <si>
    <t xml:space="preserve">Vyvedení a upevnění výpustek DN 15 </t>
  </si>
  <si>
    <t>722190402</t>
  </si>
  <si>
    <t xml:space="preserve">Vyvedení a upevnění výpustek DN 20 </t>
  </si>
  <si>
    <t>722221113</t>
  </si>
  <si>
    <t>722231162</t>
  </si>
  <si>
    <t xml:space="preserve">Ventil pojistný pružinový P10-237-616, G 3/4 </t>
  </si>
  <si>
    <t>722235112</t>
  </si>
  <si>
    <t>722254115</t>
  </si>
  <si>
    <t>soubor</t>
  </si>
  <si>
    <t>998722202</t>
  </si>
  <si>
    <t xml:space="preserve">Přesun hmot pro vnitřní vodovod, výšky do 12 m </t>
  </si>
  <si>
    <t>725</t>
  </si>
  <si>
    <t>Zařizovací předměty</t>
  </si>
  <si>
    <t>725 Zařizovací předměty</t>
  </si>
  <si>
    <t>725019101</t>
  </si>
  <si>
    <t>725112132</t>
  </si>
  <si>
    <t>725121211</t>
  </si>
  <si>
    <t>725211101</t>
  </si>
  <si>
    <t>725534223</t>
  </si>
  <si>
    <t>725810401</t>
  </si>
  <si>
    <t xml:space="preserve">Ventil rohový bez přípoj. trubičky T 66 G 1/2 </t>
  </si>
  <si>
    <t>725823121</t>
  </si>
  <si>
    <t>Baterie umyvadlová stoján. ruční, vč. otvír.odpadu standardní</t>
  </si>
  <si>
    <t>725825111</t>
  </si>
  <si>
    <t>Baterie umyvadlová nástěnná ruční standardní</t>
  </si>
  <si>
    <t>725860107</t>
  </si>
  <si>
    <t xml:space="preserve">Uzávěrka zápachová umyvadlová T 1015,D 40 </t>
  </si>
  <si>
    <t>725860213</t>
  </si>
  <si>
    <t xml:space="preserve">Sifon umyvadlový HL132, D 32, 40 mm </t>
  </si>
  <si>
    <t>998725202</t>
  </si>
  <si>
    <t xml:space="preserve">Přesun hmot pro zařizovací předměty, výšky do 12 m </t>
  </si>
  <si>
    <t>730</t>
  </si>
  <si>
    <t>Ústřední vytápění</t>
  </si>
  <si>
    <t>730 Ústřední vytápění</t>
  </si>
  <si>
    <t>Dle rozpočtu</t>
  </si>
  <si>
    <t>764</t>
  </si>
  <si>
    <t>Konstrukce klempířské</t>
  </si>
  <si>
    <t>764 Konstrukce klempířské</t>
  </si>
  <si>
    <t>764252403</t>
  </si>
  <si>
    <t xml:space="preserve">Žlaby Ti Zn plech, podokapní půlkruhové, rš 330 mm </t>
  </si>
  <si>
    <t>764259411</t>
  </si>
  <si>
    <t xml:space="preserve">Kotlík kónický z pl.Ti-Zn pro trouby D do 150 mm </t>
  </si>
  <si>
    <t>764554403</t>
  </si>
  <si>
    <t xml:space="preserve">Odpadní trouby z Ti Zn plechu, kruhové, D 120 mm </t>
  </si>
  <si>
    <t>998764202</t>
  </si>
  <si>
    <t xml:space="preserve">Přesun hmot pro klempířské konstr., výšky do 12 m </t>
  </si>
  <si>
    <t>766</t>
  </si>
  <si>
    <t>Konstrukce truhlářské</t>
  </si>
  <si>
    <t>766 Konstrukce truhlářské</t>
  </si>
  <si>
    <t>766661112</t>
  </si>
  <si>
    <t xml:space="preserve">Montáž dveří do zárubně,otevíravých 1kř.do 0,8 m </t>
  </si>
  <si>
    <t>61165002</t>
  </si>
  <si>
    <t>Dveře vnitřní laminované plné 1kř. 70x197 cm</t>
  </si>
  <si>
    <t>61165003</t>
  </si>
  <si>
    <t>Dveře vnitřní laminované plné 1kř. 80x197 cm</t>
  </si>
  <si>
    <t>998766202</t>
  </si>
  <si>
    <t xml:space="preserve">Přesun hmot pro truhlářské konstr., výšky do 12 m </t>
  </si>
  <si>
    <t>767</t>
  </si>
  <si>
    <t>Konstrukce zámečnické</t>
  </si>
  <si>
    <t>767 Konstrukce zámečnické</t>
  </si>
  <si>
    <t>767393102</t>
  </si>
  <si>
    <t xml:space="preserve">Montáž krytiny, PUR D </t>
  </si>
  <si>
    <t>767393103</t>
  </si>
  <si>
    <t xml:space="preserve">D+M oplechování hřebene </t>
  </si>
  <si>
    <t>767393104</t>
  </si>
  <si>
    <t xml:space="preserve">D+M oplechování štítu </t>
  </si>
  <si>
    <t>11,31*4</t>
  </si>
  <si>
    <t>767393105</t>
  </si>
  <si>
    <t xml:space="preserve">D+M, ukončení u žlabu, r.š.430 </t>
  </si>
  <si>
    <t>66,30*2</t>
  </si>
  <si>
    <t>767421111</t>
  </si>
  <si>
    <t xml:space="preserve">Montáž opláštení na oc.konstr.H do 15 m </t>
  </si>
  <si>
    <t>767421142</t>
  </si>
  <si>
    <t>Montáž opláštění - oplechování rohové vč. dodání</t>
  </si>
  <si>
    <t>767990010</t>
  </si>
  <si>
    <t>Atypické ocelové konstrukce 250 - 500 kg/kus</t>
  </si>
  <si>
    <t>kg</t>
  </si>
  <si>
    <t>hala:87177</t>
  </si>
  <si>
    <t xml:space="preserve">Únikové dveře 80/200 požární, D+M </t>
  </si>
  <si>
    <t xml:space="preserve">Sekční vrata 600/350cm vč. vstupních dveří </t>
  </si>
  <si>
    <t xml:space="preserve">Montáž stěnového panelu vestavby </t>
  </si>
  <si>
    <t xml:space="preserve">Ocelová konstrukce vestavby </t>
  </si>
  <si>
    <t xml:space="preserve">Minerální panely vestavby </t>
  </si>
  <si>
    <t>28376448</t>
  </si>
  <si>
    <t>28376449</t>
  </si>
  <si>
    <t>998767202</t>
  </si>
  <si>
    <t xml:space="preserve">Přesun hmot pro zámečnické konstr., výšky do 12 m </t>
  </si>
  <si>
    <t>771</t>
  </si>
  <si>
    <t>Podlahy z dlaždic a obklady</t>
  </si>
  <si>
    <t>771 Podlahy z dlaždic a obklady</t>
  </si>
  <si>
    <t>771575022</t>
  </si>
  <si>
    <t>781</t>
  </si>
  <si>
    <t>Obklady keramické</t>
  </si>
  <si>
    <t>781 Obklady keramické</t>
  </si>
  <si>
    <t>781415024</t>
  </si>
  <si>
    <t>sociálka:(0,95+1,4)*2*2,0-0,7*2,0</t>
  </si>
  <si>
    <t>(0,94+1,4)*2*2,0-0,7*2,0</t>
  </si>
  <si>
    <t>(0,9+1,4)*2*2,0-0,7*2,0</t>
  </si>
  <si>
    <t>(1,33+1,6)*2*2,0-0,7*2,0</t>
  </si>
  <si>
    <t>(1,33+1,96)*2*2,0-0,7*2,0*2-0,8*2,0</t>
  </si>
  <si>
    <t>(2,30+1,33)*2*2,0-0,7*2,0*2-0,8*2,0</t>
  </si>
  <si>
    <t>783</t>
  </si>
  <si>
    <t>Nátěry</t>
  </si>
  <si>
    <t>783 Nátěry</t>
  </si>
  <si>
    <t>783222100</t>
  </si>
  <si>
    <t xml:space="preserve">Nátěr syntetický kovových konstrukcí dvojnásobný </t>
  </si>
  <si>
    <t>zárubně:(0,7+1,97*2)*(0,05*2+0,075)*4</t>
  </si>
  <si>
    <t>(0,8+1,97*2)*(0,05*2+0,075)*2</t>
  </si>
  <si>
    <t>783226100</t>
  </si>
  <si>
    <t xml:space="preserve">Nátěr syntetický kovových konstrukcí základní </t>
  </si>
  <si>
    <t>784</t>
  </si>
  <si>
    <t>Malby</t>
  </si>
  <si>
    <t>784 Malby</t>
  </si>
  <si>
    <t>784442021</t>
  </si>
  <si>
    <t>sociálka na obkladem a strop:(0,95+1,4)*2*1,0</t>
  </si>
  <si>
    <t>(0,94+1,4)*2*1,0</t>
  </si>
  <si>
    <t>(0,9+1,4)*2*1,0</t>
  </si>
  <si>
    <t>(1,33+1,6)*2*1,0</t>
  </si>
  <si>
    <t>(1,33+1,96)*2*1,0</t>
  </si>
  <si>
    <t>(2,30+1,33)*2*1,0</t>
  </si>
  <si>
    <t>M21</t>
  </si>
  <si>
    <t>Elektromontáže</t>
  </si>
  <si>
    <t>M21 Elektromontáže</t>
  </si>
  <si>
    <t>dle rozpočtu</t>
  </si>
  <si>
    <t>M24</t>
  </si>
  <si>
    <t>Montáže vzduchotechnických zařízení</t>
  </si>
  <si>
    <t>M24 Montáže vzduchotechnických zařízení</t>
  </si>
  <si>
    <t>03</t>
  </si>
  <si>
    <t>Kanalizace dešťová</t>
  </si>
  <si>
    <t>03 Kanalizace dešťová</t>
  </si>
  <si>
    <t>113107143</t>
  </si>
  <si>
    <t xml:space="preserve">Odstranění podkladu pl.do 200 m2, živice tl. 15 cm </t>
  </si>
  <si>
    <t>úsek ŠD2 - ŠD3:26,5*1,0</t>
  </si>
  <si>
    <t>úsek ŠD3 - ŠD4:36,0*1,0</t>
  </si>
  <si>
    <t>132201212</t>
  </si>
  <si>
    <t xml:space="preserve">Hloubení rýh š.do 200 cm hor.3 do 1000m3,STROJNĚ </t>
  </si>
  <si>
    <t>D1-ŠD3:80,5*0,8*1,28</t>
  </si>
  <si>
    <t>ŠD3 - ŠDs:10,5*0,8*1,75</t>
  </si>
  <si>
    <t>D8 - ŠD3:54,0*0,8*1,34</t>
  </si>
  <si>
    <t>přípojky:2,0*0,8*1,18*4</t>
  </si>
  <si>
    <t>4,0*0,8*1,34*4</t>
  </si>
  <si>
    <t>132201219</t>
  </si>
  <si>
    <t xml:space="preserve">Příplatek za lepivost - hloubení rýh 200cm v hor.3 </t>
  </si>
  <si>
    <t>179,724*0,5</t>
  </si>
  <si>
    <t>151101101</t>
  </si>
  <si>
    <t xml:space="preserve">Pažení a rozepření stěn rýh - příložné - hl. do 2m </t>
  </si>
  <si>
    <t>D1-ŠD3:80,5*2,0*1,28</t>
  </si>
  <si>
    <t>ŠD3 - ŠDs:10,5*2,0*1,75</t>
  </si>
  <si>
    <t>D8 - ŠD3:54,0*2,0*1,34</t>
  </si>
  <si>
    <t>přípojky:2,0*2,0*1,18*4</t>
  </si>
  <si>
    <t>4,0*2,0*1,34*4</t>
  </si>
  <si>
    <t>151101111</t>
  </si>
  <si>
    <t xml:space="preserve">Odstranění pažení stěn rýh - příložné - hl. do 2 m </t>
  </si>
  <si>
    <t>na meziskládku:179,724</t>
  </si>
  <si>
    <t>zpět pro zásypy:68,548</t>
  </si>
  <si>
    <t>vytlačená zemína:179,724-68,548</t>
  </si>
  <si>
    <t>171201201</t>
  </si>
  <si>
    <t xml:space="preserve">Uložení sypaniny na skl.-sypanina na výšku přes 2m </t>
  </si>
  <si>
    <t>D1-ŠD1:18,0*0,8*0,675</t>
  </si>
  <si>
    <t>ŠD1 - D3:18,0*0,8*0,825</t>
  </si>
  <si>
    <t>D3 - ŠD2:18,0*0,8*0,95</t>
  </si>
  <si>
    <t>ŠD3 - ŠDs:10,5*0,8*1,25</t>
  </si>
  <si>
    <t>D8 - ŠD4:18,0*0,8*0,75</t>
  </si>
  <si>
    <t>přípojky:2,0*0,8*0,855*4</t>
  </si>
  <si>
    <t>4,0*0,8*1,015*2</t>
  </si>
  <si>
    <t>Zásyp jam, rýh, šachet se zhutněním vč. dodání štěrkodrti 0-32</t>
  </si>
  <si>
    <t>ŠD2 - ŠD3:26,5*0,8*1,175</t>
  </si>
  <si>
    <t>ŠD4 - D6:18,0*0,8*1,035</t>
  </si>
  <si>
    <t>D6 - ŠD4:18,0*0,8*1,21</t>
  </si>
  <si>
    <t>přípojky D7, D8:4,0*0,8*1,015*2</t>
  </si>
  <si>
    <t>Vodorovné konstrukce</t>
  </si>
  <si>
    <t>4 Vodorovné konstrukce</t>
  </si>
  <si>
    <t>451572111</t>
  </si>
  <si>
    <t xml:space="preserve">Lože pod potrubí z kameniva těženého 0 - 4 mm </t>
  </si>
  <si>
    <t>lože a obsyp:179,724-68,548-63,734</t>
  </si>
  <si>
    <t>Komunikace</t>
  </si>
  <si>
    <t>5 Komunikace</t>
  </si>
  <si>
    <t>566904111</t>
  </si>
  <si>
    <t xml:space="preserve">Vyspravení podkladu po překopech kam.obal.asfaltem </t>
  </si>
  <si>
    <t>úsek ŠD2 - ŠD3:26,5*1,0*0,15*2,5</t>
  </si>
  <si>
    <t>úsek ŠD3 - ŠD4:36,0*1,0*0,15*2,5</t>
  </si>
  <si>
    <t>599141111</t>
  </si>
  <si>
    <t xml:space="preserve">Vyplnění spár  živičnou zálivkou </t>
  </si>
  <si>
    <t>úsek ŠD2 - ŠD3:26,5*2</t>
  </si>
  <si>
    <t>úsek ŠD3 - ŠD4:36,0*2</t>
  </si>
  <si>
    <t>Trubní vedení</t>
  </si>
  <si>
    <t>8 Trubní vedení</t>
  </si>
  <si>
    <t>831263195</t>
  </si>
  <si>
    <t xml:space="preserve">Příplatek za zřízení kanal. přípojky DN 100 - 300 </t>
  </si>
  <si>
    <t>871313121</t>
  </si>
  <si>
    <t>Montáž trub z plastu, gumový kroužek, DN 150 včetně dodávky trub PVC hrdlových 160x4,0x5000</t>
  </si>
  <si>
    <t>18,0+18,0</t>
  </si>
  <si>
    <t>Montáž trub z tvrdého PVC, gumový kroužek, DN 125 vč. dod. potrubí  PVC DN 125</t>
  </si>
  <si>
    <t>18,0+18,0+2,0*4+4,0*4</t>
  </si>
  <si>
    <t>871353121</t>
  </si>
  <si>
    <t>Montáž trub z plastu, gumový kroužek, DN 200 včetně dodávky trub PVC hrdlových 200x4,9x5000</t>
  </si>
  <si>
    <t>18,0+26,5+18,0</t>
  </si>
  <si>
    <t>871373121</t>
  </si>
  <si>
    <t>Montáž trub z plastu, gumový kroužek, DN 300 včetně dodávky trub PVC hrdlových 315x7,7x5000</t>
  </si>
  <si>
    <t>877313123</t>
  </si>
  <si>
    <t>Montáž tvarovek jednoos. plast. gum.kroužek DN 125 vč. dodání kolena PVC DN 125</t>
  </si>
  <si>
    <t>877353121</t>
  </si>
  <si>
    <t>Montáž tvarovek odboč. plast. gum. kroužek DN 200 včetně dodávky odbočky PVC 200/125 mm</t>
  </si>
  <si>
    <t>892855114</t>
  </si>
  <si>
    <t xml:space="preserve">Kontrola kanalizace TV kamerou do 200 m </t>
  </si>
  <si>
    <t>80,5+10,7+54,0</t>
  </si>
  <si>
    <t>894431423</t>
  </si>
  <si>
    <t>Šachta D 600 mm, dl.šach.roury 2,00 m, sběrná dno KG D 160 mm, poklop litina 12,5 t</t>
  </si>
  <si>
    <t>Šachta D 600 mm, dl.šach.roury 2,00 m, sběrná dno KG D 160 mm, poklop litina 40 t</t>
  </si>
  <si>
    <t>Šachta D 600 mm, dl.šach.roury 2,00 m, sběrná dno KG D 200 mm, poklop litina 12,5 t</t>
  </si>
  <si>
    <t>Šachta D 600 mm, dl.šach.roury 2,00 m, sběrná dno KG D 315 mm, poklop litina 40 t</t>
  </si>
  <si>
    <t>91</t>
  </si>
  <si>
    <t>Doplňující práce na komunikaci</t>
  </si>
  <si>
    <t>91 Doplňující práce na komunikaci</t>
  </si>
  <si>
    <t>919735113</t>
  </si>
  <si>
    <t xml:space="preserve">Řezání stávajícího živičného krytu tl. 10 - 15 cm </t>
  </si>
  <si>
    <t>998276101</t>
  </si>
  <si>
    <t xml:space="preserve">Přesun hmot, trubní vedení plastová, otevř. výkop </t>
  </si>
  <si>
    <t>04</t>
  </si>
  <si>
    <t>Kanalizace splašková</t>
  </si>
  <si>
    <t>04 Kanalizace splašková</t>
  </si>
  <si>
    <t>(26,0+6,0)*1,0</t>
  </si>
  <si>
    <t>132201211</t>
  </si>
  <si>
    <t xml:space="preserve">Hloubení rýh š.do 200 cm hor.3 do 100 m3,STROJNĚ </t>
  </si>
  <si>
    <t>84,6*0,8*0,936</t>
  </si>
  <si>
    <t>63,3486*0,5</t>
  </si>
  <si>
    <t>na meziskládku:63,3486</t>
  </si>
  <si>
    <t>vytlačená zemína:63,3486-24,6589</t>
  </si>
  <si>
    <t>(84,6-26,0-6,0)*0,8*0,586</t>
  </si>
  <si>
    <t>(26,0+6,0)*0,8*0,586</t>
  </si>
  <si>
    <t>lože a obsyp:63,3486-24,6589-15,0016</t>
  </si>
  <si>
    <t>(26,0+6,0)*1,0*0,15*2,5</t>
  </si>
  <si>
    <t>(26,0+6,0)*2</t>
  </si>
  <si>
    <t>894431421</t>
  </si>
  <si>
    <t>Šachta D 600 mm, dl.šach.roury 2,00 m, přímá dno KG D 160 mm, poklop litina 12,5 t</t>
  </si>
  <si>
    <t>Šachta D 600 mm, dl.šach.roury 2,00 m, přímá dno KG D 160 mm, poklop litina 40 t</t>
  </si>
  <si>
    <t>05</t>
  </si>
  <si>
    <t>Opěrná zeď</t>
  </si>
  <si>
    <t>05 Opěrná zeď</t>
  </si>
  <si>
    <t>131201111</t>
  </si>
  <si>
    <t xml:space="preserve">Hloubení nezapaž. jam hor.3 do 100 m3, STROJNĚ </t>
  </si>
  <si>
    <t>45,0*2,5*0,8</t>
  </si>
  <si>
    <t>131201119</t>
  </si>
  <si>
    <t xml:space="preserve">Příplatek za lepivost - hloubení nezap.jam v hor.3 </t>
  </si>
  <si>
    <t>90,0*0,5</t>
  </si>
  <si>
    <t>212755116</t>
  </si>
  <si>
    <t>Trativody z drenážních trubek DN 16 cm bez lože flex. potrubí</t>
  </si>
  <si>
    <t>271531111</t>
  </si>
  <si>
    <t xml:space="preserve">Polštář základu z kameniva hr. drceného 16-63 mm </t>
  </si>
  <si>
    <t>45,0*2,5*0,20</t>
  </si>
  <si>
    <t>Polštář základu ze štěrkopísku tříděného MZK</t>
  </si>
  <si>
    <t>45,0*2,3*0,15</t>
  </si>
  <si>
    <t>273321411</t>
  </si>
  <si>
    <t xml:space="preserve">Železobeton základových desek C 25/30 </t>
  </si>
  <si>
    <t>45,0*1,3*0,27</t>
  </si>
  <si>
    <t>273351215</t>
  </si>
  <si>
    <t xml:space="preserve">Bednění stěn základových desek - zřízení </t>
  </si>
  <si>
    <t>(45,0+1,3+1,3)*0,27</t>
  </si>
  <si>
    <t>273351216</t>
  </si>
  <si>
    <t xml:space="preserve">Bednění stěn základových desek - odstranění </t>
  </si>
  <si>
    <t>273361821</t>
  </si>
  <si>
    <t xml:space="preserve">Výztuž základových desek z betonářské ocelí 10505 </t>
  </si>
  <si>
    <t>327121111</t>
  </si>
  <si>
    <t xml:space="preserve">Osazení dílců opěrných zárubní z ŽB do 5 t </t>
  </si>
  <si>
    <t>327501111</t>
  </si>
  <si>
    <t xml:space="preserve">Výplň za opěrami z kamene drceného i těženého </t>
  </si>
  <si>
    <t>59338629</t>
  </si>
  <si>
    <t>Stěna opěrná tvaru L NZK 500/10 100x100x500 cm vč. zabudované pozink. oceli a dopravy</t>
  </si>
  <si>
    <t>62</t>
  </si>
  <si>
    <t>Úpravy povrchů vnější</t>
  </si>
  <si>
    <t>62 Úpravy povrchů vnější</t>
  </si>
  <si>
    <t>624601111</t>
  </si>
  <si>
    <t>624961145</t>
  </si>
  <si>
    <t xml:space="preserve">Těsnění spár kruhovým PE profilem průměru 20 mm </t>
  </si>
  <si>
    <t>5,0*2*44+0,585*44</t>
  </si>
  <si>
    <t>631315711</t>
  </si>
  <si>
    <t xml:space="preserve">Mazanina betonová tl. 12 - 24 cm C 25/30 </t>
  </si>
  <si>
    <t>45,0*2,3*0,2</t>
  </si>
  <si>
    <t>631351101</t>
  </si>
  <si>
    <t xml:space="preserve">Bednění stěn, rýh a otvorů v podlahách - zřízení </t>
  </si>
  <si>
    <t>(45,0+2,3)*2*0,2</t>
  </si>
  <si>
    <t>631351102</t>
  </si>
  <si>
    <t xml:space="preserve">Bednění stěn, rýh a otvorů v podlahách -odstranění </t>
  </si>
  <si>
    <t>45,0*2,3*4,893*0,001</t>
  </si>
  <si>
    <t>998152111</t>
  </si>
  <si>
    <t xml:space="preserve">Přesun hmot, zdi a valy samostatné z dílců do 20 m </t>
  </si>
  <si>
    <t>767911120</t>
  </si>
  <si>
    <t xml:space="preserve">Montáž oplocení z pletiva v.do 1,6 m,napínací drát </t>
  </si>
  <si>
    <t>Atypické ocelové konstrukce do 5 kg/kus, žárové zinkování</t>
  </si>
  <si>
    <t>trubky 48/3 na plot vč. držáků drátu a víčka:25*1,25*3,329*1,05</t>
  </si>
  <si>
    <t>15696010</t>
  </si>
  <si>
    <t>Drát vázací ocel. pozink., D 2,2 mm</t>
  </si>
  <si>
    <t>31190510</t>
  </si>
  <si>
    <t>Napínač 02 1940 oko - hák  M10</t>
  </si>
  <si>
    <t>1000 k</t>
  </si>
  <si>
    <t>31327501</t>
  </si>
  <si>
    <t>31478152</t>
  </si>
  <si>
    <t>Drát napínací PVC pr. drátu 2,4 mm</t>
  </si>
  <si>
    <t>998767201</t>
  </si>
  <si>
    <t xml:space="preserve">Přesun hmot pro zámečnické konstr., výšky do 6 m </t>
  </si>
  <si>
    <t>06</t>
  </si>
  <si>
    <t>Oplocení</t>
  </si>
  <si>
    <t>06 Oplocení</t>
  </si>
  <si>
    <t>133201101</t>
  </si>
  <si>
    <t xml:space="preserve">Hloubení šachet v hor.3 do 100 m3 </t>
  </si>
  <si>
    <t>0,2*0,2*0,8*(102+20)</t>
  </si>
  <si>
    <t>133201109</t>
  </si>
  <si>
    <t xml:space="preserve">Příplatek za lepivost - hloubení šachet v hor.3 </t>
  </si>
  <si>
    <t>3,904*0,5</t>
  </si>
  <si>
    <t>162201102</t>
  </si>
  <si>
    <t xml:space="preserve">Vodorovné přemístění výkopku z hor.1-4 do 50 m </t>
  </si>
  <si>
    <t>3,904*1,035</t>
  </si>
  <si>
    <t>275353102</t>
  </si>
  <si>
    <t xml:space="preserve">Bednění kotev.otvorů patek do 0,01 m2, hl. 0,5 m </t>
  </si>
  <si>
    <t>318110011</t>
  </si>
  <si>
    <t>Osazení beton. podhrabové desky do ZN držáků deska 245x25x5cm, držák na sloupek 6x6/4cm v.30cm</t>
  </si>
  <si>
    <t>338171121</t>
  </si>
  <si>
    <t xml:space="preserve">Osazení sloupků plot.ocelových do 2,6 m,zalitím MC </t>
  </si>
  <si>
    <t>55342343</t>
  </si>
  <si>
    <t>Sloupek plotový kraj a roh komaxit 2350/48x1,5 mm</t>
  </si>
  <si>
    <t>55342346</t>
  </si>
  <si>
    <t>Vzpěra plotová komaxit 2000/38x1,5 mm</t>
  </si>
  <si>
    <t>96</t>
  </si>
  <si>
    <t>Bourání konstrukcí</t>
  </si>
  <si>
    <t>96 Bourání konstrukcí</t>
  </si>
  <si>
    <t>966067111</t>
  </si>
  <si>
    <t xml:space="preserve">Rozebrání plotu tyč. lať. prken. drátěného, plech. </t>
  </si>
  <si>
    <t>998152121</t>
  </si>
  <si>
    <t xml:space="preserve">Přesun hmot, oplocení, zvláštní obj. monol. do 3 m </t>
  </si>
  <si>
    <t>Ručně posuvná brána 600/180cm dod. + mont vč. patek</t>
  </si>
  <si>
    <t>28342432</t>
  </si>
  <si>
    <t>Krytka plotová PVC černá, průměr 48 mm</t>
  </si>
  <si>
    <t>31327502</t>
  </si>
  <si>
    <t>254,5*2</t>
  </si>
  <si>
    <t>07</t>
  </si>
  <si>
    <t>07 Komunikace</t>
  </si>
  <si>
    <t>122202201</t>
  </si>
  <si>
    <t xml:space="preserve">Odkopávky pro silnice v hor. 3 do 100 m3 </t>
  </si>
  <si>
    <t>plocha B:420,0*0,47</t>
  </si>
  <si>
    <t>122202209</t>
  </si>
  <si>
    <t xml:space="preserve">Příplatek za lepivost - odkop. pro silnice v hor.3 </t>
  </si>
  <si>
    <t>197,40*0,5</t>
  </si>
  <si>
    <t>132301110</t>
  </si>
  <si>
    <t xml:space="preserve">Hloubení rýh š.do 60 cm v hor.4 do 50 m3,STROJNĚ </t>
  </si>
  <si>
    <t>pro obrubu části A:27,0*0,4*0,25</t>
  </si>
  <si>
    <t>132301119</t>
  </si>
  <si>
    <t xml:space="preserve">Příplatek za lepivost - hloubení rýh 60 cm v hor.4 </t>
  </si>
  <si>
    <t>2,7*0,5</t>
  </si>
  <si>
    <t>197,40+2,7</t>
  </si>
  <si>
    <t>181101102</t>
  </si>
  <si>
    <t xml:space="preserve">Úprava pláně v zářezech v hor. 1-4, se zhutněním </t>
  </si>
  <si>
    <t>564752111</t>
  </si>
  <si>
    <t xml:space="preserve">Podklad z kam.drceného 32-63 s výplň.kamen. 15 cm </t>
  </si>
  <si>
    <t>564861111</t>
  </si>
  <si>
    <t xml:space="preserve">Podklad ze štěrkodrti po zhutnění tloušťky 20 cm </t>
  </si>
  <si>
    <t>572713112</t>
  </si>
  <si>
    <t xml:space="preserve">Vyrovnání povrchu krytů kamen. obaleným asfaltem </t>
  </si>
  <si>
    <t>plocha A:351,0*0,05</t>
  </si>
  <si>
    <t>573211111</t>
  </si>
  <si>
    <t xml:space="preserve">Postřik živičný spojovací z asfaltu 0,5-0,7 kg/m2 </t>
  </si>
  <si>
    <t>351,0*2+420,0</t>
  </si>
  <si>
    <t>577141212</t>
  </si>
  <si>
    <t>351,0+420,0</t>
  </si>
  <si>
    <t>577161124</t>
  </si>
  <si>
    <t xml:space="preserve">Beton asfalt. ACL 16+ ložný, š. do 3 m, tl. 7 cm </t>
  </si>
  <si>
    <t>917862111</t>
  </si>
  <si>
    <t>27,0+11,0</t>
  </si>
  <si>
    <t>919735112</t>
  </si>
  <si>
    <t xml:space="preserve">Řezání stávajícího živičného krytu tl. 5 - 10 cm </t>
  </si>
  <si>
    <t>10,5+12,5+17,0+7,0</t>
  </si>
  <si>
    <t>93</t>
  </si>
  <si>
    <t>Dokončovací práce inženýrských staveb</t>
  </si>
  <si>
    <t>93 Dokončovací práce inženýrských staveb</t>
  </si>
  <si>
    <t>935112211</t>
  </si>
  <si>
    <t>938909311</t>
  </si>
  <si>
    <t xml:space="preserve">Odstranění nánosu z povrchu podkladu živice/beton </t>
  </si>
  <si>
    <t>998225111</t>
  </si>
  <si>
    <t xml:space="preserve">Přesun hmot, pozemní komunikace, kryt živičný </t>
  </si>
  <si>
    <t>T.W.I. Spol. s r.o.</t>
  </si>
  <si>
    <t>CZ 47683422</t>
  </si>
  <si>
    <t>Mnichov 146</t>
  </si>
  <si>
    <t>Vrbno pod Pradědem</t>
  </si>
  <si>
    <t>210020306</t>
  </si>
  <si>
    <t>210071101</t>
  </si>
  <si>
    <t xml:space="preserve">montáž přípojnicového systému </t>
  </si>
  <si>
    <t>210100001</t>
  </si>
  <si>
    <t>ukonč.vod.v rozv.vč.zap.a konc.do 2.5mm2</t>
  </si>
  <si>
    <t>ks</t>
  </si>
  <si>
    <t>210100004</t>
  </si>
  <si>
    <t>ukonč.vod.v rozv.vč.zap.a konc.do 25 mm2</t>
  </si>
  <si>
    <t>210100101</t>
  </si>
  <si>
    <t>ukonč. 1 žil. vodičů do 16 mm2</t>
  </si>
  <si>
    <t>210110002</t>
  </si>
  <si>
    <t>spín.nást.prost.vlhké 2-pólový řazení 2</t>
  </si>
  <si>
    <t>210111021</t>
  </si>
  <si>
    <t>mont.zásuvky,dvojzásuvky a zás.s přep.</t>
  </si>
  <si>
    <t>210111022</t>
  </si>
  <si>
    <t>zás.v krabici pr.vlhké 10/16A 250V 2P+Z průb.mont.</t>
  </si>
  <si>
    <t>210111104</t>
  </si>
  <si>
    <t>2101900031</t>
  </si>
  <si>
    <t>montáž a zapojení zásuvkové  skříně</t>
  </si>
  <si>
    <t>210190021</t>
  </si>
  <si>
    <t>mont.rozvaděče R1</t>
  </si>
  <si>
    <t>mont.rozvaděče R2</t>
  </si>
  <si>
    <t>210200013</t>
  </si>
  <si>
    <t>60W svít.žár.stropní</t>
  </si>
  <si>
    <t>210201019</t>
  </si>
  <si>
    <t>montáž zářivkového svítidla 2x36W</t>
  </si>
  <si>
    <t>210201068</t>
  </si>
  <si>
    <t>1-2x65W svít.zářiv.prům.stropní</t>
  </si>
  <si>
    <t>2102020100</t>
  </si>
  <si>
    <t>svítidlo výbojkové sodík. na výložník</t>
  </si>
  <si>
    <t>210220001</t>
  </si>
  <si>
    <t>uzem. na povrchu FeZn do 120 mm2 bez nátěru</t>
  </si>
  <si>
    <t>210220451</t>
  </si>
  <si>
    <t>ochran.pospoj.  Cu 4-16 mm2 (vu+po)</t>
  </si>
  <si>
    <t>210810045</t>
  </si>
  <si>
    <t>CYKY-CYKYm 3Cx1.5 mm2 750V (PU)</t>
  </si>
  <si>
    <t>210810049</t>
  </si>
  <si>
    <t>CYKY-CYKYm 4Bx1.5 mm2 750V (PU)</t>
  </si>
  <si>
    <t>210810053</t>
  </si>
  <si>
    <t>CYKY-CYKYm 4Bx10 mm2 750V (PU)</t>
  </si>
  <si>
    <t>210810054</t>
  </si>
  <si>
    <t>CYKY-CYKYm 4Bx16 mm2 750V (PU)</t>
  </si>
  <si>
    <t>210810055</t>
  </si>
  <si>
    <t>CYKY-CYKYm 5Cx1.5 mm2 750V (PU)</t>
  </si>
  <si>
    <t>220180990</t>
  </si>
  <si>
    <t>Slabobroud -EPS</t>
  </si>
  <si>
    <t>případ</t>
  </si>
  <si>
    <t>220180997</t>
  </si>
  <si>
    <t>Slabobroud -EZS</t>
  </si>
  <si>
    <t>sada</t>
  </si>
  <si>
    <t>220180999</t>
  </si>
  <si>
    <t>Slabobroud -strukturovaná kabeláž,</t>
  </si>
  <si>
    <t>Projektová dokumentace</t>
  </si>
  <si>
    <t>003</t>
  </si>
  <si>
    <t>Revize</t>
  </si>
  <si>
    <t>320400000</t>
  </si>
  <si>
    <t>Výchozí revize</t>
  </si>
  <si>
    <t>hod</t>
  </si>
  <si>
    <t>Materiály</t>
  </si>
  <si>
    <t>29325481</t>
  </si>
  <si>
    <t>pasek pozin.FeZN 30/4 0.95kg/m</t>
  </si>
  <si>
    <t>34111032</t>
  </si>
  <si>
    <t>Kabel CYKY 3C*1,5</t>
  </si>
  <si>
    <t>34111060</t>
  </si>
  <si>
    <t>Kabel CYKY 4B*1,5</t>
  </si>
  <si>
    <t>34111076</t>
  </si>
  <si>
    <t>Kabel CYKY 5B*10</t>
  </si>
  <si>
    <t>34111080</t>
  </si>
  <si>
    <t>Kabel CYKY 5B*16</t>
  </si>
  <si>
    <t>34111090</t>
  </si>
  <si>
    <t>Kabel CYKY 5C*1,5</t>
  </si>
  <si>
    <t>34140966</t>
  </si>
  <si>
    <t>Vodič CY 6 mm2 zelenožlutý</t>
  </si>
  <si>
    <t>3421002272</t>
  </si>
  <si>
    <t>342100338</t>
  </si>
  <si>
    <t>nosník žlabu 125</t>
  </si>
  <si>
    <t>34540172</t>
  </si>
  <si>
    <t>Sp.TG 3558A-80840B   IP44</t>
  </si>
  <si>
    <t>34540206</t>
  </si>
  <si>
    <t>345512731</t>
  </si>
  <si>
    <t>34551653</t>
  </si>
  <si>
    <t>412009441</t>
  </si>
  <si>
    <t>Svítidlo výbojkové 70W</t>
  </si>
  <si>
    <t>41203651</t>
  </si>
  <si>
    <t>417217</t>
  </si>
  <si>
    <t>419000122</t>
  </si>
  <si>
    <t>41901183</t>
  </si>
  <si>
    <t>41905034</t>
  </si>
  <si>
    <t>Výbojka sodíková SHC  70W</t>
  </si>
  <si>
    <t>47097</t>
  </si>
  <si>
    <t>svít.žár.stropní 60W</t>
  </si>
  <si>
    <t>65400311</t>
  </si>
  <si>
    <t>98764039</t>
  </si>
  <si>
    <t>Rozvaděč R1</t>
  </si>
  <si>
    <t>Rozvaděč R2</t>
  </si>
  <si>
    <t>98765800</t>
  </si>
  <si>
    <t>přípojnicový systém včetně příslušenství</t>
  </si>
  <si>
    <t>Rozvaděč centrální RC1</t>
  </si>
  <si>
    <t>O 1</t>
  </si>
  <si>
    <t>001</t>
  </si>
  <si>
    <t>Dodávka a montáž hromosvodu</t>
  </si>
  <si>
    <t>Práce v HZS</t>
  </si>
  <si>
    <t>Demontáže</t>
  </si>
  <si>
    <t>hod.</t>
  </si>
  <si>
    <t>002</t>
  </si>
  <si>
    <t xml:space="preserve">HZS  </t>
  </si>
  <si>
    <t>08 Elektromontáže</t>
  </si>
  <si>
    <t>08</t>
  </si>
  <si>
    <t>Díl</t>
  </si>
  <si>
    <t xml:space="preserve">1 Elektromontáže </t>
  </si>
  <si>
    <t>Sdělovací, signální a zabezpeč. Zařízení</t>
  </si>
  <si>
    <t>2 Sdělovací, signální a zabezpeč. Zařízení</t>
  </si>
  <si>
    <t>3. Projektová dokumentace</t>
  </si>
  <si>
    <t>4. Revize</t>
  </si>
  <si>
    <t>Dodávky zařízení, specifikace</t>
  </si>
  <si>
    <t>5. Dodávky zařízení</t>
  </si>
  <si>
    <t>Podružný materiál</t>
  </si>
  <si>
    <t>Přesun</t>
  </si>
  <si>
    <t>Podíl přidružených výkonů</t>
  </si>
  <si>
    <t>Vrbno pod Pradědem - Nová hala TWI</t>
  </si>
  <si>
    <t>VN</t>
  </si>
  <si>
    <t>Vedlejší náklady</t>
  </si>
  <si>
    <t>#TypZaznamu#</t>
  </si>
  <si>
    <t>O:</t>
  </si>
  <si>
    <t>OBJ</t>
  </si>
  <si>
    <t>R:</t>
  </si>
  <si>
    <t>ROZ</t>
  </si>
  <si>
    <t>C:</t>
  </si>
  <si>
    <t>CAS_STR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</si>
  <si>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</si>
  <si>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</si>
  <si>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</si>
  <si>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</si>
  <si>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</si>
  <si>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</si>
  <si>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</si>
  <si>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</si>
  <si>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</si>
  <si>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728</t>
  </si>
  <si>
    <t>Vzduchotechnické zařízení</t>
  </si>
  <si>
    <t>DIL</t>
  </si>
  <si>
    <t>429500119R.00</t>
  </si>
  <si>
    <t>Rekuperační jednotka, 30 000m3/h</t>
  </si>
  <si>
    <t>POL3_0</t>
  </si>
  <si>
    <t>REKUPERAČNÍ JEDNOTKA</t>
  </si>
  <si>
    <t>POP</t>
  </si>
  <si>
    <t>Přívod - odvod 30 000m3/h</t>
  </si>
  <si>
    <t>Filtrace, rekuperační výměník včetně MaR</t>
  </si>
  <si>
    <t>Zprovoznění a spuštění</t>
  </si>
  <si>
    <t>42972537R</t>
  </si>
  <si>
    <t>Vyústka komfortní 1řadá s regulací vel. 560x280</t>
  </si>
  <si>
    <t>728411313R00</t>
  </si>
  <si>
    <t>Montáž vyůstě čtyřhranné do 0,15 m2</t>
  </si>
  <si>
    <t>POL1_0</t>
  </si>
  <si>
    <t>42982104R</t>
  </si>
  <si>
    <t>Trouba rovná 4hranná do d 2630 mm potr. 1 Pz plech</t>
  </si>
  <si>
    <t>728111127R00</t>
  </si>
  <si>
    <t>Montáž potrubí plechového čtyřhranného do 2,88 m2</t>
  </si>
  <si>
    <t>42982124R</t>
  </si>
  <si>
    <t>Tvarovka 4hranná do d 2630 mm potrubí 1 Pz plech</t>
  </si>
  <si>
    <t>728211218R00</t>
  </si>
  <si>
    <t>Montáž přechodu plechového čtyřhranného do 0,5 m2</t>
  </si>
  <si>
    <t>42982105R</t>
  </si>
  <si>
    <t>Trouba rovná 4hranná do d 3500 mm potr. 1 Pz plech</t>
  </si>
  <si>
    <t>728111128R00</t>
  </si>
  <si>
    <t>Montáž potrubí plechového čtyřhranného do 3,24 m2</t>
  </si>
  <si>
    <t>42982125R</t>
  </si>
  <si>
    <t>Tvarovka 4hranná do d 3500 mm potrubí 1 Pz plech</t>
  </si>
  <si>
    <t>728211220R00</t>
  </si>
  <si>
    <t>Montáž přechodu plechového čtyřhranného do 0,8 m2</t>
  </si>
  <si>
    <t>42982106R</t>
  </si>
  <si>
    <t>Trouba rovná 4hranná do d 4000 mm potr. 1 Pz plech</t>
  </si>
  <si>
    <t>42982126R</t>
  </si>
  <si>
    <t>Tvarovka 4hranná do d 4000 mm potrubí 1 Pz plech</t>
  </si>
  <si>
    <t>42982108R</t>
  </si>
  <si>
    <t>Trouba rovná 4hranná do d 5600 mm potr. 1 Pz plech</t>
  </si>
  <si>
    <t>42982128R</t>
  </si>
  <si>
    <t>Tvarovka 4hranná do d 5600 mm potrubí 1 Pz plech</t>
  </si>
  <si>
    <t>42982130R</t>
  </si>
  <si>
    <t>Tvarovka 4hranná do d 7200 mm potrubí 1 Pz plech</t>
  </si>
  <si>
    <t>728111129R00</t>
  </si>
  <si>
    <t>Montáž potrubí plechového čtyřhranného nad 3,24 m2</t>
  </si>
  <si>
    <t>728211124R00</t>
  </si>
  <si>
    <t>Montáž oblouku plechového čtyřhranného nad 1,39 m2</t>
  </si>
  <si>
    <t>42981336R</t>
  </si>
  <si>
    <t>728112114R00</t>
  </si>
  <si>
    <t>Montáž potrubí plechového kruhového do d 400 mm</t>
  </si>
  <si>
    <t>42953071.AR</t>
  </si>
  <si>
    <t>Žaluzie protidešť.průmyslové PŽA-P  800x1400</t>
  </si>
  <si>
    <t>42953069.AR</t>
  </si>
  <si>
    <t>Žaluzie protidešť.průmyslové PŽA-P  800x1000</t>
  </si>
  <si>
    <t>728314116R00</t>
  </si>
  <si>
    <t>Montáž protidešť. žaluzie čtyřhranné nad 0,75 m2</t>
  </si>
  <si>
    <t>949942101R00</t>
  </si>
  <si>
    <t>Nájem za hydraulickou zvedací plošinu, H do 27 m</t>
  </si>
  <si>
    <t>h</t>
  </si>
  <si>
    <t>713411132R00</t>
  </si>
  <si>
    <t>63151682R</t>
  </si>
  <si>
    <t>767990010RAE</t>
  </si>
  <si>
    <t>Atypické ocelové konstrukce, 100 - 250 kg/kus</t>
  </si>
  <si>
    <t>POL2_0</t>
  </si>
  <si>
    <t>Podpůrná ocelová konstrukce pro VZT jednotku.</t>
  </si>
  <si>
    <t>Pozinkovaná konstrukce, Tryskáni Sa2 1/2, S235</t>
  </si>
  <si>
    <t>Montovaná</t>
  </si>
  <si>
    <t>005241010R</t>
  </si>
  <si>
    <t>Soubor</t>
  </si>
  <si>
    <t/>
  </si>
  <si>
    <t>END</t>
  </si>
  <si>
    <t>09 Vzduchotechnika</t>
  </si>
  <si>
    <t>09</t>
  </si>
  <si>
    <t>Vzduchotechnika</t>
  </si>
  <si>
    <t>10 Ústřední vytápění</t>
  </si>
  <si>
    <t>901254</t>
  </si>
  <si>
    <t>003084</t>
  </si>
  <si>
    <t>900838</t>
  </si>
  <si>
    <t>576602</t>
  </si>
  <si>
    <t>Plnící a vypouštecí sady s manometrem a přípojkou pro exp.nádobu</t>
  </si>
  <si>
    <t>002954</t>
  </si>
  <si>
    <t>002762</t>
  </si>
  <si>
    <t>Ústřední vytápění - kotelny</t>
  </si>
  <si>
    <t>Sada svislého odkouření s koncovkou 80/125, dl.1277mm</t>
  </si>
  <si>
    <t>002765</t>
  </si>
  <si>
    <t>Prodloužení 80/125, dl.2000mm</t>
  </si>
  <si>
    <t>Prodloužení 80/125, dl.1000mm</t>
  </si>
  <si>
    <t>002760</t>
  </si>
  <si>
    <t>002840</t>
  </si>
  <si>
    <t>Trubka odkouření s revizním otvoren dl.250mm</t>
  </si>
  <si>
    <t xml:space="preserve">731 ÚT kotelny montáž + dodávka </t>
  </si>
  <si>
    <t>Ústřední vytápění - rozvodné potrubí</t>
  </si>
  <si>
    <t>111101</t>
  </si>
  <si>
    <r>
      <t>Potrubí z měděných trubek pr.</t>
    </r>
    <r>
      <rPr>
        <sz val="8"/>
        <color rgb="FF000000"/>
        <rFont val="Arial"/>
        <family val="2"/>
      </rPr>
      <t xml:space="preserve"> 18/1,5</t>
    </r>
  </si>
  <si>
    <t>111103</t>
  </si>
  <si>
    <r>
      <t>Potrubí z měděných trubek pr. 25/2,0</t>
    </r>
  </si>
  <si>
    <t>111104</t>
  </si>
  <si>
    <t>Potrubí z měděných trubek pr. 28/2,1</t>
  </si>
  <si>
    <t>111105</t>
  </si>
  <si>
    <t>120202</t>
  </si>
  <si>
    <t>120207</t>
  </si>
  <si>
    <t>890804</t>
  </si>
  <si>
    <t>Potrubí z měděných trubek pr. 40/2,2</t>
  </si>
  <si>
    <t>Příplatek za přípojky DN 15</t>
  </si>
  <si>
    <t>Příplatek za přípojky DN 40</t>
  </si>
  <si>
    <t>Zkouška potrubí do  DN 40</t>
  </si>
  <si>
    <t>733 ÚT rozvodné potrubí montáž+dodávka</t>
  </si>
  <si>
    <t>Ústřední vytápění - armatury</t>
  </si>
  <si>
    <t>211112</t>
  </si>
  <si>
    <r>
      <t>Ventil závitový odvzdušňovací G1/4 PN 10 do 120</t>
    </r>
    <r>
      <rPr>
        <sz val="8"/>
        <color rgb="FF000000"/>
        <rFont val="Calibri"/>
        <family val="2"/>
      </rPr>
      <t>⁰</t>
    </r>
    <r>
      <rPr>
        <sz val="8"/>
        <color rgb="FF000000"/>
        <rFont val="Arial"/>
        <family val="2"/>
      </rPr>
      <t>C otopných těles</t>
    </r>
  </si>
  <si>
    <t>222812</t>
  </si>
  <si>
    <t xml:space="preserve">Ventil závitový termostatický přímý G1/2 PN 16 do 110⁰C </t>
  </si>
  <si>
    <t>261233</t>
  </si>
  <si>
    <t xml:space="preserve">Šroubení topenářské přímé G 1/2 PN 16 do 120⁰C </t>
  </si>
  <si>
    <t>Kohout plnící vypouštěcí G 1/2 PN 10 do do 110⁰C  závitový</t>
  </si>
  <si>
    <t>111124</t>
  </si>
  <si>
    <t>Automat.odvzdušňovací ventil</t>
  </si>
  <si>
    <t>734 ÚT armatury montáž+dodávka</t>
  </si>
  <si>
    <t>Ústřední vytápění - otopná tělesa</t>
  </si>
  <si>
    <t>152252</t>
  </si>
  <si>
    <t>152253</t>
  </si>
  <si>
    <t>152559</t>
  </si>
  <si>
    <t>©</t>
  </si>
  <si>
    <t>735 ÚT otopná tělesa montáž a dodávka</t>
  </si>
  <si>
    <t>55345502R</t>
  </si>
  <si>
    <t>5534451310R</t>
  </si>
  <si>
    <t>786681002R00</t>
  </si>
  <si>
    <t>61210426R</t>
  </si>
  <si>
    <t>5534260100R</t>
  </si>
  <si>
    <t>kontrolní součet</t>
  </si>
  <si>
    <t>Pletivo 4hr drátěné plastifik 50x2,2x120mm</t>
  </si>
  <si>
    <t>Pletivo 4hr drátěné plastifik 50x2,2x1500mm</t>
  </si>
  <si>
    <t xml:space="preserve">svítidlo prům.stropní  2x80W </t>
  </si>
  <si>
    <t>trubice   36W/33</t>
  </si>
  <si>
    <t xml:space="preserve">Expanzní nádoba objem 80l, </t>
  </si>
  <si>
    <t>Otopné těleso panelové  výška/délka 800/500</t>
  </si>
  <si>
    <t>Otopné těleso panelové  výška/délka 1000/500</t>
  </si>
  <si>
    <t>Otopné těleso panelové výška/délka 1400/900</t>
  </si>
  <si>
    <t>Prostorový regulátor s ekvitermním řízením</t>
  </si>
  <si>
    <t>Připojovací sada pro kotel,obsahuje el. řízené čerpadlo , pojistný ventil 4 bary,plynový kohout, uzavítací kohouty,zpětná klapka, manometr,montážní stojan,připojení sběrných potrubí topení,plynového potrubí a izolace</t>
  </si>
  <si>
    <t>Plynový kondenzační kotel  s regulací účinnosti od 20-100 kW</t>
  </si>
  <si>
    <t>Elektroinstalace - viz samostaný rozpočet 08 08</t>
  </si>
  <si>
    <t>VZT  viz samostatný rozpočet 09 09</t>
  </si>
  <si>
    <t>Ústřední vytápění - viz samostatný rozpočet 10 10</t>
  </si>
  <si>
    <t>Malba disperzní interiérová , výška do 3,8 m, 2 x nátěr, 1 x penetrace</t>
  </si>
  <si>
    <t>Izolace tepelné stropů vrchem kladené volně 1 vrstva - včetně dodávky Minerální izolace tl. 160 mm</t>
  </si>
  <si>
    <t>Izolace návleková  tl. stěny 6 mm vnitřní průměr 22 mm</t>
  </si>
  <si>
    <t>Izolace návleková tl. stěny 6 mm vnitřní průměr 25 mm</t>
  </si>
  <si>
    <t>Izolace návleková tl. stěny 6 mm vnitřní průměr 40 mm</t>
  </si>
  <si>
    <t xml:space="preserve">Skříň hydrantová s výzbrojí D25 (včetně hadice) </t>
  </si>
  <si>
    <t xml:space="preserve">Výlevka stojící keramická s plastovou mřížkou </t>
  </si>
  <si>
    <t xml:space="preserve">Klozet keramický kombi  </t>
  </si>
  <si>
    <t xml:space="preserve">Pisoár keramický  </t>
  </si>
  <si>
    <t xml:space="preserve">Umyvadlo keramické včetně krytu </t>
  </si>
  <si>
    <t xml:space="preserve">Ohřívač elek. zásob. závěsný objem 100 l </t>
  </si>
  <si>
    <t xml:space="preserve">Kohout vypouštěcí kulový, DN 20 </t>
  </si>
  <si>
    <t xml:space="preserve">Kohout kulový, vnitř.-vnitř. DN 20 </t>
  </si>
  <si>
    <t>Okna plast,bílá, trojsklo,dod.+mont. viz.samost.rozpoče t 11 11</t>
  </si>
  <si>
    <t>Panel PUR dB plus-PS 2500x1250x100 mm stěnový</t>
  </si>
  <si>
    <t>Panel PUR dB plus-PS 2500x1250x100 mm střešní</t>
  </si>
  <si>
    <t>Obklad pórovinový  20 x 15 cm včetně izolace a tmelu</t>
  </si>
  <si>
    <t>Dlažba 20 x 20 cm včetně izolace a  tmelu</t>
  </si>
  <si>
    <t xml:space="preserve">Tmelení spár 2 x 2 cm, tmelem na báziI Butylplastu </t>
  </si>
  <si>
    <t xml:space="preserve">Potěr vyrovnávací samonivelační ručně tl. 4 mm </t>
  </si>
  <si>
    <t>Hydroizolační folie PVC nevystužená</t>
  </si>
  <si>
    <t xml:space="preserve">Beton asfalt.frakce ACO 8,ACO 11,ACO 16, do 3 m, tl.5 cm </t>
  </si>
  <si>
    <t>Osazení stojat. obrub.bet. s opěrou,lože z C 12/15 včetně obrubníku betonového silničního rozměry 100/15/25</t>
  </si>
  <si>
    <t>Osazení příkop.žlabu do C8/10 tl.10cm z tvárnic 80cm vč. přikop. žlabu d/š/v 33/63/15</t>
  </si>
  <si>
    <t>kab.žlab děrovaný 125/100 bez víka vč.podpěrek</t>
  </si>
  <si>
    <t>zás.trojfázová dle normy CEE do 500V typ CZ 3243/3245 H/S/Z 3P+Z</t>
  </si>
  <si>
    <t>kabel.žlab děrovaný š/v/d 125/100 /2000</t>
  </si>
  <si>
    <t>Zásuvka nástěnná 5 pól, 400V,32A IP44</t>
  </si>
  <si>
    <t>Zásuvka  nástěnná ,2nás víčko IP44</t>
  </si>
  <si>
    <t>Zásuvka nástěnná komplet jednonásobná IP44</t>
  </si>
  <si>
    <t>žárovka závit e27 230V  60W čirá</t>
  </si>
  <si>
    <t>skříň zás. plastová 2x230+2x32A/5 vč.chr</t>
  </si>
  <si>
    <t xml:space="preserve">Svítidlo  2x36W </t>
  </si>
  <si>
    <t xml:space="preserve">dokumentace skutečného provedení </t>
  </si>
  <si>
    <t>Izolace tepelná potrubí 2vrstvá</t>
  </si>
  <si>
    <t>Lamelová rohož - kamenná vlna na hliníkové folii, vystužená skelnou mřížkou  5000x1000x 40 mm</t>
  </si>
  <si>
    <t>Roura vzduchotechnická spirální d 315 délka 1000 mm pozinkovaná</t>
  </si>
  <si>
    <t>Rozpočtové náklady ( € )</t>
  </si>
  <si>
    <t>Cena celkem    ( € )</t>
  </si>
  <si>
    <t>DPH celkem ( € )</t>
  </si>
  <si>
    <t>€</t>
  </si>
  <si>
    <t>cena / MJ      ( € )</t>
  </si>
  <si>
    <t>celkem                   ( € )</t>
  </si>
  <si>
    <t>cena / MJ     ( € )</t>
  </si>
  <si>
    <t>Celkem               ( € )</t>
  </si>
  <si>
    <t>Dodávka     ( € )</t>
  </si>
  <si>
    <t>Dodávka celk.   ( € )</t>
  </si>
  <si>
    <t>Montáž       ( € )</t>
  </si>
  <si>
    <t>Montáž celk.  ( € )</t>
  </si>
  <si>
    <t>Projektová činnost investora - není součásti cenové nabídky</t>
  </si>
  <si>
    <t>Inženýrská činnost investora -TDI - není součásti cenové nabídky</t>
  </si>
</sst>
</file>

<file path=xl/styles.xml><?xml version="1.0" encoding="utf-8"?>
<styleSheet xmlns="http://schemas.openxmlformats.org/spreadsheetml/2006/main">
  <numFmts count="8"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000"/>
    <numFmt numFmtId="170" formatCode="#,##0\ [$€-1]"/>
    <numFmt numFmtId="171" formatCode="#,##0\ _K_č"/>
  </numFmts>
  <fonts count="34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2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9"/>
      <name val="Arial CE"/>
      <family val="2"/>
    </font>
    <font>
      <sz val="8"/>
      <name val="Arial CE"/>
      <family val="2"/>
    </font>
    <font>
      <sz val="8"/>
      <color indexed="9"/>
      <name val="Arial CE"/>
      <family val="2"/>
    </font>
    <font>
      <sz val="8"/>
      <color rgb="FF000000"/>
      <name val="Calibri"/>
      <family val="2"/>
    </font>
    <font>
      <sz val="10"/>
      <name val="Calibri"/>
      <family val="2"/>
    </font>
    <font>
      <b/>
      <sz val="12"/>
      <name val="Arial "/>
      <family val="2"/>
    </font>
    <font>
      <sz val="10"/>
      <name val="Arial "/>
      <family val="2"/>
    </font>
    <font>
      <b/>
      <sz val="10"/>
      <name val="Arial "/>
      <family val="2"/>
    </font>
    <font>
      <sz val="9"/>
      <name val="Arial "/>
      <family val="2"/>
    </font>
    <font>
      <sz val="8"/>
      <name val="Arial "/>
      <family val="2"/>
    </font>
    <font>
      <sz val="8"/>
      <color theme="4" tint="-0.24997000396251678"/>
      <name val="Arial 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8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/>
      <top style="thin">
        <color indexed="63"/>
      </top>
      <bottom/>
    </border>
    <border>
      <left style="thin"/>
      <right style="thin"/>
      <top style="thin">
        <color indexed="63"/>
      </top>
      <bottom style="thin"/>
    </border>
    <border>
      <left style="thin"/>
      <right/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/>
      <right style="thin">
        <color indexed="63"/>
      </right>
      <top style="thin">
        <color indexed="63"/>
      </top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>
        <color indexed="63"/>
      </right>
      <top style="thin">
        <color indexed="63"/>
      </top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 style="medium"/>
      <top/>
      <bottom style="medium"/>
    </border>
    <border>
      <left/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05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1" fillId="0" borderId="0" xfId="0" applyNumberFormat="1" applyFont="1"/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8" fillId="3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1" fillId="0" borderId="0" xfId="0" applyNumberFormat="1" applyFont="1"/>
    <xf numFmtId="0" fontId="5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7" xfId="0" applyFont="1" applyBorder="1"/>
    <xf numFmtId="164" fontId="4" fillId="0" borderId="11" xfId="0" applyNumberFormat="1" applyFont="1" applyBorder="1"/>
    <xf numFmtId="3" fontId="5" fillId="0" borderId="12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165" fontId="1" fillId="0" borderId="13" xfId="0" applyNumberFormat="1" applyFont="1" applyBorder="1"/>
    <xf numFmtId="49" fontId="4" fillId="0" borderId="4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164" fontId="4" fillId="0" borderId="5" xfId="0" applyNumberFormat="1" applyFont="1" applyBorder="1"/>
    <xf numFmtId="3" fontId="5" fillId="0" borderId="13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5" fillId="2" borderId="1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" fontId="8" fillId="2" borderId="10" xfId="0" applyNumberFormat="1" applyFont="1" applyFill="1" applyBorder="1" applyAlignment="1">
      <alignment horizontal="center" vertical="center"/>
    </xf>
    <xf numFmtId="165" fontId="4" fillId="0" borderId="12" xfId="0" applyNumberFormat="1" applyFont="1" applyBorder="1"/>
    <xf numFmtId="165" fontId="4" fillId="0" borderId="13" xfId="0" applyNumberFormat="1" applyFont="1" applyBorder="1"/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4" fillId="0" borderId="7" xfId="0" applyNumberFormat="1" applyFont="1" applyBorder="1"/>
    <xf numFmtId="3" fontId="5" fillId="0" borderId="7" xfId="0" applyNumberFormat="1" applyFont="1" applyBorder="1" applyAlignment="1">
      <alignment horizontal="right"/>
    </xf>
    <xf numFmtId="164" fontId="4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8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Continuous"/>
    </xf>
    <xf numFmtId="49" fontId="5" fillId="2" borderId="16" xfId="0" applyNumberFormat="1" applyFont="1" applyFill="1" applyBorder="1" applyAlignment="1">
      <alignment horizontal="left"/>
    </xf>
    <xf numFmtId="49" fontId="4" fillId="2" borderId="15" xfId="0" applyNumberFormat="1" applyFont="1" applyFill="1" applyBorder="1" applyAlignment="1">
      <alignment horizontal="centerContinuous"/>
    </xf>
    <xf numFmtId="0" fontId="4" fillId="0" borderId="17" xfId="0" applyFont="1" applyBorder="1"/>
    <xf numFmtId="0" fontId="1" fillId="0" borderId="18" xfId="0" applyFont="1" applyBorder="1"/>
    <xf numFmtId="0" fontId="4" fillId="0" borderId="3" xfId="0" applyFont="1" applyBorder="1"/>
    <xf numFmtId="49" fontId="4" fillId="0" borderId="2" xfId="0" applyNumberFormat="1" applyFont="1" applyBorder="1"/>
    <xf numFmtId="49" fontId="4" fillId="0" borderId="3" xfId="0" applyNumberFormat="1" applyFont="1" applyBorder="1"/>
    <xf numFmtId="0" fontId="4" fillId="0" borderId="10" xfId="0" applyFont="1" applyBorder="1"/>
    <xf numFmtId="0" fontId="8" fillId="0" borderId="18" xfId="0" applyFont="1" applyBorder="1"/>
    <xf numFmtId="49" fontId="8" fillId="2" borderId="18" xfId="0" applyNumberFormat="1" applyFont="1" applyFill="1" applyBorder="1"/>
    <xf numFmtId="49" fontId="1" fillId="2" borderId="3" xfId="0" applyNumberFormat="1" applyFont="1" applyFill="1" applyBorder="1"/>
    <xf numFmtId="49" fontId="8" fillId="2" borderId="2" xfId="0" applyNumberFormat="1" applyFont="1" applyFill="1" applyBorder="1"/>
    <xf numFmtId="49" fontId="1" fillId="2" borderId="2" xfId="0" applyNumberFormat="1" applyFont="1" applyFill="1" applyBorder="1"/>
    <xf numFmtId="0" fontId="4" fillId="0" borderId="10" xfId="0" applyFont="1" applyFill="1" applyBorder="1"/>
    <xf numFmtId="0" fontId="1" fillId="0" borderId="0" xfId="0" applyFont="1" applyFill="1"/>
    <xf numFmtId="49" fontId="8" fillId="2" borderId="19" xfId="0" applyNumberFormat="1" applyFont="1" applyFill="1" applyBorder="1"/>
    <xf numFmtId="49" fontId="1" fillId="2" borderId="5" xfId="0" applyNumberFormat="1" applyFont="1" applyFill="1" applyBorder="1"/>
    <xf numFmtId="49" fontId="8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20" xfId="0" applyFont="1" applyBorder="1"/>
    <xf numFmtId="0" fontId="4" fillId="0" borderId="10" xfId="0" applyNumberFormat="1" applyFont="1" applyBorder="1"/>
    <xf numFmtId="0" fontId="1" fillId="0" borderId="0" xfId="0" applyNumberFormat="1" applyFont="1" applyBorder="1"/>
    <xf numFmtId="0" fontId="1" fillId="0" borderId="0" xfId="0" applyNumberFormat="1" applyFont="1"/>
    <xf numFmtId="0" fontId="4" fillId="0" borderId="21" xfId="0" applyFont="1" applyBorder="1" applyAlignment="1">
      <alignment horizontal="left"/>
    </xf>
    <xf numFmtId="0" fontId="1" fillId="0" borderId="0" xfId="0" applyFont="1" applyBorder="1"/>
    <xf numFmtId="0" fontId="4" fillId="0" borderId="1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3" fontId="1" fillId="0" borderId="0" xfId="0" applyNumberFormat="1" applyFont="1"/>
    <xf numFmtId="0" fontId="4" fillId="0" borderId="18" xfId="0" applyFont="1" applyBorder="1"/>
    <xf numFmtId="0" fontId="4" fillId="0" borderId="17" xfId="0" applyFont="1" applyBorder="1" applyAlignment="1">
      <alignment horizontal="left"/>
    </xf>
    <xf numFmtId="0" fontId="3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1" fillId="0" borderId="23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centerContinuous" vertical="center"/>
    </xf>
    <xf numFmtId="0" fontId="8" fillId="2" borderId="25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centerContinuous"/>
    </xf>
    <xf numFmtId="0" fontId="8" fillId="2" borderId="26" xfId="0" applyFont="1" applyFill="1" applyBorder="1" applyAlignment="1">
      <alignment horizontal="centerContinuous"/>
    </xf>
    <xf numFmtId="0" fontId="1" fillId="2" borderId="26" xfId="0" applyFont="1" applyFill="1" applyBorder="1" applyAlignment="1">
      <alignment horizontal="centerContinuous"/>
    </xf>
    <xf numFmtId="0" fontId="1" fillId="0" borderId="28" xfId="0" applyFont="1" applyBorder="1"/>
    <xf numFmtId="0" fontId="1" fillId="0" borderId="29" xfId="0" applyFont="1" applyBorder="1"/>
    <xf numFmtId="3" fontId="1" fillId="0" borderId="30" xfId="0" applyNumberFormat="1" applyFont="1" applyBorder="1"/>
    <xf numFmtId="0" fontId="1" fillId="0" borderId="14" xfId="0" applyFont="1" applyBorder="1"/>
    <xf numFmtId="3" fontId="1" fillId="0" borderId="16" xfId="0" applyNumberFormat="1" applyFont="1" applyBorder="1"/>
    <xf numFmtId="0" fontId="1" fillId="0" borderId="15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1" xfId="0" applyFont="1" applyBorder="1"/>
    <xf numFmtId="0" fontId="1" fillId="0" borderId="29" xfId="0" applyFont="1" applyBorder="1" applyAlignment="1">
      <alignment shrinkToFit="1"/>
    </xf>
    <xf numFmtId="0" fontId="1" fillId="0" borderId="32" xfId="0" applyFont="1" applyBorder="1"/>
    <xf numFmtId="0" fontId="1" fillId="0" borderId="19" xfId="0" applyFont="1" applyBorder="1"/>
    <xf numFmtId="3" fontId="1" fillId="0" borderId="33" xfId="0" applyNumberFormat="1" applyFont="1" applyBorder="1"/>
    <xf numFmtId="0" fontId="1" fillId="0" borderId="34" xfId="0" applyFont="1" applyBorder="1"/>
    <xf numFmtId="3" fontId="1" fillId="0" borderId="35" xfId="0" applyNumberFormat="1" applyFont="1" applyBorder="1"/>
    <xf numFmtId="0" fontId="1" fillId="0" borderId="36" xfId="0" applyFont="1" applyBorder="1"/>
    <xf numFmtId="0" fontId="8" fillId="2" borderId="14" xfId="0" applyFont="1" applyFill="1" applyBorder="1"/>
    <xf numFmtId="0" fontId="8" fillId="2" borderId="16" xfId="0" applyFont="1" applyFill="1" applyBorder="1"/>
    <xf numFmtId="0" fontId="8" fillId="2" borderId="15" xfId="0" applyFont="1" applyFill="1" applyBorder="1"/>
    <xf numFmtId="0" fontId="8" fillId="2" borderId="37" xfId="0" applyFont="1" applyFill="1" applyBorder="1"/>
    <xf numFmtId="0" fontId="8" fillId="2" borderId="38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7" xfId="0" applyFont="1" applyBorder="1"/>
    <xf numFmtId="165" fontId="1" fillId="0" borderId="11" xfId="0" applyNumberFormat="1" applyFont="1" applyBorder="1" applyAlignment="1">
      <alignment horizontal="right"/>
    </xf>
    <xf numFmtId="0" fontId="1" fillId="0" borderId="11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7" fillId="2" borderId="34" xfId="0" applyFont="1" applyFill="1" applyBorder="1"/>
    <xf numFmtId="0" fontId="7" fillId="2" borderId="35" xfId="0" applyFont="1" applyFill="1" applyBorder="1"/>
    <xf numFmtId="0" fontId="7" fillId="2" borderId="36" xfId="0" applyFont="1" applyFill="1" applyBorder="1"/>
    <xf numFmtId="0" fontId="7" fillId="0" borderId="0" xfId="0" applyFont="1"/>
    <xf numFmtId="0" fontId="1" fillId="0" borderId="0" xfId="0" applyFont="1" applyAlignment="1">
      <alignment vertical="justify"/>
    </xf>
    <xf numFmtId="49" fontId="8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0" fontId="1" fillId="0" borderId="44" xfId="20" applyFont="1" applyBorder="1">
      <alignment/>
      <protection/>
    </xf>
    <xf numFmtId="49" fontId="1" fillId="0" borderId="43" xfId="0" applyNumberFormat="1" applyFont="1" applyBorder="1" applyAlignment="1">
      <alignment horizontal="left"/>
    </xf>
    <xf numFmtId="0" fontId="1" fillId="0" borderId="45" xfId="0" applyNumberFormat="1" applyFont="1" applyBorder="1"/>
    <xf numFmtId="49" fontId="8" fillId="0" borderId="46" xfId="20" applyNumberFormat="1" applyFont="1" applyBorder="1">
      <alignment/>
      <protection/>
    </xf>
    <xf numFmtId="49" fontId="1" fillId="0" borderId="46" xfId="20" applyNumberFormat="1" applyFont="1" applyBorder="1">
      <alignment/>
      <protection/>
    </xf>
    <xf numFmtId="49" fontId="1" fillId="0" borderId="46" xfId="20" applyNumberFormat="1" applyFont="1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8" fillId="2" borderId="25" xfId="0" applyNumberFormat="1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3" fontId="1" fillId="0" borderId="39" xfId="0" applyNumberFormat="1" applyFont="1" applyBorder="1"/>
    <xf numFmtId="0" fontId="8" fillId="2" borderId="25" xfId="0" applyFont="1" applyFill="1" applyBorder="1"/>
    <xf numFmtId="0" fontId="8" fillId="2" borderId="26" xfId="0" applyFont="1" applyFill="1" applyBorder="1"/>
    <xf numFmtId="3" fontId="8" fillId="2" borderId="27" xfId="0" applyNumberFormat="1" applyFont="1" applyFill="1" applyBorder="1"/>
    <xf numFmtId="3" fontId="8" fillId="2" borderId="47" xfId="0" applyNumberFormat="1" applyFont="1" applyFill="1" applyBorder="1"/>
    <xf numFmtId="3" fontId="8" fillId="2" borderId="48" xfId="0" applyNumberFormat="1" applyFont="1" applyFill="1" applyBorder="1"/>
    <xf numFmtId="3" fontId="8" fillId="2" borderId="49" xfId="0" applyNumberFormat="1" applyFont="1" applyFill="1" applyBorder="1"/>
    <xf numFmtId="3" fontId="3" fillId="0" borderId="0" xfId="0" applyNumberFormat="1" applyFont="1" applyAlignment="1">
      <alignment horizontal="centerContinuous"/>
    </xf>
    <xf numFmtId="0" fontId="1" fillId="2" borderId="38" xfId="0" applyFont="1" applyFill="1" applyBorder="1"/>
    <xf numFmtId="0" fontId="8" fillId="2" borderId="50" xfId="0" applyFont="1" applyFill="1" applyBorder="1" applyAlignment="1">
      <alignment horizontal="right"/>
    </xf>
    <xf numFmtId="0" fontId="8" fillId="2" borderId="16" xfId="0" applyFont="1" applyFill="1" applyBorder="1" applyAlignment="1">
      <alignment horizontal="right"/>
    </xf>
    <xf numFmtId="0" fontId="8" fillId="2" borderId="15" xfId="0" applyFont="1" applyFill="1" applyBorder="1" applyAlignment="1">
      <alignment horizontal="center"/>
    </xf>
    <xf numFmtId="4" fontId="5" fillId="2" borderId="16" xfId="0" applyNumberFormat="1" applyFont="1" applyFill="1" applyBorder="1" applyAlignment="1">
      <alignment horizontal="right"/>
    </xf>
    <xf numFmtId="4" fontId="5" fillId="2" borderId="38" xfId="0" applyNumberFormat="1" applyFont="1" applyFill="1" applyBorder="1" applyAlignment="1">
      <alignment horizontal="right"/>
    </xf>
    <xf numFmtId="0" fontId="1" fillId="0" borderId="51" xfId="0" applyFont="1" applyBorder="1"/>
    <xf numFmtId="3" fontId="1" fillId="0" borderId="31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40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3" fontId="1" fillId="0" borderId="51" xfId="0" applyNumberFormat="1" applyFont="1" applyBorder="1" applyAlignment="1">
      <alignment horizontal="right"/>
    </xf>
    <xf numFmtId="0" fontId="1" fillId="2" borderId="34" xfId="0" applyFont="1" applyFill="1" applyBorder="1"/>
    <xf numFmtId="0" fontId="8" fillId="2" borderId="35" xfId="0" applyFont="1" applyFill="1" applyBorder="1"/>
    <xf numFmtId="0" fontId="1" fillId="2" borderId="35" xfId="0" applyFont="1" applyFill="1" applyBorder="1"/>
    <xf numFmtId="4" fontId="1" fillId="2" borderId="52" xfId="0" applyNumberFormat="1" applyFont="1" applyFill="1" applyBorder="1"/>
    <xf numFmtId="4" fontId="1" fillId="2" borderId="34" xfId="0" applyNumberFormat="1" applyFont="1" applyFill="1" applyBorder="1"/>
    <xf numFmtId="4" fontId="1" fillId="2" borderId="35" xfId="0" applyNumberFormat="1" applyFont="1" applyFill="1" applyBorder="1"/>
    <xf numFmtId="3" fontId="4" fillId="0" borderId="0" xfId="0" applyNumberFormat="1" applyFont="1"/>
    <xf numFmtId="4" fontId="4" fillId="0" borderId="0" xfId="0" applyNumberFormat="1" applyFont="1"/>
    <xf numFmtId="0" fontId="1" fillId="0" borderId="0" xfId="20" applyFont="1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1" fillId="0" borderId="43" xfId="20" applyFont="1" applyBorder="1">
      <alignment/>
      <protection/>
    </xf>
    <xf numFmtId="0" fontId="4" fillId="0" borderId="44" xfId="20" applyFont="1" applyBorder="1" applyAlignment="1">
      <alignment horizontal="right"/>
      <protection/>
    </xf>
    <xf numFmtId="49" fontId="1" fillId="0" borderId="43" xfId="20" applyNumberFormat="1" applyFont="1" applyBorder="1" applyAlignment="1">
      <alignment horizontal="left"/>
      <protection/>
    </xf>
    <xf numFmtId="0" fontId="1" fillId="0" borderId="45" xfId="20" applyFont="1" applyBorder="1">
      <alignment/>
      <protection/>
    </xf>
    <xf numFmtId="0" fontId="1" fillId="0" borderId="46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0" fontId="4" fillId="2" borderId="10" xfId="20" applyFont="1" applyFill="1" applyBorder="1" applyAlignment="1">
      <alignment horizontal="center" wrapText="1"/>
      <protection/>
    </xf>
    <xf numFmtId="0" fontId="8" fillId="0" borderId="13" xfId="20" applyFont="1" applyBorder="1" applyAlignment="1">
      <alignment horizontal="center"/>
      <protection/>
    </xf>
    <xf numFmtId="49" fontId="8" fillId="0" borderId="13" xfId="20" applyNumberFormat="1" applyFont="1" applyBorder="1" applyAlignment="1">
      <alignment horizontal="left"/>
      <protection/>
    </xf>
    <xf numFmtId="0" fontId="8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1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1" xfId="20" applyFont="1" applyFill="1" applyBorder="1">
      <alignment/>
      <protection/>
    </xf>
    <xf numFmtId="0" fontId="13" fillId="0" borderId="0" xfId="20" applyFont="1">
      <alignment/>
      <protection/>
    </xf>
    <xf numFmtId="0" fontId="9" fillId="0" borderId="12" xfId="20" applyFont="1" applyBorder="1" applyAlignment="1">
      <alignment horizontal="center" vertical="top"/>
      <protection/>
    </xf>
    <xf numFmtId="49" fontId="9" fillId="0" borderId="12" xfId="20" applyNumberFormat="1" applyFont="1" applyBorder="1" applyAlignment="1">
      <alignment horizontal="left" vertical="top"/>
      <protection/>
    </xf>
    <xf numFmtId="0" fontId="9" fillId="0" borderId="12" xfId="20" applyFont="1" applyBorder="1" applyAlignment="1">
      <alignment vertical="top" wrapText="1"/>
      <protection/>
    </xf>
    <xf numFmtId="49" fontId="9" fillId="0" borderId="12" xfId="20" applyNumberFormat="1" applyFont="1" applyBorder="1" applyAlignment="1">
      <alignment horizontal="center" shrinkToFit="1"/>
      <protection/>
    </xf>
    <xf numFmtId="4" fontId="9" fillId="0" borderId="12" xfId="20" applyNumberFormat="1" applyFont="1" applyBorder="1" applyAlignment="1">
      <alignment horizontal="right"/>
      <protection/>
    </xf>
    <xf numFmtId="4" fontId="9" fillId="0" borderId="12" xfId="20" applyNumberFormat="1" applyFont="1" applyBorder="1">
      <alignment/>
      <protection/>
    </xf>
    <xf numFmtId="168" fontId="9" fillId="0" borderId="12" xfId="20" applyNumberFormat="1" applyFont="1" applyBorder="1">
      <alignment/>
      <protection/>
    </xf>
    <xf numFmtId="4" fontId="9" fillId="0" borderId="11" xfId="20" applyNumberFormat="1" applyFont="1" applyBorder="1">
      <alignment/>
      <protection/>
    </xf>
    <xf numFmtId="0" fontId="4" fillId="0" borderId="13" xfId="20" applyFont="1" applyBorder="1" applyAlignment="1">
      <alignment horizontal="center"/>
      <protection/>
    </xf>
    <xf numFmtId="4" fontId="1" fillId="0" borderId="5" xfId="20" applyNumberFormat="1" applyFont="1" applyBorder="1">
      <alignment/>
      <protection/>
    </xf>
    <xf numFmtId="0" fontId="14" fillId="0" borderId="0" xfId="20" applyFont="1" applyAlignment="1">
      <alignment wrapText="1"/>
      <protection/>
    </xf>
    <xf numFmtId="49" fontId="4" fillId="0" borderId="13" xfId="20" applyNumberFormat="1" applyFont="1" applyBorder="1" applyAlignment="1">
      <alignment horizontal="right"/>
      <protection/>
    </xf>
    <xf numFmtId="4" fontId="15" fillId="4" borderId="53" xfId="20" applyNumberFormat="1" applyFont="1" applyFill="1" applyBorder="1" applyAlignment="1">
      <alignment horizontal="right" wrapText="1"/>
      <protection/>
    </xf>
    <xf numFmtId="0" fontId="15" fillId="4" borderId="4" xfId="20" applyFont="1" applyFill="1" applyBorder="1" applyAlignment="1">
      <alignment horizontal="left" wrapText="1"/>
      <protection/>
    </xf>
    <xf numFmtId="0" fontId="15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7" fillId="2" borderId="10" xfId="20" applyNumberFormat="1" applyFont="1" applyFill="1" applyBorder="1" applyAlignment="1">
      <alignment horizontal="left"/>
      <protection/>
    </xf>
    <xf numFmtId="0" fontId="17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8" fillId="2" borderId="10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8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8" fillId="0" borderId="0" xfId="20" applyFont="1" applyAlignment="1">
      <alignment/>
      <protection/>
    </xf>
    <xf numFmtId="0" fontId="19" fillId="0" borderId="0" xfId="20" applyFont="1" applyBorder="1">
      <alignment/>
      <protection/>
    </xf>
    <xf numFmtId="3" fontId="19" fillId="0" borderId="0" xfId="20" applyNumberFormat="1" applyFont="1" applyBorder="1" applyAlignment="1">
      <alignment horizontal="right"/>
      <protection/>
    </xf>
    <xf numFmtId="4" fontId="19" fillId="0" borderId="0" xfId="20" applyNumberFormat="1" applyFont="1" applyBorder="1">
      <alignment/>
      <protection/>
    </xf>
    <xf numFmtId="0" fontId="18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4" fillId="0" borderId="19" xfId="0" applyNumberFormat="1" applyFont="1" applyBorder="1"/>
    <xf numFmtId="3" fontId="1" fillId="0" borderId="5" xfId="0" applyNumberFormat="1" applyFont="1" applyBorder="1"/>
    <xf numFmtId="3" fontId="1" fillId="0" borderId="13" xfId="0" applyNumberFormat="1" applyFont="1" applyBorder="1"/>
    <xf numFmtId="3" fontId="1" fillId="0" borderId="54" xfId="0" applyNumberFormat="1" applyFont="1" applyBorder="1"/>
    <xf numFmtId="3" fontId="1" fillId="0" borderId="0" xfId="0" applyNumberFormat="1" applyFont="1" applyAlignment="1">
      <alignment/>
    </xf>
    <xf numFmtId="3" fontId="4" fillId="0" borderId="17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49" fontId="21" fillId="0" borderId="10" xfId="0" applyNumberFormat="1" applyFont="1" applyBorder="1" applyAlignment="1">
      <alignment horizontal="left" vertical="top" wrapText="1"/>
    </xf>
    <xf numFmtId="2" fontId="21" fillId="0" borderId="10" xfId="0" applyNumberFormat="1" applyFont="1" applyBorder="1" applyAlignment="1">
      <alignment horizontal="right" vertical="top"/>
    </xf>
    <xf numFmtId="0" fontId="17" fillId="2" borderId="10" xfId="20" applyFont="1" applyFill="1" applyBorder="1">
      <alignment/>
      <protection/>
    </xf>
    <xf numFmtId="4" fontId="1" fillId="2" borderId="10" xfId="20" applyNumberFormat="1" applyFont="1" applyFill="1" applyBorder="1" applyAlignment="1">
      <alignment horizontal="right"/>
      <protection/>
    </xf>
    <xf numFmtId="0" fontId="4" fillId="2" borderId="3" xfId="20" applyFont="1" applyFill="1" applyBorder="1" applyAlignment="1">
      <alignment horizontal="center" wrapText="1"/>
      <protection/>
    </xf>
    <xf numFmtId="0" fontId="1" fillId="0" borderId="7" xfId="20" applyNumberFormat="1" applyFont="1" applyFill="1" applyBorder="1">
      <alignment/>
      <protection/>
    </xf>
    <xf numFmtId="168" fontId="9" fillId="0" borderId="11" xfId="20" applyNumberFormat="1" applyFont="1" applyBorder="1">
      <alignment/>
      <protection/>
    </xf>
    <xf numFmtId="1" fontId="21" fillId="0" borderId="10" xfId="0" applyNumberFormat="1" applyFont="1" applyBorder="1" applyAlignment="1">
      <alignment horizontal="right" vertical="top"/>
    </xf>
    <xf numFmtId="0" fontId="1" fillId="0" borderId="10" xfId="20" applyFont="1" applyBorder="1">
      <alignment/>
      <protection/>
    </xf>
    <xf numFmtId="0" fontId="1" fillId="5" borderId="10" xfId="20" applyFont="1" applyFill="1" applyBorder="1">
      <alignment/>
      <protection/>
    </xf>
    <xf numFmtId="4" fontId="21" fillId="0" borderId="10" xfId="0" applyNumberFormat="1" applyFont="1" applyBorder="1" applyAlignment="1">
      <alignment horizontal="right" vertical="top"/>
    </xf>
    <xf numFmtId="4" fontId="22" fillId="5" borderId="10" xfId="0" applyNumberFormat="1" applyFont="1" applyFill="1" applyBorder="1" applyAlignment="1">
      <alignment horizontal="right" vertical="top"/>
    </xf>
    <xf numFmtId="4" fontId="20" fillId="0" borderId="10" xfId="0" applyNumberFormat="1" applyFont="1" applyBorder="1" applyAlignment="1">
      <alignment horizontal="center" vertical="top"/>
    </xf>
    <xf numFmtId="2" fontId="21" fillId="0" borderId="10" xfId="0" applyNumberFormat="1" applyFont="1" applyBorder="1" applyAlignment="1">
      <alignment horizontal="left" vertical="top"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horizontal="left" vertical="top"/>
    </xf>
    <xf numFmtId="0" fontId="1" fillId="0" borderId="10" xfId="20" applyFont="1" applyBorder="1" applyAlignment="1">
      <alignment horizontal="right"/>
      <protection/>
    </xf>
    <xf numFmtId="4" fontId="1" fillId="0" borderId="10" xfId="20" applyNumberFormat="1" applyFont="1" applyBorder="1">
      <alignment/>
      <protection/>
    </xf>
    <xf numFmtId="4" fontId="1" fillId="0" borderId="0" xfId="20" applyNumberFormat="1" applyFont="1">
      <alignment/>
      <protection/>
    </xf>
    <xf numFmtId="0" fontId="21" fillId="0" borderId="0" xfId="0" applyFont="1" applyAlignment="1">
      <alignment vertical="top" wrapText="1"/>
    </xf>
    <xf numFmtId="2" fontId="21" fillId="0" borderId="0" xfId="0" applyNumberFormat="1" applyFont="1" applyAlignment="1">
      <alignment vertical="top"/>
    </xf>
    <xf numFmtId="0" fontId="21" fillId="0" borderId="10" xfId="0" applyFont="1" applyBorder="1" applyAlignment="1">
      <alignment horizontal="left" vertical="top" wrapText="1"/>
    </xf>
    <xf numFmtId="49" fontId="23" fillId="0" borderId="4" xfId="0" applyNumberFormat="1" applyFont="1" applyBorder="1" applyAlignment="1">
      <alignment vertical="center"/>
    </xf>
    <xf numFmtId="49" fontId="23" fillId="0" borderId="41" xfId="0" applyNumberFormat="1" applyFont="1" applyBorder="1" applyAlignment="1">
      <alignment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0" fillId="6" borderId="55" xfId="0" applyFill="1" applyBorder="1" applyAlignment="1">
      <alignment wrapText="1"/>
    </xf>
    <xf numFmtId="0" fontId="0" fillId="6" borderId="56" xfId="0" applyFill="1" applyBorder="1" applyAlignment="1">
      <alignment wrapText="1"/>
    </xf>
    <xf numFmtId="4" fontId="0" fillId="6" borderId="57" xfId="0" applyNumberFormat="1" applyFill="1" applyBorder="1" applyAlignment="1">
      <alignment vertical="top"/>
    </xf>
    <xf numFmtId="4" fontId="0" fillId="6" borderId="58" xfId="0" applyNumberFormat="1" applyFill="1" applyBorder="1" applyAlignment="1">
      <alignment vertical="top"/>
    </xf>
    <xf numFmtId="4" fontId="24" fillId="0" borderId="13" xfId="0" applyNumberFormat="1" applyFont="1" applyBorder="1" applyAlignment="1">
      <alignment vertical="top" shrinkToFit="1"/>
    </xf>
    <xf numFmtId="4" fontId="24" fillId="0" borderId="4" xfId="0" applyNumberFormat="1" applyFont="1" applyBorder="1" applyAlignment="1">
      <alignment vertical="top" shrinkToFit="1"/>
    </xf>
    <xf numFmtId="0" fontId="24" fillId="0" borderId="0" xfId="0" applyFont="1"/>
    <xf numFmtId="0" fontId="25" fillId="0" borderId="0" xfId="0" applyNumberFormat="1" applyFont="1" applyAlignment="1">
      <alignment wrapText="1"/>
    </xf>
    <xf numFmtId="4" fontId="0" fillId="6" borderId="17" xfId="0" applyNumberFormat="1" applyFill="1" applyBorder="1" applyAlignment="1">
      <alignment vertical="top" shrinkToFit="1"/>
    </xf>
    <xf numFmtId="4" fontId="0" fillId="6" borderId="41" xfId="0" applyNumberFormat="1" applyFill="1" applyBorder="1" applyAlignment="1">
      <alignment vertical="top" shrinkToFit="1"/>
    </xf>
    <xf numFmtId="4" fontId="24" fillId="0" borderId="17" xfId="0" applyNumberFormat="1" applyFont="1" applyBorder="1" applyAlignment="1">
      <alignment vertical="top" shrinkToFit="1"/>
    </xf>
    <xf numFmtId="4" fontId="24" fillId="0" borderId="41" xfId="0" applyNumberFormat="1" applyFont="1" applyBorder="1" applyAlignment="1">
      <alignment vertical="top" shrinkToFi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left" wrapText="1"/>
    </xf>
    <xf numFmtId="0" fontId="1" fillId="2" borderId="7" xfId="20" applyFont="1" applyFill="1" applyBorder="1">
      <alignment/>
      <protection/>
    </xf>
    <xf numFmtId="4" fontId="8" fillId="2" borderId="11" xfId="20" applyNumberFormat="1" applyFont="1" applyFill="1" applyBorder="1">
      <alignment/>
      <protection/>
    </xf>
    <xf numFmtId="0" fontId="1" fillId="0" borderId="0" xfId="20" applyNumberFormat="1" applyFont="1" applyFill="1" applyBorder="1">
      <alignment/>
      <protection/>
    </xf>
    <xf numFmtId="0" fontId="1" fillId="0" borderId="0" xfId="20" applyFont="1" applyFill="1" applyBorder="1">
      <alignment/>
      <protection/>
    </xf>
    <xf numFmtId="0" fontId="27" fillId="0" borderId="0" xfId="0" applyFont="1"/>
    <xf numFmtId="0" fontId="18" fillId="0" borderId="0" xfId="0" applyFont="1"/>
    <xf numFmtId="3" fontId="18" fillId="0" borderId="0" xfId="0" applyNumberFormat="1" applyFont="1"/>
    <xf numFmtId="4" fontId="23" fillId="0" borderId="13" xfId="0" applyNumberFormat="1" applyFont="1" applyBorder="1" applyAlignment="1">
      <alignment vertical="center"/>
    </xf>
    <xf numFmtId="4" fontId="23" fillId="0" borderId="17" xfId="0" applyNumberFormat="1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4" fontId="9" fillId="7" borderId="12" xfId="20" applyNumberFormat="1" applyFont="1" applyFill="1" applyBorder="1" applyAlignment="1" applyProtection="1">
      <alignment horizontal="right"/>
      <protection locked="0"/>
    </xf>
    <xf numFmtId="4" fontId="1" fillId="2" borderId="3" xfId="20" applyNumberFormat="1" applyFont="1" applyFill="1" applyBorder="1" applyAlignment="1" applyProtection="1">
      <alignment horizontal="right"/>
      <protection locked="0"/>
    </xf>
    <xf numFmtId="0" fontId="1" fillId="0" borderId="2" xfId="20" applyNumberFormat="1" applyFont="1" applyBorder="1" applyAlignment="1" applyProtection="1">
      <alignment horizontal="right"/>
      <protection locked="0"/>
    </xf>
    <xf numFmtId="4" fontId="9" fillId="8" borderId="12" xfId="20" applyNumberFormat="1" applyFont="1" applyFill="1" applyBorder="1" applyAlignment="1" applyProtection="1">
      <alignment horizontal="right"/>
      <protection locked="0"/>
    </xf>
    <xf numFmtId="4" fontId="9" fillId="0" borderId="12" xfId="20" applyNumberFormat="1" applyFont="1" applyFill="1" applyBorder="1" applyAlignment="1">
      <alignment horizontal="right"/>
      <protection/>
    </xf>
    <xf numFmtId="0" fontId="15" fillId="4" borderId="4" xfId="20" applyFont="1" applyFill="1" applyBorder="1" applyAlignment="1" applyProtection="1">
      <alignment horizontal="left" wrapText="1"/>
      <protection/>
    </xf>
    <xf numFmtId="2" fontId="21" fillId="8" borderId="10" xfId="0" applyNumberFormat="1" applyFont="1" applyFill="1" applyBorder="1" applyAlignment="1" applyProtection="1">
      <alignment horizontal="right" vertical="top"/>
      <protection locked="0"/>
    </xf>
    <xf numFmtId="49" fontId="21" fillId="8" borderId="10" xfId="0" applyNumberFormat="1" applyFont="1" applyFill="1" applyBorder="1" applyAlignment="1" applyProtection="1">
      <alignment horizontal="right" vertical="center" wrapText="1"/>
      <protection locked="0"/>
    </xf>
    <xf numFmtId="2" fontId="21" fillId="8" borderId="0" xfId="0" applyNumberFormat="1" applyFont="1" applyFill="1" applyAlignment="1" applyProtection="1">
      <alignment vertical="top"/>
      <protection locked="0"/>
    </xf>
    <xf numFmtId="0" fontId="29" fillId="0" borderId="0" xfId="0" applyFont="1"/>
    <xf numFmtId="49" fontId="29" fillId="0" borderId="0" xfId="0" applyNumberFormat="1" applyFont="1"/>
    <xf numFmtId="49" fontId="30" fillId="0" borderId="43" xfId="20" applyNumberFormat="1" applyFont="1" applyBorder="1">
      <alignment/>
      <protection/>
    </xf>
    <xf numFmtId="0" fontId="29" fillId="0" borderId="43" xfId="20" applyFont="1" applyBorder="1">
      <alignment/>
      <protection/>
    </xf>
    <xf numFmtId="0" fontId="31" fillId="0" borderId="44" xfId="20" applyFont="1" applyBorder="1" applyAlignment="1">
      <alignment horizontal="right"/>
      <protection/>
    </xf>
    <xf numFmtId="49" fontId="29" fillId="0" borderId="43" xfId="20" applyNumberFormat="1" applyFont="1" applyBorder="1" applyAlignment="1">
      <alignment horizontal="left"/>
      <protection/>
    </xf>
    <xf numFmtId="0" fontId="29" fillId="0" borderId="45" xfId="20" applyFont="1" applyBorder="1">
      <alignment/>
      <protection/>
    </xf>
    <xf numFmtId="49" fontId="30" fillId="0" borderId="46" xfId="20" applyNumberFormat="1" applyFont="1" applyBorder="1">
      <alignment/>
      <protection/>
    </xf>
    <xf numFmtId="0" fontId="29" fillId="0" borderId="46" xfId="20" applyFont="1" applyBorder="1">
      <alignment/>
      <protection/>
    </xf>
    <xf numFmtId="0" fontId="29" fillId="0" borderId="59" xfId="0" applyFont="1" applyBorder="1" applyAlignment="1">
      <alignment vertical="center"/>
    </xf>
    <xf numFmtId="49" fontId="29" fillId="0" borderId="60" xfId="0" applyNumberFormat="1" applyFont="1" applyBorder="1" applyAlignment="1">
      <alignment vertical="center"/>
    </xf>
    <xf numFmtId="0" fontId="29" fillId="6" borderId="61" xfId="0" applyFont="1" applyFill="1" applyBorder="1"/>
    <xf numFmtId="49" fontId="29" fillId="6" borderId="62" xfId="0" applyNumberFormat="1" applyFont="1" applyFill="1" applyBorder="1" applyAlignment="1">
      <alignment/>
    </xf>
    <xf numFmtId="49" fontId="29" fillId="6" borderId="62" xfId="0" applyNumberFormat="1" applyFont="1" applyFill="1" applyBorder="1"/>
    <xf numFmtId="0" fontId="29" fillId="6" borderId="62" xfId="0" applyFont="1" applyFill="1" applyBorder="1" applyAlignment="1">
      <alignment horizontal="center"/>
    </xf>
    <xf numFmtId="0" fontId="29" fillId="6" borderId="62" xfId="0" applyFont="1" applyFill="1" applyBorder="1"/>
    <xf numFmtId="0" fontId="29" fillId="6" borderId="63" xfId="0" applyFont="1" applyFill="1" applyBorder="1"/>
    <xf numFmtId="0" fontId="29" fillId="0" borderId="0" xfId="0" applyFont="1" applyAlignment="1">
      <alignment horizontal="center"/>
    </xf>
    <xf numFmtId="0" fontId="31" fillId="6" borderId="58" xfId="0" applyFont="1" applyFill="1" applyBorder="1" applyAlignment="1">
      <alignment vertical="top"/>
    </xf>
    <xf numFmtId="49" fontId="31" fillId="6" borderId="58" xfId="0" applyNumberFormat="1" applyFont="1" applyFill="1" applyBorder="1" applyAlignment="1">
      <alignment vertical="top"/>
    </xf>
    <xf numFmtId="49" fontId="31" fillId="6" borderId="57" xfId="0" applyNumberFormat="1" applyFont="1" applyFill="1" applyBorder="1" applyAlignment="1">
      <alignment vertical="top"/>
    </xf>
    <xf numFmtId="0" fontId="31" fillId="6" borderId="57" xfId="0" applyFont="1" applyFill="1" applyBorder="1" applyAlignment="1">
      <alignment horizontal="center" vertical="top"/>
    </xf>
    <xf numFmtId="169" fontId="31" fillId="6" borderId="57" xfId="0" applyNumberFormat="1" applyFont="1" applyFill="1" applyBorder="1" applyAlignment="1">
      <alignment vertical="top"/>
    </xf>
    <xf numFmtId="4" fontId="31" fillId="6" borderId="57" xfId="0" applyNumberFormat="1" applyFont="1" applyFill="1" applyBorder="1" applyAlignment="1">
      <alignment vertical="top"/>
    </xf>
    <xf numFmtId="0" fontId="32" fillId="0" borderId="4" xfId="0" applyFont="1" applyBorder="1" applyAlignment="1">
      <alignment vertical="top"/>
    </xf>
    <xf numFmtId="0" fontId="32" fillId="0" borderId="4" xfId="0" applyNumberFormat="1" applyFont="1" applyBorder="1" applyAlignment="1">
      <alignment vertical="top"/>
    </xf>
    <xf numFmtId="0" fontId="32" fillId="0" borderId="13" xfId="0" applyNumberFormat="1" applyFont="1" applyBorder="1" applyAlignment="1">
      <alignment horizontal="left" vertical="top" wrapText="1"/>
    </xf>
    <xf numFmtId="0" fontId="33" fillId="0" borderId="4" xfId="0" applyNumberFormat="1" applyFont="1" applyBorder="1" applyAlignment="1">
      <alignment vertical="top" wrapText="1"/>
    </xf>
    <xf numFmtId="0" fontId="32" fillId="0" borderId="13" xfId="0" applyFont="1" applyBorder="1" applyAlignment="1">
      <alignment horizontal="center" vertical="top" shrinkToFit="1"/>
    </xf>
    <xf numFmtId="169" fontId="32" fillId="0" borderId="13" xfId="0" applyNumberFormat="1" applyFont="1" applyBorder="1" applyAlignment="1">
      <alignment vertical="top" shrinkToFit="1"/>
    </xf>
    <xf numFmtId="4" fontId="32" fillId="0" borderId="13" xfId="0" applyNumberFormat="1" applyFont="1" applyBorder="1" applyAlignment="1">
      <alignment vertical="top" shrinkToFit="1"/>
    </xf>
    <xf numFmtId="0" fontId="29" fillId="6" borderId="41" xfId="0" applyFont="1" applyFill="1" applyBorder="1" applyAlignment="1">
      <alignment vertical="top"/>
    </xf>
    <xf numFmtId="0" fontId="29" fillId="6" borderId="41" xfId="0" applyNumberFormat="1" applyFont="1" applyFill="1" applyBorder="1" applyAlignment="1">
      <alignment vertical="top"/>
    </xf>
    <xf numFmtId="0" fontId="29" fillId="6" borderId="17" xfId="0" applyNumberFormat="1" applyFont="1" applyFill="1" applyBorder="1" applyAlignment="1">
      <alignment horizontal="left" vertical="top" wrapText="1"/>
    </xf>
    <xf numFmtId="0" fontId="29" fillId="6" borderId="17" xfId="0" applyFont="1" applyFill="1" applyBorder="1" applyAlignment="1">
      <alignment horizontal="center" vertical="top" shrinkToFit="1"/>
    </xf>
    <xf numFmtId="169" fontId="29" fillId="6" borderId="17" xfId="0" applyNumberFormat="1" applyFont="1" applyFill="1" applyBorder="1" applyAlignment="1">
      <alignment vertical="top" shrinkToFit="1"/>
    </xf>
    <xf numFmtId="4" fontId="29" fillId="6" borderId="17" xfId="0" applyNumberFormat="1" applyFont="1" applyFill="1" applyBorder="1" applyAlignment="1">
      <alignment vertical="top" shrinkToFit="1"/>
    </xf>
    <xf numFmtId="0" fontId="32" fillId="0" borderId="41" xfId="0" applyFont="1" applyBorder="1" applyAlignment="1">
      <alignment vertical="top"/>
    </xf>
    <xf numFmtId="0" fontId="32" fillId="0" borderId="41" xfId="0" applyNumberFormat="1" applyFont="1" applyBorder="1" applyAlignment="1">
      <alignment vertical="top"/>
    </xf>
    <xf numFmtId="0" fontId="32" fillId="0" borderId="17" xfId="0" applyNumberFormat="1" applyFont="1" applyBorder="1" applyAlignment="1">
      <alignment horizontal="left" vertical="top" wrapText="1"/>
    </xf>
    <xf numFmtId="0" fontId="32" fillId="0" borderId="17" xfId="0" applyFont="1" applyBorder="1" applyAlignment="1">
      <alignment horizontal="center" vertical="top" shrinkToFit="1"/>
    </xf>
    <xf numFmtId="169" fontId="32" fillId="0" borderId="17" xfId="0" applyNumberFormat="1" applyFont="1" applyBorder="1" applyAlignment="1">
      <alignment vertical="top" shrinkToFit="1"/>
    </xf>
    <xf numFmtId="4" fontId="32" fillId="0" borderId="17" xfId="0" applyNumberFormat="1" applyFont="1" applyBorder="1" applyAlignment="1">
      <alignment vertical="top" shrinkToFit="1"/>
    </xf>
    <xf numFmtId="0" fontId="15" fillId="9" borderId="13" xfId="20" applyFont="1" applyFill="1" applyBorder="1" applyAlignment="1" applyProtection="1">
      <alignment horizontal="left" wrapText="1"/>
      <protection locked="0"/>
    </xf>
    <xf numFmtId="4" fontId="9" fillId="8" borderId="10" xfId="20" applyNumberFormat="1" applyFont="1" applyFill="1" applyBorder="1" applyAlignment="1" applyProtection="1">
      <alignment horizontal="right"/>
      <protection locked="0"/>
    </xf>
    <xf numFmtId="4" fontId="9" fillId="0" borderId="12" xfId="20" applyNumberFormat="1" applyFont="1" applyFill="1" applyBorder="1" applyAlignment="1" applyProtection="1">
      <alignment horizontal="right"/>
      <protection/>
    </xf>
    <xf numFmtId="0" fontId="15" fillId="4" borderId="41" xfId="20" applyFont="1" applyFill="1" applyBorder="1" applyAlignment="1">
      <alignment horizontal="left" wrapText="1"/>
      <protection/>
    </xf>
    <xf numFmtId="0" fontId="15" fillId="4" borderId="41" xfId="20" applyFont="1" applyFill="1" applyBorder="1" applyAlignment="1" applyProtection="1">
      <alignment horizontal="left" wrapText="1"/>
      <protection/>
    </xf>
    <xf numFmtId="0" fontId="1" fillId="0" borderId="0" xfId="20" applyFont="1" applyFill="1">
      <alignment/>
      <protection/>
    </xf>
    <xf numFmtId="0" fontId="4" fillId="0" borderId="64" xfId="0" applyFont="1" applyBorder="1"/>
    <xf numFmtId="0" fontId="1" fillId="0" borderId="64" xfId="0" applyFont="1" applyBorder="1"/>
    <xf numFmtId="3" fontId="1" fillId="0" borderId="65" xfId="0" applyNumberFormat="1" applyFont="1" applyBorder="1"/>
    <xf numFmtId="4" fontId="32" fillId="8" borderId="13" xfId="0" applyNumberFormat="1" applyFont="1" applyFill="1" applyBorder="1" applyAlignment="1" applyProtection="1">
      <alignment vertical="top" shrinkToFit="1"/>
      <protection locked="0"/>
    </xf>
    <xf numFmtId="4" fontId="32" fillId="0" borderId="10" xfId="0" applyNumberFormat="1" applyFont="1" applyBorder="1" applyAlignment="1">
      <alignment vertical="top" shrinkToFit="1"/>
    </xf>
    <xf numFmtId="4" fontId="32" fillId="8" borderId="17" xfId="0" applyNumberFormat="1" applyFont="1" applyFill="1" applyBorder="1" applyAlignment="1" applyProtection="1">
      <alignment vertical="top" shrinkToFit="1"/>
      <protection locked="0"/>
    </xf>
    <xf numFmtId="0" fontId="24" fillId="0" borderId="13" xfId="0" applyNumberFormat="1" applyFont="1" applyBorder="1" applyAlignment="1">
      <alignment horizontal="left" vertical="top" wrapText="1"/>
    </xf>
    <xf numFmtId="169" fontId="32" fillId="0" borderId="12" xfId="0" applyNumberFormat="1" applyFont="1" applyBorder="1" applyAlignment="1">
      <alignment vertical="center" shrinkToFit="1"/>
    </xf>
    <xf numFmtId="4" fontId="32" fillId="8" borderId="12" xfId="0" applyNumberFormat="1" applyFont="1" applyFill="1" applyBorder="1" applyAlignment="1" applyProtection="1">
      <alignment vertical="center" shrinkToFit="1"/>
      <protection locked="0"/>
    </xf>
    <xf numFmtId="4" fontId="32" fillId="0" borderId="12" xfId="0" applyNumberFormat="1" applyFont="1" applyBorder="1" applyAlignment="1">
      <alignment vertical="center" shrinkToFit="1"/>
    </xf>
    <xf numFmtId="169" fontId="32" fillId="0" borderId="13" xfId="0" applyNumberFormat="1" applyFont="1" applyBorder="1" applyAlignment="1">
      <alignment vertical="center" shrinkToFit="1"/>
    </xf>
    <xf numFmtId="4" fontId="32" fillId="8" borderId="13" xfId="0" applyNumberFormat="1" applyFont="1" applyFill="1" applyBorder="1" applyAlignment="1" applyProtection="1">
      <alignment vertical="center" shrinkToFit="1"/>
      <protection locked="0"/>
    </xf>
    <xf numFmtId="4" fontId="32" fillId="0" borderId="13" xfId="0" applyNumberFormat="1" applyFont="1" applyBorder="1" applyAlignment="1">
      <alignment vertical="center" shrinkToFit="1"/>
    </xf>
    <xf numFmtId="171" fontId="4" fillId="0" borderId="12" xfId="0" applyNumberFormat="1" applyFont="1" applyBorder="1" applyAlignment="1">
      <alignment horizontal="right"/>
    </xf>
    <xf numFmtId="171" fontId="4" fillId="0" borderId="13" xfId="0" applyNumberFormat="1" applyFont="1" applyBorder="1" applyAlignment="1">
      <alignment horizontal="right"/>
    </xf>
    <xf numFmtId="171" fontId="4" fillId="0" borderId="17" xfId="0" applyNumberFormat="1" applyFont="1" applyBorder="1" applyAlignment="1">
      <alignment horizontal="right"/>
    </xf>
    <xf numFmtId="0" fontId="1" fillId="8" borderId="0" xfId="0" applyFont="1" applyFill="1" applyAlignment="1" applyProtection="1">
      <alignment horizontal="left"/>
      <protection locked="0"/>
    </xf>
    <xf numFmtId="0" fontId="1" fillId="8" borderId="0" xfId="0" applyFont="1" applyFill="1" applyAlignment="1" applyProtection="1">
      <alignment/>
      <protection locked="0"/>
    </xf>
    <xf numFmtId="0" fontId="1" fillId="8" borderId="0" xfId="0" applyFont="1" applyFill="1" applyProtection="1">
      <protection locked="0"/>
    </xf>
    <xf numFmtId="49" fontId="4" fillId="2" borderId="10" xfId="20" applyNumberFormat="1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horizontal="center" vertical="center"/>
      <protection/>
    </xf>
    <xf numFmtId="0" fontId="4" fillId="2" borderId="3" xfId="20" applyNumberFormat="1" applyFont="1" applyFill="1" applyBorder="1" applyAlignment="1">
      <alignment horizontal="center" vertical="center"/>
      <protection/>
    </xf>
    <xf numFmtId="0" fontId="4" fillId="2" borderId="3" xfId="20" applyFont="1" applyFill="1" applyBorder="1" applyAlignment="1">
      <alignment horizontal="center" vertical="center" wrapText="1"/>
      <protection/>
    </xf>
    <xf numFmtId="0" fontId="4" fillId="2" borderId="10" xfId="20" applyFont="1" applyFill="1" applyBorder="1" applyAlignment="1">
      <alignment horizontal="center" vertical="center" wrapText="1"/>
      <protection/>
    </xf>
    <xf numFmtId="49" fontId="4" fillId="8" borderId="30" xfId="0" applyNumberFormat="1" applyFont="1" applyFill="1" applyBorder="1" applyAlignment="1" applyProtection="1">
      <alignment horizontal="left"/>
      <protection locked="0"/>
    </xf>
    <xf numFmtId="0" fontId="4" fillId="8" borderId="66" xfId="0" applyFont="1" applyFill="1" applyBorder="1" applyAlignment="1" applyProtection="1">
      <alignment horizontal="left"/>
      <protection locked="0"/>
    </xf>
    <xf numFmtId="49" fontId="4" fillId="8" borderId="66" xfId="0" applyNumberFormat="1" applyFont="1" applyFill="1" applyBorder="1" applyAlignment="1" applyProtection="1">
      <alignment horizontal="left"/>
      <protection locked="0"/>
    </xf>
    <xf numFmtId="3" fontId="4" fillId="8" borderId="66" xfId="0" applyNumberFormat="1" applyFont="1" applyFill="1" applyBorder="1" applyAlignment="1" applyProtection="1">
      <alignment horizontal="left"/>
      <protection locked="0"/>
    </xf>
    <xf numFmtId="0" fontId="4" fillId="8" borderId="21" xfId="0" applyNumberFormat="1" applyFont="1" applyFill="1" applyBorder="1" applyAlignment="1" applyProtection="1">
      <alignment horizontal="left"/>
      <protection locked="0"/>
    </xf>
    <xf numFmtId="0" fontId="4" fillId="8" borderId="21" xfId="0" applyFont="1" applyFill="1" applyBorder="1" applyAlignment="1" applyProtection="1">
      <alignment/>
      <protection locked="0"/>
    </xf>
    <xf numFmtId="0" fontId="4" fillId="8" borderId="51" xfId="0" applyFont="1" applyFill="1" applyBorder="1" applyAlignment="1" applyProtection="1">
      <alignment horizontal="left"/>
      <protection locked="0"/>
    </xf>
    <xf numFmtId="0" fontId="1" fillId="8" borderId="5" xfId="0" applyFont="1" applyFill="1" applyBorder="1" applyProtection="1">
      <protection locked="0"/>
    </xf>
    <xf numFmtId="0" fontId="1" fillId="8" borderId="39" xfId="0" applyFont="1" applyFill="1" applyBorder="1" applyProtection="1">
      <protection locked="0"/>
    </xf>
    <xf numFmtId="3" fontId="1" fillId="8" borderId="31" xfId="0" applyNumberFormat="1" applyFont="1" applyFill="1" applyBorder="1" applyAlignment="1" applyProtection="1">
      <alignment horizontal="right"/>
      <protection locked="0"/>
    </xf>
    <xf numFmtId="165" fontId="1" fillId="8" borderId="10" xfId="0" applyNumberFormat="1" applyFont="1" applyFill="1" applyBorder="1" applyAlignment="1" applyProtection="1">
      <alignment horizontal="right"/>
      <protection locked="0"/>
    </xf>
    <xf numFmtId="0" fontId="31" fillId="6" borderId="12" xfId="0" applyFont="1" applyFill="1" applyBorder="1" applyAlignment="1">
      <alignment vertical="center"/>
    </xf>
    <xf numFmtId="49" fontId="31" fillId="6" borderId="12" xfId="0" applyNumberFormat="1" applyFont="1" applyFill="1" applyBorder="1" applyAlignment="1">
      <alignment vertical="center"/>
    </xf>
    <xf numFmtId="0" fontId="31" fillId="6" borderId="12" xfId="0" applyFont="1" applyFill="1" applyBorder="1" applyAlignment="1">
      <alignment horizontal="center" vertical="center"/>
    </xf>
    <xf numFmtId="0" fontId="31" fillId="6" borderId="6" xfId="0" applyFont="1" applyFill="1" applyBorder="1" applyAlignment="1">
      <alignment horizontal="center" vertical="center" wrapText="1"/>
    </xf>
    <xf numFmtId="0" fontId="31" fillId="6" borderId="55" xfId="0" applyFont="1" applyFill="1" applyBorder="1" applyAlignment="1">
      <alignment horizontal="center" vertical="center" wrapText="1"/>
    </xf>
    <xf numFmtId="0" fontId="31" fillId="6" borderId="67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4" fontId="7" fillId="5" borderId="25" xfId="0" applyNumberFormat="1" applyFont="1" applyFill="1" applyBorder="1" applyAlignment="1">
      <alignment horizontal="right" vertical="center"/>
    </xf>
    <xf numFmtId="4" fontId="7" fillId="5" borderId="26" xfId="0" applyNumberFormat="1" applyFont="1" applyFill="1" applyBorder="1" applyAlignment="1">
      <alignment horizontal="right" vertical="center"/>
    </xf>
    <xf numFmtId="0" fontId="7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49" fontId="5" fillId="5" borderId="2" xfId="0" applyNumberFormat="1" applyFont="1" applyFill="1" applyBorder="1" applyAlignment="1">
      <alignment horizontal="left" vertical="center"/>
    </xf>
    <xf numFmtId="0" fontId="5" fillId="5" borderId="2" xfId="0" applyFont="1" applyFill="1" applyBorder="1" applyAlignment="1">
      <alignment vertical="center"/>
    </xf>
    <xf numFmtId="164" fontId="4" fillId="5" borderId="3" xfId="0" applyNumberFormat="1" applyFont="1" applyFill="1" applyBorder="1"/>
    <xf numFmtId="170" fontId="5" fillId="5" borderId="10" xfId="0" applyNumberFormat="1" applyFont="1" applyFill="1" applyBorder="1" applyAlignment="1">
      <alignment horizontal="right" vertical="center"/>
    </xf>
    <xf numFmtId="165" fontId="5" fillId="5" borderId="10" xfId="0" applyNumberFormat="1" applyFont="1" applyFill="1" applyBorder="1" applyAlignment="1">
      <alignment horizontal="right" vertical="center"/>
    </xf>
    <xf numFmtId="170" fontId="5" fillId="5" borderId="3" xfId="0" applyNumberFormat="1" applyFont="1" applyFill="1" applyBorder="1" applyAlignment="1">
      <alignment horizontal="right" vertical="center"/>
    </xf>
    <xf numFmtId="165" fontId="4" fillId="5" borderId="10" xfId="0" applyNumberFormat="1" applyFont="1" applyFill="1" applyBorder="1"/>
    <xf numFmtId="164" fontId="4" fillId="5" borderId="2" xfId="0" applyNumberFormat="1" applyFont="1" applyFill="1" applyBorder="1"/>
    <xf numFmtId="3" fontId="5" fillId="5" borderId="2" xfId="0" applyNumberFormat="1" applyFont="1" applyFill="1" applyBorder="1" applyAlignment="1">
      <alignment horizontal="right" vertical="center"/>
    </xf>
    <xf numFmtId="3" fontId="5" fillId="5" borderId="3" xfId="0" applyNumberFormat="1" applyFont="1" applyFill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68" xfId="0" applyNumberFormat="1" applyFont="1" applyBorder="1" applyAlignment="1">
      <alignment horizontal="right" vertical="center"/>
    </xf>
    <xf numFmtId="170" fontId="7" fillId="5" borderId="26" xfId="0" applyNumberFormat="1" applyFont="1" applyFill="1" applyBorder="1" applyAlignment="1">
      <alignment horizontal="right" vertical="center"/>
    </xf>
    <xf numFmtId="170" fontId="7" fillId="5" borderId="47" xfId="0" applyNumberFormat="1" applyFont="1" applyFill="1" applyBorder="1" applyAlignment="1">
      <alignment horizontal="right" vertical="center"/>
    </xf>
    <xf numFmtId="0" fontId="1" fillId="0" borderId="34" xfId="0" applyFont="1" applyBorder="1" applyAlignment="1">
      <alignment horizontal="center" shrinkToFit="1"/>
    </xf>
    <xf numFmtId="0" fontId="1" fillId="0" borderId="36" xfId="0" applyFont="1" applyBorder="1" applyAlignment="1">
      <alignment horizontal="center" shrinkToFit="1"/>
    </xf>
    <xf numFmtId="0" fontId="4" fillId="8" borderId="10" xfId="0" applyFont="1" applyFill="1" applyBorder="1" applyAlignment="1" applyProtection="1">
      <alignment horizontal="left"/>
      <protection locked="0"/>
    </xf>
    <xf numFmtId="0" fontId="4" fillId="8" borderId="1" xfId="0" applyFont="1" applyFill="1" applyBorder="1" applyAlignment="1" applyProtection="1">
      <alignment horizontal="left"/>
      <protection locked="0"/>
    </xf>
    <xf numFmtId="0" fontId="4" fillId="8" borderId="1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 wrapText="1"/>
    </xf>
    <xf numFmtId="170" fontId="1" fillId="0" borderId="1" xfId="0" applyNumberFormat="1" applyFont="1" applyBorder="1" applyAlignment="1">
      <alignment horizontal="right" indent="2"/>
    </xf>
    <xf numFmtId="170" fontId="1" fillId="0" borderId="21" xfId="0" applyNumberFormat="1" applyFont="1" applyBorder="1" applyAlignment="1">
      <alignment horizontal="right" indent="2"/>
    </xf>
    <xf numFmtId="170" fontId="7" fillId="2" borderId="69" xfId="0" applyNumberFormat="1" applyFont="1" applyFill="1" applyBorder="1" applyAlignment="1">
      <alignment horizontal="right" indent="2"/>
    </xf>
    <xf numFmtId="170" fontId="7" fillId="2" borderId="5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1" fillId="0" borderId="70" xfId="20" applyFont="1" applyBorder="1" applyAlignment="1">
      <alignment horizontal="center"/>
      <protection/>
    </xf>
    <xf numFmtId="0" fontId="1" fillId="0" borderId="71" xfId="20" applyFont="1" applyBorder="1" applyAlignment="1">
      <alignment horizontal="center"/>
      <protection/>
    </xf>
    <xf numFmtId="0" fontId="1" fillId="0" borderId="72" xfId="20" applyFont="1" applyBorder="1" applyAlignment="1">
      <alignment horizontal="center"/>
      <protection/>
    </xf>
    <xf numFmtId="0" fontId="1" fillId="0" borderId="73" xfId="20" applyFont="1" applyBorder="1" applyAlignment="1">
      <alignment horizontal="center"/>
      <protection/>
    </xf>
    <xf numFmtId="0" fontId="1" fillId="0" borderId="74" xfId="20" applyFont="1" applyBorder="1" applyAlignment="1">
      <alignment horizontal="left"/>
      <protection/>
    </xf>
    <xf numFmtId="0" fontId="1" fillId="0" borderId="46" xfId="20" applyFont="1" applyBorder="1" applyAlignment="1">
      <alignment horizontal="left"/>
      <protection/>
    </xf>
    <xf numFmtId="0" fontId="1" fillId="0" borderId="75" xfId="20" applyFont="1" applyBorder="1" applyAlignment="1">
      <alignment horizontal="left"/>
      <protection/>
    </xf>
    <xf numFmtId="3" fontId="8" fillId="2" borderId="35" xfId="0" applyNumberFormat="1" applyFont="1" applyFill="1" applyBorder="1" applyAlignment="1">
      <alignment horizontal="right"/>
    </xf>
    <xf numFmtId="3" fontId="8" fillId="2" borderId="52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49" fontId="1" fillId="0" borderId="72" xfId="20" applyNumberFormat="1" applyFont="1" applyBorder="1" applyAlignment="1">
      <alignment horizontal="center"/>
      <protection/>
    </xf>
    <xf numFmtId="0" fontId="1" fillId="0" borderId="74" xfId="20" applyFont="1" applyBorder="1" applyAlignment="1">
      <alignment horizontal="center" shrinkToFit="1"/>
      <protection/>
    </xf>
    <xf numFmtId="0" fontId="1" fillId="0" borderId="46" xfId="20" applyFont="1" applyBorder="1" applyAlignment="1">
      <alignment horizontal="center" shrinkToFit="1"/>
      <protection/>
    </xf>
    <xf numFmtId="0" fontId="1" fillId="0" borderId="75" xfId="20" applyFont="1" applyBorder="1" applyAlignment="1">
      <alignment horizontal="center" shrinkToFit="1"/>
      <protection/>
    </xf>
    <xf numFmtId="49" fontId="15" fillId="4" borderId="76" xfId="20" applyNumberFormat="1" applyFont="1" applyFill="1" applyBorder="1" applyAlignment="1">
      <alignment horizontal="left" wrapText="1"/>
      <protection/>
    </xf>
    <xf numFmtId="49" fontId="16" fillId="0" borderId="77" xfId="0" applyNumberFormat="1" applyFont="1" applyBorder="1" applyAlignment="1">
      <alignment horizontal="left" wrapText="1"/>
    </xf>
    <xf numFmtId="167" fontId="7" fillId="2" borderId="69" xfId="0" applyNumberFormat="1" applyFont="1" applyFill="1" applyBorder="1" applyAlignment="1">
      <alignment horizontal="right" indent="2"/>
    </xf>
    <xf numFmtId="167" fontId="7" fillId="2" borderId="52" xfId="0" applyNumberFormat="1" applyFont="1" applyFill="1" applyBorder="1" applyAlignment="1">
      <alignment horizontal="right" indent="2"/>
    </xf>
    <xf numFmtId="49" fontId="23" fillId="0" borderId="9" xfId="0" applyNumberFormat="1" applyFont="1" applyBorder="1" applyAlignment="1">
      <alignment vertical="center" wrapText="1"/>
    </xf>
    <xf numFmtId="0" fontId="0" fillId="0" borderId="9" xfId="0" applyBorder="1"/>
    <xf numFmtId="0" fontId="0" fillId="0" borderId="78" xfId="0" applyBorder="1"/>
    <xf numFmtId="49" fontId="23" fillId="0" borderId="0" xfId="0" applyNumberFormat="1" applyFont="1" applyBorder="1" applyAlignment="1">
      <alignment vertical="center" wrapText="1"/>
    </xf>
    <xf numFmtId="0" fontId="0" fillId="0" borderId="0" xfId="0" applyBorder="1"/>
    <xf numFmtId="0" fontId="0" fillId="0" borderId="39" xfId="0" applyBorder="1"/>
    <xf numFmtId="4" fontId="32" fillId="0" borderId="12" xfId="0" applyNumberFormat="1" applyFont="1" applyBorder="1" applyAlignment="1">
      <alignment horizontal="center" vertical="center" shrinkToFit="1"/>
    </xf>
    <xf numFmtId="4" fontId="32" fillId="0" borderId="13" xfId="0" applyNumberFormat="1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/>
    </xf>
    <xf numFmtId="0" fontId="29" fillId="0" borderId="60" xfId="0" applyFont="1" applyBorder="1" applyAlignment="1">
      <alignment vertical="center"/>
    </xf>
    <xf numFmtId="0" fontId="29" fillId="0" borderId="79" xfId="0" applyFont="1" applyBorder="1" applyAlignment="1">
      <alignment vertical="center"/>
    </xf>
    <xf numFmtId="49" fontId="29" fillId="0" borderId="60" xfId="0" applyNumberFormat="1" applyFont="1" applyBorder="1" applyAlignment="1">
      <alignment vertical="center"/>
    </xf>
    <xf numFmtId="169" fontId="32" fillId="0" borderId="12" xfId="0" applyNumberFormat="1" applyFont="1" applyBorder="1" applyAlignment="1">
      <alignment horizontal="center" vertical="center" shrinkToFit="1"/>
    </xf>
    <xf numFmtId="169" fontId="32" fillId="0" borderId="13" xfId="0" applyNumberFormat="1" applyFont="1" applyBorder="1" applyAlignment="1">
      <alignment horizontal="center" vertical="center" shrinkToFit="1"/>
    </xf>
    <xf numFmtId="4" fontId="32" fillId="8" borderId="12" xfId="0" applyNumberFormat="1" applyFont="1" applyFill="1" applyBorder="1" applyAlignment="1" applyProtection="1">
      <alignment horizontal="center" vertical="center" shrinkToFit="1"/>
      <protection locked="0"/>
    </xf>
    <xf numFmtId="4" fontId="32" fillId="8" borderId="13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70" xfId="20" applyFont="1" applyBorder="1" applyAlignment="1">
      <alignment horizontal="center"/>
      <protection/>
    </xf>
    <xf numFmtId="0" fontId="29" fillId="0" borderId="71" xfId="20" applyFont="1" applyBorder="1" applyAlignment="1">
      <alignment horizontal="center"/>
      <protection/>
    </xf>
    <xf numFmtId="49" fontId="29" fillId="0" borderId="72" xfId="20" applyNumberFormat="1" applyFont="1" applyBorder="1" applyAlignment="1">
      <alignment horizontal="center"/>
      <protection/>
    </xf>
    <xf numFmtId="0" fontId="29" fillId="0" borderId="73" xfId="20" applyFont="1" applyBorder="1" applyAlignment="1">
      <alignment horizontal="center"/>
      <protection/>
    </xf>
    <xf numFmtId="0" fontId="29" fillId="0" borderId="74" xfId="20" applyFont="1" applyBorder="1" applyAlignment="1">
      <alignment horizontal="center" shrinkToFit="1"/>
      <protection/>
    </xf>
    <xf numFmtId="0" fontId="29" fillId="0" borderId="46" xfId="20" applyFont="1" applyBorder="1" applyAlignment="1">
      <alignment horizontal="center" shrinkToFit="1"/>
      <protection/>
    </xf>
    <xf numFmtId="0" fontId="29" fillId="0" borderId="75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13"/>
  <sheetViews>
    <sheetView showGridLines="0" zoomScale="90" zoomScaleNormal="90" zoomScaleSheetLayoutView="75" workbookViewId="0" topLeftCell="B4">
      <selection activeCell="N14" sqref="N14"/>
    </sheetView>
  </sheetViews>
  <sheetFormatPr defaultColWidth="9.125" defaultRowHeight="12.75"/>
  <cols>
    <col min="1" max="1" width="0.5" style="1" hidden="1" customWidth="1"/>
    <col min="2" max="2" width="7.125" style="1" customWidth="1"/>
    <col min="3" max="3" width="9.125" style="1" customWidth="1"/>
    <col min="4" max="4" width="19.625" style="1" customWidth="1"/>
    <col min="5" max="5" width="6.875" style="1" customWidth="1"/>
    <col min="6" max="6" width="13.125" style="1" customWidth="1"/>
    <col min="7" max="7" width="12.50390625" style="2" customWidth="1"/>
    <col min="8" max="8" width="13.50390625" style="1" customWidth="1"/>
    <col min="9" max="9" width="11.50390625" style="2" customWidth="1"/>
    <col min="10" max="10" width="7.00390625" style="2" customWidth="1"/>
    <col min="11" max="15" width="10.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0</v>
      </c>
      <c r="E2" s="5"/>
      <c r="F2" s="4"/>
      <c r="G2" s="6"/>
      <c r="H2" s="7" t="s">
        <v>1</v>
      </c>
      <c r="I2" s="8"/>
      <c r="K2" s="3"/>
    </row>
    <row r="3" spans="3:4" ht="6" customHeight="1">
      <c r="C3" s="9"/>
      <c r="D3" s="10" t="s">
        <v>2</v>
      </c>
    </row>
    <row r="4" ht="4.5" customHeight="1"/>
    <row r="5" spans="3:15" ht="13.5" customHeight="1">
      <c r="C5" s="11" t="s">
        <v>3</v>
      </c>
      <c r="D5" s="12" t="s">
        <v>100</v>
      </c>
      <c r="E5" s="13" t="s">
        <v>929</v>
      </c>
      <c r="F5" s="14"/>
      <c r="G5" s="15"/>
      <c r="H5" s="14"/>
      <c r="I5" s="15"/>
      <c r="O5" s="8"/>
    </row>
    <row r="7" spans="3:11" ht="12.75">
      <c r="C7" s="16" t="s">
        <v>4</v>
      </c>
      <c r="D7" s="17" t="s">
        <v>806</v>
      </c>
      <c r="H7" s="18" t="s">
        <v>5</v>
      </c>
      <c r="I7" s="2">
        <v>47683422</v>
      </c>
      <c r="J7" s="17"/>
      <c r="K7" s="17"/>
    </row>
    <row r="8" spans="4:11" ht="12.75">
      <c r="D8" s="17" t="s">
        <v>808</v>
      </c>
      <c r="H8" s="18" t="s">
        <v>6</v>
      </c>
      <c r="I8" s="2" t="s">
        <v>807</v>
      </c>
      <c r="J8" s="17"/>
      <c r="K8" s="17"/>
    </row>
    <row r="9" spans="3:10" ht="12.75">
      <c r="C9" s="18"/>
      <c r="D9" s="17" t="s">
        <v>809</v>
      </c>
      <c r="H9" s="18"/>
      <c r="J9" s="17"/>
    </row>
    <row r="10" spans="8:10" ht="12.75">
      <c r="H10" s="18"/>
      <c r="J10" s="17"/>
    </row>
    <row r="11" spans="3:11" ht="12.75">
      <c r="C11" s="16" t="s">
        <v>7</v>
      </c>
      <c r="D11" s="402"/>
      <c r="H11" s="18" t="s">
        <v>5</v>
      </c>
      <c r="I11" s="403"/>
      <c r="J11" s="17"/>
      <c r="K11" s="17"/>
    </row>
    <row r="12" spans="4:11" ht="12.75">
      <c r="D12" s="402"/>
      <c r="H12" s="18" t="s">
        <v>6</v>
      </c>
      <c r="I12" s="403"/>
      <c r="J12" s="17"/>
      <c r="K12" s="17"/>
    </row>
    <row r="13" spans="3:10" ht="12" customHeight="1">
      <c r="C13" s="18"/>
      <c r="D13" s="402"/>
      <c r="J13" s="18"/>
    </row>
    <row r="14" spans="3:10" ht="24.75" customHeight="1">
      <c r="C14" s="19" t="s">
        <v>8</v>
      </c>
      <c r="H14" s="19" t="s">
        <v>9</v>
      </c>
      <c r="J14" s="18"/>
    </row>
    <row r="15" ht="12.75" customHeight="1">
      <c r="J15" s="18"/>
    </row>
    <row r="16" spans="3:9" ht="28.5" customHeight="1">
      <c r="C16" s="19" t="s">
        <v>10</v>
      </c>
      <c r="D16" s="404"/>
      <c r="H16" s="19" t="s">
        <v>10</v>
      </c>
      <c r="I16" s="403"/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1128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443">
        <f>ROUND(G38,0)</f>
        <v>0</v>
      </c>
      <c r="J19" s="444"/>
      <c r="K19" s="34"/>
    </row>
    <row r="20" spans="2:13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445">
        <f>ROUND(I19*D20/100,0)</f>
        <v>0</v>
      </c>
      <c r="J20" s="446"/>
      <c r="K20" s="34"/>
      <c r="M20" s="1" t="s">
        <v>2</v>
      </c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445">
        <f>ROUND(H38,0)+H112</f>
        <v>0</v>
      </c>
      <c r="J21" s="446"/>
      <c r="K21" s="34"/>
    </row>
    <row r="22" spans="2:11" ht="13.8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447">
        <f>ROUND(I21*D21/100,0)</f>
        <v>0</v>
      </c>
      <c r="J22" s="448"/>
      <c r="K22" s="34"/>
    </row>
    <row r="23" spans="2:11" ht="16.2" thickBot="1">
      <c r="B23" s="431" t="s">
        <v>14</v>
      </c>
      <c r="C23" s="427"/>
      <c r="D23" s="427"/>
      <c r="E23" s="428"/>
      <c r="F23" s="429"/>
      <c r="G23" s="430"/>
      <c r="H23" s="430"/>
      <c r="I23" s="449">
        <f>SUM(I19:I22)</f>
        <v>0</v>
      </c>
      <c r="J23" s="450"/>
      <c r="K23" s="39"/>
    </row>
    <row r="26" ht="1.5" customHeight="1"/>
    <row r="27" spans="2:12" ht="15.75" customHeight="1">
      <c r="B27" s="13" t="s">
        <v>15</v>
      </c>
      <c r="C27" s="40"/>
      <c r="D27" s="40"/>
      <c r="E27" s="40"/>
      <c r="F27" s="40"/>
      <c r="G27" s="40"/>
      <c r="H27" s="40"/>
      <c r="I27" s="40"/>
      <c r="J27" s="40"/>
      <c r="K27" s="40"/>
      <c r="L27" s="41"/>
    </row>
    <row r="28" ht="5.25" customHeight="1">
      <c r="L28" s="41"/>
    </row>
    <row r="29" spans="2:10" ht="26.4" customHeight="1">
      <c r="B29" s="42" t="s">
        <v>16</v>
      </c>
      <c r="C29" s="43"/>
      <c r="D29" s="43"/>
      <c r="E29" s="44"/>
      <c r="F29" s="45" t="s">
        <v>1129</v>
      </c>
      <c r="G29" s="46" t="str">
        <f>CONCATENATE("Základ DPH ",SazbaDPH1," %")</f>
        <v>Základ DPH 15 %</v>
      </c>
      <c r="H29" s="45" t="str">
        <f>CONCATENATE("Základ DPH ",SazbaDPH2," %")</f>
        <v>Základ DPH 21 %</v>
      </c>
      <c r="I29" s="45" t="s">
        <v>1130</v>
      </c>
      <c r="J29" s="45" t="s">
        <v>12</v>
      </c>
    </row>
    <row r="30" spans="2:10" ht="12.75">
      <c r="B30" s="47" t="s">
        <v>103</v>
      </c>
      <c r="C30" s="48" t="s">
        <v>104</v>
      </c>
      <c r="D30" s="49"/>
      <c r="E30" s="50"/>
      <c r="F30" s="51">
        <f>G30+H30+I30</f>
        <v>0</v>
      </c>
      <c r="G30" s="52">
        <v>0</v>
      </c>
      <c r="H30" s="53">
        <f>'00 00 Rek'!E7</f>
        <v>0</v>
      </c>
      <c r="I30" s="53">
        <f aca="true" t="shared" si="0" ref="I30:I37">(G30*SazbaDPH1)/100+(H30*SazbaDPH2)/100</f>
        <v>0</v>
      </c>
      <c r="J30" s="54" t="str">
        <f aca="true" t="shared" si="1" ref="J30:J37">IF(CelkemObjekty=0,"",F30/CelkemObjekty*100)</f>
        <v/>
      </c>
    </row>
    <row r="31" spans="2:10" ht="12.75">
      <c r="B31" s="55" t="s">
        <v>125</v>
      </c>
      <c r="C31" s="56" t="s">
        <v>126</v>
      </c>
      <c r="D31" s="57"/>
      <c r="E31" s="58"/>
      <c r="F31" s="59">
        <f aca="true" t="shared" si="2" ref="F31:F37">G31+H31+I31</f>
        <v>0</v>
      </c>
      <c r="G31" s="60">
        <v>0</v>
      </c>
      <c r="H31" s="61">
        <f>'01 01 KL'!C23</f>
        <v>0</v>
      </c>
      <c r="I31" s="61">
        <f t="shared" si="0"/>
        <v>0</v>
      </c>
      <c r="J31" s="54" t="str">
        <f t="shared" si="1"/>
        <v/>
      </c>
    </row>
    <row r="32" spans="2:10" ht="12.75">
      <c r="B32" s="55" t="s">
        <v>170</v>
      </c>
      <c r="C32" s="56" t="s">
        <v>171</v>
      </c>
      <c r="D32" s="57"/>
      <c r="E32" s="58"/>
      <c r="F32" s="59">
        <f t="shared" si="2"/>
        <v>0</v>
      </c>
      <c r="G32" s="60">
        <v>0</v>
      </c>
      <c r="H32" s="61">
        <f>'02 02 KL'!C23</f>
        <v>0</v>
      </c>
      <c r="I32" s="61">
        <f t="shared" si="0"/>
        <v>0</v>
      </c>
      <c r="J32" s="54" t="str">
        <f t="shared" si="1"/>
        <v/>
      </c>
    </row>
    <row r="33" spans="2:10" ht="12.75">
      <c r="B33" s="55" t="s">
        <v>555</v>
      </c>
      <c r="C33" s="56" t="s">
        <v>556</v>
      </c>
      <c r="D33" s="57"/>
      <c r="E33" s="58"/>
      <c r="F33" s="59">
        <f t="shared" si="2"/>
        <v>0</v>
      </c>
      <c r="G33" s="60">
        <v>0</v>
      </c>
      <c r="H33" s="61">
        <f>'03 03 KL'!C23</f>
        <v>0</v>
      </c>
      <c r="I33" s="61">
        <f t="shared" si="0"/>
        <v>0</v>
      </c>
      <c r="J33" s="54" t="str">
        <f t="shared" si="1"/>
        <v/>
      </c>
    </row>
    <row r="34" spans="2:10" ht="12.75">
      <c r="B34" s="55" t="s">
        <v>646</v>
      </c>
      <c r="C34" s="56" t="s">
        <v>647</v>
      </c>
      <c r="D34" s="57"/>
      <c r="E34" s="58"/>
      <c r="F34" s="59">
        <f t="shared" si="2"/>
        <v>0</v>
      </c>
      <c r="G34" s="60">
        <v>0</v>
      </c>
      <c r="H34" s="61">
        <f>'04 04 KL'!C23</f>
        <v>0</v>
      </c>
      <c r="I34" s="61">
        <f t="shared" si="0"/>
        <v>0</v>
      </c>
      <c r="J34" s="54" t="str">
        <f t="shared" si="1"/>
        <v/>
      </c>
    </row>
    <row r="35" spans="2:10" ht="12.75">
      <c r="B35" s="55" t="s">
        <v>664</v>
      </c>
      <c r="C35" s="56" t="s">
        <v>665</v>
      </c>
      <c r="D35" s="57"/>
      <c r="E35" s="58"/>
      <c r="F35" s="59">
        <f t="shared" si="2"/>
        <v>0</v>
      </c>
      <c r="G35" s="60">
        <v>0</v>
      </c>
      <c r="H35" s="61">
        <f>'05 05 KL'!C23</f>
        <v>0</v>
      </c>
      <c r="I35" s="61">
        <f t="shared" si="0"/>
        <v>0</v>
      </c>
      <c r="J35" s="54" t="str">
        <f t="shared" si="1"/>
        <v/>
      </c>
    </row>
    <row r="36" spans="2:10" ht="12.75">
      <c r="B36" s="55" t="s">
        <v>728</v>
      </c>
      <c r="C36" s="56" t="s">
        <v>729</v>
      </c>
      <c r="D36" s="57"/>
      <c r="E36" s="58"/>
      <c r="F36" s="59">
        <f t="shared" si="2"/>
        <v>0</v>
      </c>
      <c r="G36" s="60">
        <v>0</v>
      </c>
      <c r="H36" s="61">
        <f>'06 06 KL'!C23</f>
        <v>0</v>
      </c>
      <c r="I36" s="61">
        <f t="shared" si="0"/>
        <v>0</v>
      </c>
      <c r="J36" s="54" t="str">
        <f t="shared" si="1"/>
        <v/>
      </c>
    </row>
    <row r="37" spans="2:10" ht="12.75">
      <c r="B37" s="55" t="s">
        <v>762</v>
      </c>
      <c r="C37" s="56" t="s">
        <v>603</v>
      </c>
      <c r="D37" s="57"/>
      <c r="E37" s="58"/>
      <c r="F37" s="59">
        <f t="shared" si="2"/>
        <v>0</v>
      </c>
      <c r="G37" s="60">
        <v>0</v>
      </c>
      <c r="H37" s="61">
        <f>'07 07 KL'!C23</f>
        <v>0</v>
      </c>
      <c r="I37" s="61">
        <f t="shared" si="0"/>
        <v>0</v>
      </c>
      <c r="J37" s="54" t="str">
        <f t="shared" si="1"/>
        <v/>
      </c>
    </row>
    <row r="38" spans="2:10" ht="17.25" customHeight="1">
      <c r="B38" s="432" t="s">
        <v>19</v>
      </c>
      <c r="C38" s="433"/>
      <c r="D38" s="434"/>
      <c r="E38" s="435"/>
      <c r="F38" s="436">
        <f>SUM(F30:F37)</f>
        <v>0</v>
      </c>
      <c r="G38" s="436">
        <f>SUM(G30:G37)</f>
        <v>0</v>
      </c>
      <c r="H38" s="436">
        <f>SUM(H30:H37)</f>
        <v>0</v>
      </c>
      <c r="I38" s="436">
        <f>SUM(I30:I37)</f>
        <v>0</v>
      </c>
      <c r="J38" s="437" t="str">
        <f aca="true" t="shared" si="3" ref="J38">IF(CelkemObjekty=0,"",F38/CelkemObjekty*100)</f>
        <v/>
      </c>
    </row>
    <row r="39" spans="2:11" ht="12.75">
      <c r="B39" s="62"/>
      <c r="C39" s="62"/>
      <c r="D39" s="62"/>
      <c r="E39" s="62"/>
      <c r="F39" s="62"/>
      <c r="G39" s="62"/>
      <c r="H39" s="62"/>
      <c r="I39" s="62"/>
      <c r="J39" s="62"/>
      <c r="K39" s="62"/>
    </row>
    <row r="40" spans="2:11" ht="9.75" customHeight="1">
      <c r="B40" s="62"/>
      <c r="C40" s="62"/>
      <c r="D40" s="62"/>
      <c r="E40" s="62"/>
      <c r="F40" s="62"/>
      <c r="G40" s="62"/>
      <c r="H40" s="62"/>
      <c r="I40" s="62"/>
      <c r="J40" s="62"/>
      <c r="K40" s="62"/>
    </row>
    <row r="41" spans="2:11" ht="7.5" customHeight="1"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2:11" ht="17.4">
      <c r="B42" s="13" t="s">
        <v>20</v>
      </c>
      <c r="C42" s="40"/>
      <c r="D42" s="40"/>
      <c r="E42" s="40"/>
      <c r="F42" s="40"/>
      <c r="G42" s="40"/>
      <c r="H42" s="40"/>
      <c r="I42" s="40"/>
      <c r="J42" s="40"/>
      <c r="K42" s="62"/>
    </row>
    <row r="43" ht="12.75">
      <c r="K43" s="62"/>
    </row>
    <row r="44" spans="2:10" ht="26.4">
      <c r="B44" s="63" t="s">
        <v>21</v>
      </c>
      <c r="C44" s="64" t="s">
        <v>22</v>
      </c>
      <c r="D44" s="43"/>
      <c r="E44" s="44"/>
      <c r="F44" s="45" t="s">
        <v>17</v>
      </c>
      <c r="G44" s="46" t="str">
        <f>CONCATENATE("Základ DPH ",SazbaDPH1," %")</f>
        <v>Základ DPH 15 %</v>
      </c>
      <c r="H44" s="45" t="str">
        <f>CONCATENATE("Základ DPH ",SazbaDPH2," %")</f>
        <v>Základ DPH 21 %</v>
      </c>
      <c r="I44" s="46" t="s">
        <v>18</v>
      </c>
      <c r="J44" s="45" t="s">
        <v>12</v>
      </c>
    </row>
    <row r="45" spans="2:10" ht="12.75">
      <c r="B45" s="65" t="s">
        <v>103</v>
      </c>
      <c r="C45" s="66" t="s">
        <v>105</v>
      </c>
      <c r="D45" s="49"/>
      <c r="E45" s="50"/>
      <c r="F45" s="51">
        <f>G45+H45+I45</f>
        <v>0</v>
      </c>
      <c r="G45" s="52">
        <v>0</v>
      </c>
      <c r="H45" s="53">
        <f>H30</f>
        <v>0</v>
      </c>
      <c r="I45" s="60">
        <f aca="true" t="shared" si="4" ref="I45:I52">(G45*SazbaDPH1)/100+(H45*SazbaDPH2)/100</f>
        <v>0</v>
      </c>
      <c r="J45" s="54" t="str">
        <f aca="true" t="shared" si="5" ref="J45:J52">IF(CelkemObjekty=0,"",F45/CelkemObjekty*100)</f>
        <v/>
      </c>
    </row>
    <row r="46" spans="2:10" ht="12.75">
      <c r="B46" s="67" t="s">
        <v>125</v>
      </c>
      <c r="C46" s="68" t="s">
        <v>127</v>
      </c>
      <c r="D46" s="57"/>
      <c r="E46" s="58"/>
      <c r="F46" s="59">
        <f aca="true" t="shared" si="6" ref="F46:F52">G46+H46+I46</f>
        <v>0</v>
      </c>
      <c r="G46" s="60">
        <v>0</v>
      </c>
      <c r="H46" s="61">
        <f aca="true" t="shared" si="7" ref="H46:H52">H31</f>
        <v>0</v>
      </c>
      <c r="I46" s="60">
        <f t="shared" si="4"/>
        <v>0</v>
      </c>
      <c r="J46" s="54" t="str">
        <f t="shared" si="5"/>
        <v/>
      </c>
    </row>
    <row r="47" spans="2:10" ht="12.75">
      <c r="B47" s="67" t="s">
        <v>170</v>
      </c>
      <c r="C47" s="68" t="s">
        <v>172</v>
      </c>
      <c r="D47" s="57"/>
      <c r="E47" s="58"/>
      <c r="F47" s="59">
        <f>G47+H47+I47</f>
        <v>0</v>
      </c>
      <c r="G47" s="60">
        <v>0</v>
      </c>
      <c r="H47" s="61">
        <f t="shared" si="7"/>
        <v>0</v>
      </c>
      <c r="I47" s="60">
        <f t="shared" si="4"/>
        <v>0</v>
      </c>
      <c r="J47" s="54" t="str">
        <f t="shared" si="5"/>
        <v/>
      </c>
    </row>
    <row r="48" spans="2:10" ht="12.75">
      <c r="B48" s="67" t="s">
        <v>555</v>
      </c>
      <c r="C48" s="68" t="s">
        <v>557</v>
      </c>
      <c r="D48" s="57"/>
      <c r="E48" s="58"/>
      <c r="F48" s="59">
        <f t="shared" si="6"/>
        <v>0</v>
      </c>
      <c r="G48" s="60">
        <v>0</v>
      </c>
      <c r="H48" s="61">
        <f t="shared" si="7"/>
        <v>0</v>
      </c>
      <c r="I48" s="60">
        <f t="shared" si="4"/>
        <v>0</v>
      </c>
      <c r="J48" s="54" t="str">
        <f t="shared" si="5"/>
        <v/>
      </c>
    </row>
    <row r="49" spans="2:10" ht="12.75">
      <c r="B49" s="67" t="s">
        <v>646</v>
      </c>
      <c r="C49" s="68" t="s">
        <v>648</v>
      </c>
      <c r="D49" s="57"/>
      <c r="E49" s="58"/>
      <c r="F49" s="59">
        <f t="shared" si="6"/>
        <v>0</v>
      </c>
      <c r="G49" s="60">
        <v>0</v>
      </c>
      <c r="H49" s="61">
        <f t="shared" si="7"/>
        <v>0</v>
      </c>
      <c r="I49" s="60">
        <f t="shared" si="4"/>
        <v>0</v>
      </c>
      <c r="J49" s="54" t="str">
        <f t="shared" si="5"/>
        <v/>
      </c>
    </row>
    <row r="50" spans="2:10" ht="12.75">
      <c r="B50" s="67" t="s">
        <v>664</v>
      </c>
      <c r="C50" s="68" t="s">
        <v>666</v>
      </c>
      <c r="D50" s="57"/>
      <c r="E50" s="58"/>
      <c r="F50" s="59">
        <f t="shared" si="6"/>
        <v>0</v>
      </c>
      <c r="G50" s="60">
        <v>0</v>
      </c>
      <c r="H50" s="61">
        <f t="shared" si="7"/>
        <v>0</v>
      </c>
      <c r="I50" s="60">
        <f t="shared" si="4"/>
        <v>0</v>
      </c>
      <c r="J50" s="54" t="str">
        <f t="shared" si="5"/>
        <v/>
      </c>
    </row>
    <row r="51" spans="2:10" ht="12.75">
      <c r="B51" s="67" t="s">
        <v>728</v>
      </c>
      <c r="C51" s="68" t="s">
        <v>730</v>
      </c>
      <c r="D51" s="57"/>
      <c r="E51" s="58"/>
      <c r="F51" s="59">
        <f t="shared" si="6"/>
        <v>0</v>
      </c>
      <c r="G51" s="60">
        <v>0</v>
      </c>
      <c r="H51" s="61">
        <f t="shared" si="7"/>
        <v>0</v>
      </c>
      <c r="I51" s="60">
        <f t="shared" si="4"/>
        <v>0</v>
      </c>
      <c r="J51" s="54" t="str">
        <f t="shared" si="5"/>
        <v/>
      </c>
    </row>
    <row r="52" spans="2:10" ht="12.75">
      <c r="B52" s="67" t="s">
        <v>762</v>
      </c>
      <c r="C52" s="68" t="s">
        <v>763</v>
      </c>
      <c r="D52" s="57"/>
      <c r="E52" s="58"/>
      <c r="F52" s="59">
        <f t="shared" si="6"/>
        <v>0</v>
      </c>
      <c r="G52" s="60">
        <v>0</v>
      </c>
      <c r="H52" s="272">
        <f t="shared" si="7"/>
        <v>0</v>
      </c>
      <c r="I52" s="60">
        <f t="shared" si="4"/>
        <v>0</v>
      </c>
      <c r="J52" s="54" t="str">
        <f t="shared" si="5"/>
        <v/>
      </c>
    </row>
    <row r="53" spans="2:10" ht="12.75">
      <c r="B53" s="432" t="s">
        <v>19</v>
      </c>
      <c r="C53" s="433"/>
      <c r="D53" s="434"/>
      <c r="E53" s="435"/>
      <c r="F53" s="436">
        <f>SUM(F45:F52)</f>
        <v>0</v>
      </c>
      <c r="G53" s="438">
        <f>SUM(G45:G52)</f>
        <v>0</v>
      </c>
      <c r="H53" s="436">
        <f>SUM(H45:H52)</f>
        <v>0</v>
      </c>
      <c r="I53" s="438">
        <f>SUM(I45:I52)</f>
        <v>0</v>
      </c>
      <c r="J53" s="437" t="str">
        <f aca="true" t="shared" si="8" ref="J53">IF(CelkemObjekty=0,"",F53/CelkemObjekty*100)</f>
        <v/>
      </c>
    </row>
    <row r="54" ht="9" customHeight="1"/>
    <row r="55" ht="6" customHeight="1"/>
    <row r="56" ht="3" customHeight="1"/>
    <row r="57" ht="6.75" customHeight="1"/>
    <row r="58" spans="2:10" ht="20.25" customHeight="1">
      <c r="B58" s="13" t="s">
        <v>23</v>
      </c>
      <c r="C58" s="40"/>
      <c r="D58" s="40"/>
      <c r="E58" s="40"/>
      <c r="F58" s="40"/>
      <c r="G58" s="40"/>
      <c r="H58" s="40"/>
      <c r="I58" s="40"/>
      <c r="J58" s="40"/>
    </row>
    <row r="59" ht="9" customHeight="1"/>
    <row r="60" spans="2:10" ht="12.75">
      <c r="B60" s="42" t="s">
        <v>24</v>
      </c>
      <c r="C60" s="43"/>
      <c r="D60" s="43"/>
      <c r="E60" s="45" t="s">
        <v>12</v>
      </c>
      <c r="F60" s="45" t="s">
        <v>25</v>
      </c>
      <c r="G60" s="46" t="s">
        <v>26</v>
      </c>
      <c r="H60" s="45" t="s">
        <v>27</v>
      </c>
      <c r="I60" s="46" t="s">
        <v>28</v>
      </c>
      <c r="J60" s="69" t="s">
        <v>29</v>
      </c>
    </row>
    <row r="61" spans="2:10" ht="12.75">
      <c r="B61" s="47" t="s">
        <v>106</v>
      </c>
      <c r="C61" s="48" t="s">
        <v>107</v>
      </c>
      <c r="D61" s="49"/>
      <c r="E61" s="70" t="str">
        <f aca="true" t="shared" si="9" ref="E61:E94">IF(SUM(SoucetDilu)=0,"",SUM(F61:J61)/SUM(SoucetDilu)*100)</f>
        <v/>
      </c>
      <c r="F61" s="53">
        <f>'00 00 Rek'!E7</f>
        <v>0</v>
      </c>
      <c r="G61" s="52">
        <v>0</v>
      </c>
      <c r="H61" s="53">
        <v>0</v>
      </c>
      <c r="I61" s="52">
        <v>0</v>
      </c>
      <c r="J61" s="53">
        <v>0</v>
      </c>
    </row>
    <row r="62" spans="2:10" ht="12.75">
      <c r="B62" s="55" t="s">
        <v>97</v>
      </c>
      <c r="C62" s="56" t="s">
        <v>98</v>
      </c>
      <c r="D62" s="57"/>
      <c r="E62" s="71" t="str">
        <f>IF(SUM(SoucetDilu)=0,"",SUM(F62:J62)/SUM(SoucetDilu)*100)</f>
        <v/>
      </c>
      <c r="F62" s="269">
        <f>'01 01 Rek'!E7+'02 02 Rek'!E7+'03 03 Rek'!E7+'04 04 Rek'!E7+'05 05 Rek'!E7+'06 06 Rek'!E7+'07 07 Rek'!E7</f>
        <v>0</v>
      </c>
      <c r="G62" s="60">
        <v>0</v>
      </c>
      <c r="H62" s="61">
        <v>0</v>
      </c>
      <c r="I62" s="60">
        <v>0</v>
      </c>
      <c r="J62" s="61">
        <v>0</v>
      </c>
    </row>
    <row r="63" spans="2:10" ht="12.75">
      <c r="B63" s="55" t="s">
        <v>112</v>
      </c>
      <c r="C63" s="56" t="s">
        <v>197</v>
      </c>
      <c r="D63" s="57"/>
      <c r="E63" s="71" t="str">
        <f>IF(SUM(SoucetDilu)=0,"",SUM(F63:J63)/SUM(SoucetDilu)*100)</f>
        <v/>
      </c>
      <c r="F63" s="112">
        <f>SUM('02 02 Rek'!E8,'05 05 Rek'!E8,'06 06 Rek'!E8)</f>
        <v>0</v>
      </c>
      <c r="G63" s="60">
        <v>0</v>
      </c>
      <c r="H63" s="61">
        <v>0</v>
      </c>
      <c r="I63" s="60">
        <v>0</v>
      </c>
      <c r="J63" s="61">
        <v>0</v>
      </c>
    </row>
    <row r="64" spans="2:10" ht="12.75">
      <c r="B64" s="55" t="s">
        <v>114</v>
      </c>
      <c r="C64" s="56" t="s">
        <v>265</v>
      </c>
      <c r="D64" s="57"/>
      <c r="E64" s="71" t="str">
        <f t="shared" si="9"/>
        <v/>
      </c>
      <c r="F64" s="61">
        <f>SUM('02 02 Rek'!E9,'05 05 Rek'!E9,'06 06 Rek'!E9)</f>
        <v>0</v>
      </c>
      <c r="G64" s="60">
        <v>0</v>
      </c>
      <c r="H64" s="61">
        <v>0</v>
      </c>
      <c r="I64" s="60">
        <v>0</v>
      </c>
      <c r="J64" s="61">
        <v>0</v>
      </c>
    </row>
    <row r="65" spans="2:10" ht="12.75">
      <c r="B65" s="55" t="s">
        <v>116</v>
      </c>
      <c r="C65" s="56" t="s">
        <v>598</v>
      </c>
      <c r="D65" s="57"/>
      <c r="E65" s="71" t="str">
        <f t="shared" si="9"/>
        <v/>
      </c>
      <c r="F65" s="61">
        <f>SUM('03 03 Rek'!E8,'04 04 Rek'!E8)</f>
        <v>0</v>
      </c>
      <c r="G65" s="60">
        <v>0</v>
      </c>
      <c r="H65" s="61">
        <v>0</v>
      </c>
      <c r="I65" s="60">
        <v>0</v>
      </c>
      <c r="J65" s="61">
        <v>0</v>
      </c>
    </row>
    <row r="66" spans="2:10" ht="12.75">
      <c r="B66" s="55" t="s">
        <v>118</v>
      </c>
      <c r="C66" s="56" t="s">
        <v>603</v>
      </c>
      <c r="D66" s="57"/>
      <c r="E66" s="71" t="str">
        <f t="shared" si="9"/>
        <v/>
      </c>
      <c r="F66" s="61">
        <f>SUM('03 03 Rek'!E9,'04 04 Rek'!E9,'07 07 Rek'!E8)</f>
        <v>0</v>
      </c>
      <c r="G66" s="60">
        <v>0</v>
      </c>
      <c r="H66" s="61">
        <v>0</v>
      </c>
      <c r="I66" s="60">
        <v>0</v>
      </c>
      <c r="J66" s="61">
        <v>0</v>
      </c>
    </row>
    <row r="67" spans="2:10" ht="12.75">
      <c r="B67" s="55" t="s">
        <v>696</v>
      </c>
      <c r="C67" s="56" t="s">
        <v>697</v>
      </c>
      <c r="D67" s="57"/>
      <c r="E67" s="71" t="str">
        <f t="shared" si="9"/>
        <v/>
      </c>
      <c r="F67" s="61">
        <f>SUM('05 05 Rek'!E10)</f>
        <v>0</v>
      </c>
      <c r="G67" s="60">
        <v>0</v>
      </c>
      <c r="H67" s="61">
        <v>0</v>
      </c>
      <c r="I67" s="60">
        <v>0</v>
      </c>
      <c r="J67" s="61">
        <v>0</v>
      </c>
    </row>
    <row r="68" spans="2:10" ht="12.75">
      <c r="B68" s="55" t="s">
        <v>290</v>
      </c>
      <c r="C68" s="56" t="s">
        <v>291</v>
      </c>
      <c r="D68" s="57"/>
      <c r="E68" s="71" t="str">
        <f t="shared" si="9"/>
        <v/>
      </c>
      <c r="F68" s="61">
        <f>SUM('02 02 Rek'!E10,'05 05 Rek'!E11)</f>
        <v>0</v>
      </c>
      <c r="G68" s="60">
        <v>0</v>
      </c>
      <c r="H68" s="61">
        <v>0</v>
      </c>
      <c r="I68" s="60">
        <v>0</v>
      </c>
      <c r="J68" s="61">
        <v>0</v>
      </c>
    </row>
    <row r="69" spans="2:10" ht="12.75">
      <c r="B69" s="55" t="s">
        <v>316</v>
      </c>
      <c r="C69" s="56" t="s">
        <v>317</v>
      </c>
      <c r="D69" s="57"/>
      <c r="E69" s="71" t="str">
        <f t="shared" si="9"/>
        <v/>
      </c>
      <c r="F69" s="61">
        <f>SUM('02 02 Rek'!E11)</f>
        <v>0</v>
      </c>
      <c r="G69" s="60">
        <v>0</v>
      </c>
      <c r="H69" s="61">
        <v>0</v>
      </c>
      <c r="I69" s="60">
        <v>0</v>
      </c>
      <c r="J69" s="61">
        <v>0</v>
      </c>
    </row>
    <row r="70" spans="2:10" ht="12.75">
      <c r="B70" s="55" t="s">
        <v>370</v>
      </c>
      <c r="C70" s="56" t="s">
        <v>371</v>
      </c>
      <c r="D70" s="57"/>
      <c r="E70" s="71" t="str">
        <f t="shared" si="9"/>
        <v/>
      </c>
      <c r="F70" s="61">
        <v>0</v>
      </c>
      <c r="G70" s="60">
        <f>SUM('02 02 Rek'!F15)</f>
        <v>0</v>
      </c>
      <c r="H70" s="61">
        <v>0</v>
      </c>
      <c r="I70" s="60">
        <v>0</v>
      </c>
      <c r="J70" s="61">
        <v>0</v>
      </c>
    </row>
    <row r="71" spans="2:10" ht="12.75">
      <c r="B71" s="55" t="s">
        <v>380</v>
      </c>
      <c r="C71" s="56" t="s">
        <v>381</v>
      </c>
      <c r="D71" s="57"/>
      <c r="E71" s="71" t="str">
        <f t="shared" si="9"/>
        <v/>
      </c>
      <c r="F71" s="61">
        <v>0</v>
      </c>
      <c r="G71" s="60">
        <f>SUM('02 02 Rek'!F16)</f>
        <v>0</v>
      </c>
      <c r="H71" s="61">
        <v>0</v>
      </c>
      <c r="I71" s="60">
        <v>0</v>
      </c>
      <c r="J71" s="61">
        <v>0</v>
      </c>
    </row>
    <row r="72" spans="2:10" ht="12.75">
      <c r="B72" s="55" t="s">
        <v>394</v>
      </c>
      <c r="C72" s="56" t="s">
        <v>395</v>
      </c>
      <c r="D72" s="57"/>
      <c r="E72" s="71" t="str">
        <f t="shared" si="9"/>
        <v/>
      </c>
      <c r="F72" s="61">
        <v>0</v>
      </c>
      <c r="G72" s="271">
        <f>SUM('02 02 Rek'!F17)</f>
        <v>0</v>
      </c>
      <c r="H72" s="61">
        <v>0</v>
      </c>
      <c r="I72" s="60">
        <v>0</v>
      </c>
      <c r="J72" s="61">
        <v>0</v>
      </c>
    </row>
    <row r="73" spans="2:10" ht="12.75">
      <c r="B73" s="55" t="s">
        <v>417</v>
      </c>
      <c r="C73" s="56" t="s">
        <v>418</v>
      </c>
      <c r="D73" s="57"/>
      <c r="E73" s="71" t="str">
        <f t="shared" si="9"/>
        <v/>
      </c>
      <c r="F73" s="61">
        <v>0</v>
      </c>
      <c r="G73" s="60">
        <f>SUM('02 02 Rek'!F18)</f>
        <v>0</v>
      </c>
      <c r="H73" s="61">
        <v>0</v>
      </c>
      <c r="I73" s="60">
        <v>0</v>
      </c>
      <c r="J73" s="61">
        <v>0</v>
      </c>
    </row>
    <row r="74" spans="2:10" ht="12.75">
      <c r="B74" s="55" t="s">
        <v>439</v>
      </c>
      <c r="C74" s="56" t="s">
        <v>440</v>
      </c>
      <c r="D74" s="57"/>
      <c r="E74" s="71" t="str">
        <f t="shared" si="9"/>
        <v/>
      </c>
      <c r="F74" s="61">
        <v>0</v>
      </c>
      <c r="G74" s="60">
        <f>SUM('02 02 Rek'!F19)</f>
        <v>0</v>
      </c>
      <c r="H74" s="61">
        <v>0</v>
      </c>
      <c r="I74" s="60">
        <v>0</v>
      </c>
      <c r="J74" s="61">
        <v>0</v>
      </c>
    </row>
    <row r="75" spans="2:10" ht="12.75">
      <c r="B75" s="55" t="s">
        <v>459</v>
      </c>
      <c r="C75" s="56" t="s">
        <v>460</v>
      </c>
      <c r="D75" s="57"/>
      <c r="E75" s="71" t="str">
        <f t="shared" si="9"/>
        <v/>
      </c>
      <c r="F75" s="61">
        <v>0</v>
      </c>
      <c r="G75" s="60">
        <f>SUM('02 02 Rek'!F20)</f>
        <v>0</v>
      </c>
      <c r="H75" s="61">
        <v>0</v>
      </c>
      <c r="I75" s="60">
        <v>0</v>
      </c>
      <c r="J75" s="61">
        <v>0</v>
      </c>
    </row>
    <row r="76" spans="2:10" ht="12.75">
      <c r="B76" s="55" t="s">
        <v>463</v>
      </c>
      <c r="C76" s="56" t="s">
        <v>464</v>
      </c>
      <c r="D76" s="57"/>
      <c r="E76" s="71" t="str">
        <f t="shared" si="9"/>
        <v/>
      </c>
      <c r="F76" s="61">
        <v>0</v>
      </c>
      <c r="G76" s="60">
        <f>SUM('02 02 Rek'!F21)</f>
        <v>0</v>
      </c>
      <c r="H76" s="61">
        <v>0</v>
      </c>
      <c r="I76" s="60">
        <v>0</v>
      </c>
      <c r="J76" s="61">
        <v>0</v>
      </c>
    </row>
    <row r="77" spans="2:10" ht="12.75">
      <c r="B77" s="55" t="s">
        <v>474</v>
      </c>
      <c r="C77" s="56" t="s">
        <v>475</v>
      </c>
      <c r="D77" s="57"/>
      <c r="E77" s="71" t="str">
        <f t="shared" si="9"/>
        <v/>
      </c>
      <c r="F77" s="61">
        <v>0</v>
      </c>
      <c r="G77" s="60">
        <f>SUM('02 02 Rek'!F22)</f>
        <v>0</v>
      </c>
      <c r="H77" s="61">
        <v>0</v>
      </c>
      <c r="I77" s="60">
        <v>0</v>
      </c>
      <c r="J77" s="61">
        <v>0</v>
      </c>
    </row>
    <row r="78" spans="2:10" ht="12.75">
      <c r="B78" s="55" t="s">
        <v>485</v>
      </c>
      <c r="C78" s="56" t="s">
        <v>486</v>
      </c>
      <c r="D78" s="57"/>
      <c r="E78" s="71" t="str">
        <f t="shared" si="9"/>
        <v/>
      </c>
      <c r="F78" s="61">
        <v>0</v>
      </c>
      <c r="G78" s="60">
        <f>SUM('02 02 Rek'!F23,'05 05 Rek'!F13,'06 06 Rek'!F12)</f>
        <v>0</v>
      </c>
      <c r="H78" s="61">
        <v>0</v>
      </c>
      <c r="I78" s="60">
        <v>0</v>
      </c>
      <c r="J78" s="61">
        <v>0</v>
      </c>
    </row>
    <row r="79" spans="2:10" ht="12.75">
      <c r="B79" s="55" t="s">
        <v>515</v>
      </c>
      <c r="C79" s="56" t="s">
        <v>516</v>
      </c>
      <c r="D79" s="57"/>
      <c r="E79" s="71" t="str">
        <f t="shared" si="9"/>
        <v/>
      </c>
      <c r="F79" s="61">
        <v>0</v>
      </c>
      <c r="G79" s="60">
        <f>SUM('02 02 Rek'!F24)</f>
        <v>0</v>
      </c>
      <c r="H79" s="61">
        <v>0</v>
      </c>
      <c r="I79" s="60">
        <v>0</v>
      </c>
      <c r="J79" s="61">
        <v>0</v>
      </c>
    </row>
    <row r="80" spans="2:10" ht="12.75">
      <c r="B80" s="55" t="s">
        <v>519</v>
      </c>
      <c r="C80" s="56" t="s">
        <v>520</v>
      </c>
      <c r="D80" s="57"/>
      <c r="E80" s="71" t="str">
        <f t="shared" si="9"/>
        <v/>
      </c>
      <c r="F80" s="61">
        <v>0</v>
      </c>
      <c r="G80" s="60">
        <f>SUM('02 02 Rek'!F25)</f>
        <v>0</v>
      </c>
      <c r="H80" s="61">
        <v>0</v>
      </c>
      <c r="I80" s="60">
        <v>0</v>
      </c>
      <c r="J80" s="61">
        <v>0</v>
      </c>
    </row>
    <row r="81" spans="2:10" ht="12.75">
      <c r="B81" s="55" t="s">
        <v>529</v>
      </c>
      <c r="C81" s="56" t="s">
        <v>530</v>
      </c>
      <c r="D81" s="57"/>
      <c r="E81" s="71" t="str">
        <f t="shared" si="9"/>
        <v/>
      </c>
      <c r="F81" s="61">
        <v>0</v>
      </c>
      <c r="G81" s="60">
        <f>SUM('02 02 Rek'!F26)</f>
        <v>0</v>
      </c>
      <c r="H81" s="61">
        <v>0</v>
      </c>
      <c r="I81" s="60">
        <v>0</v>
      </c>
      <c r="J81" s="61">
        <v>0</v>
      </c>
    </row>
    <row r="82" spans="2:10" ht="12.75">
      <c r="B82" s="55" t="s">
        <v>538</v>
      </c>
      <c r="C82" s="56" t="s">
        <v>539</v>
      </c>
      <c r="D82" s="57"/>
      <c r="E82" s="71" t="str">
        <f t="shared" si="9"/>
        <v/>
      </c>
      <c r="F82" s="61">
        <v>0</v>
      </c>
      <c r="G82" s="60">
        <f>SUM('02 02 Rek'!F27)</f>
        <v>0</v>
      </c>
      <c r="H82" s="61">
        <v>0</v>
      </c>
      <c r="I82" s="60">
        <v>0</v>
      </c>
      <c r="J82" s="61">
        <v>0</v>
      </c>
    </row>
    <row r="83" spans="2:10" ht="12.75">
      <c r="B83" s="55" t="s">
        <v>122</v>
      </c>
      <c r="C83" s="56" t="s">
        <v>613</v>
      </c>
      <c r="D83" s="57"/>
      <c r="E83" s="71" t="str">
        <f t="shared" si="9"/>
        <v/>
      </c>
      <c r="F83" s="61">
        <f>SUM('03 03 Rek'!E10,'04 04 Rek'!E10)</f>
        <v>0</v>
      </c>
      <c r="G83" s="60">
        <v>0</v>
      </c>
      <c r="H83" s="61">
        <v>0</v>
      </c>
      <c r="I83" s="60">
        <v>0</v>
      </c>
      <c r="J83" s="61">
        <v>0</v>
      </c>
    </row>
    <row r="84" spans="2:10" ht="12.75">
      <c r="B84" s="55" t="s">
        <v>639</v>
      </c>
      <c r="C84" s="56" t="s">
        <v>640</v>
      </c>
      <c r="D84" s="57"/>
      <c r="E84" s="71" t="str">
        <f t="shared" si="9"/>
        <v/>
      </c>
      <c r="F84" s="61">
        <f>SUM('03 03 Rek'!E11,'04 04 Rek'!E11,'07 07 Rek'!E9)</f>
        <v>0</v>
      </c>
      <c r="G84" s="60">
        <v>0</v>
      </c>
      <c r="H84" s="61">
        <v>0</v>
      </c>
      <c r="I84" s="60">
        <v>0</v>
      </c>
      <c r="J84" s="61">
        <v>0</v>
      </c>
    </row>
    <row r="85" spans="2:10" ht="12.75">
      <c r="B85" s="55" t="s">
        <v>798</v>
      </c>
      <c r="C85" s="56" t="s">
        <v>799</v>
      </c>
      <c r="D85" s="57"/>
      <c r="E85" s="71" t="str">
        <f t="shared" si="9"/>
        <v/>
      </c>
      <c r="F85" s="61">
        <f>SUM('07 07 Rek'!E10)</f>
        <v>0</v>
      </c>
      <c r="G85" s="60">
        <v>0</v>
      </c>
      <c r="H85" s="61">
        <v>0</v>
      </c>
      <c r="I85" s="60">
        <v>0</v>
      </c>
      <c r="J85" s="61">
        <v>0</v>
      </c>
    </row>
    <row r="86" spans="2:10" ht="12.75">
      <c r="B86" s="55" t="s">
        <v>322</v>
      </c>
      <c r="C86" s="56" t="s">
        <v>323</v>
      </c>
      <c r="D86" s="57"/>
      <c r="E86" s="71" t="str">
        <f t="shared" si="9"/>
        <v/>
      </c>
      <c r="F86" s="61">
        <f>SUM('02 02 Rek'!E12)</f>
        <v>0</v>
      </c>
      <c r="G86" s="60">
        <v>0</v>
      </c>
      <c r="H86" s="61">
        <v>0</v>
      </c>
      <c r="I86" s="60">
        <v>0</v>
      </c>
      <c r="J86" s="61">
        <v>0</v>
      </c>
    </row>
    <row r="87" spans="2:10" ht="12.75">
      <c r="B87" s="55" t="s">
        <v>359</v>
      </c>
      <c r="C87" s="56" t="s">
        <v>360</v>
      </c>
      <c r="D87" s="57"/>
      <c r="E87" s="71" t="str">
        <f t="shared" si="9"/>
        <v/>
      </c>
      <c r="F87" s="61">
        <f>SUM('02 02 Rek'!E13)</f>
        <v>0</v>
      </c>
      <c r="G87" s="60">
        <v>0</v>
      </c>
      <c r="H87" s="61">
        <v>0</v>
      </c>
      <c r="I87" s="60">
        <v>0</v>
      </c>
      <c r="J87" s="61">
        <v>0</v>
      </c>
    </row>
    <row r="88" spans="2:10" ht="12.75">
      <c r="B88" s="55" t="s">
        <v>750</v>
      </c>
      <c r="C88" s="56" t="s">
        <v>751</v>
      </c>
      <c r="D88" s="57"/>
      <c r="E88" s="71" t="str">
        <f t="shared" si="9"/>
        <v/>
      </c>
      <c r="F88" s="61">
        <f>SUM('06 06 Rek'!E10)</f>
        <v>0</v>
      </c>
      <c r="G88" s="60">
        <v>0</v>
      </c>
      <c r="H88" s="61">
        <v>0</v>
      </c>
      <c r="I88" s="60">
        <v>0</v>
      </c>
      <c r="J88" s="61">
        <v>0</v>
      </c>
    </row>
    <row r="89" spans="2:10" ht="12.75">
      <c r="B89" s="55" t="s">
        <v>133</v>
      </c>
      <c r="C89" s="56" t="s">
        <v>134</v>
      </c>
      <c r="D89" s="57"/>
      <c r="E89" s="71" t="str">
        <f t="shared" si="9"/>
        <v/>
      </c>
      <c r="F89" s="61">
        <f>SUM('01 01 Rek'!E8)</f>
        <v>0</v>
      </c>
      <c r="G89" s="60">
        <v>0</v>
      </c>
      <c r="H89" s="61">
        <v>0</v>
      </c>
      <c r="I89" s="60">
        <v>0</v>
      </c>
      <c r="J89" s="61">
        <v>0</v>
      </c>
    </row>
    <row r="90" spans="2:10" ht="12.75">
      <c r="B90" s="55" t="s">
        <v>365</v>
      </c>
      <c r="C90" s="56" t="s">
        <v>366</v>
      </c>
      <c r="D90" s="57"/>
      <c r="E90" s="71" t="str">
        <f t="shared" si="9"/>
        <v/>
      </c>
      <c r="F90" s="61">
        <f>SUM('02 02 Rek'!E14,'03 03 Rek'!E12,'04 04 Rek'!E12,'05 05 Rek'!E12,'06 06 Rek'!E11+'07 07 Rek'!E11)</f>
        <v>0</v>
      </c>
      <c r="G90" s="60">
        <v>0</v>
      </c>
      <c r="H90" s="61">
        <v>0</v>
      </c>
      <c r="I90" s="60">
        <v>0</v>
      </c>
      <c r="J90" s="61">
        <v>0</v>
      </c>
    </row>
    <row r="91" spans="2:10" ht="12.75">
      <c r="B91" s="55" t="s">
        <v>152</v>
      </c>
      <c r="C91" s="56" t="s">
        <v>153</v>
      </c>
      <c r="D91" s="57"/>
      <c r="E91" s="71" t="str">
        <f t="shared" si="9"/>
        <v/>
      </c>
      <c r="F91" s="61">
        <f>SUM('01 01 Rek'!E9)</f>
        <v>0</v>
      </c>
      <c r="G91" s="60">
        <v>0</v>
      </c>
      <c r="H91" s="61">
        <v>0</v>
      </c>
      <c r="I91" s="60">
        <v>0</v>
      </c>
      <c r="J91" s="61">
        <v>0</v>
      </c>
    </row>
    <row r="92" spans="2:10" ht="12.75">
      <c r="B92" s="55" t="s">
        <v>548</v>
      </c>
      <c r="C92" s="56" t="s">
        <v>549</v>
      </c>
      <c r="D92" s="57"/>
      <c r="E92" s="71" t="str">
        <f t="shared" si="9"/>
        <v/>
      </c>
      <c r="F92" s="61">
        <v>0</v>
      </c>
      <c r="G92" s="60">
        <v>0</v>
      </c>
      <c r="H92" s="61">
        <v>0</v>
      </c>
      <c r="I92" s="60">
        <f>'08 08 Rek'!H7</f>
        <v>0</v>
      </c>
      <c r="J92" s="61">
        <f>'08 08 Rek'!I7</f>
        <v>0</v>
      </c>
    </row>
    <row r="93" spans="2:12" ht="12.75">
      <c r="B93" s="55" t="s">
        <v>552</v>
      </c>
      <c r="C93" s="56" t="s">
        <v>553</v>
      </c>
      <c r="D93" s="57"/>
      <c r="E93" s="71" t="str">
        <f t="shared" si="9"/>
        <v/>
      </c>
      <c r="F93" s="61">
        <v>0</v>
      </c>
      <c r="G93" s="60">
        <v>0</v>
      </c>
      <c r="H93" s="61">
        <v>0</v>
      </c>
      <c r="I93" s="60">
        <f>'02 02 Rek'!H29</f>
        <v>0</v>
      </c>
      <c r="J93" s="61">
        <v>0</v>
      </c>
      <c r="L93" s="323" t="s">
        <v>1076</v>
      </c>
    </row>
    <row r="94" spans="2:12" ht="12.75">
      <c r="B94" s="432" t="s">
        <v>19</v>
      </c>
      <c r="C94" s="433"/>
      <c r="D94" s="434"/>
      <c r="E94" s="439" t="str">
        <f t="shared" si="9"/>
        <v/>
      </c>
      <c r="F94" s="436">
        <f>SUM(F61:F93)</f>
        <v>0</v>
      </c>
      <c r="G94" s="438">
        <f>SUM(G61:G93)</f>
        <v>0</v>
      </c>
      <c r="H94" s="436">
        <f>SUM(H61:H93)</f>
        <v>0</v>
      </c>
      <c r="I94" s="438">
        <f>SUM(I61:I93)</f>
        <v>0</v>
      </c>
      <c r="J94" s="436">
        <f>SUM(J61:J93)</f>
        <v>0</v>
      </c>
      <c r="L94" s="324">
        <f>SUM(F94+G94+I94+J94)</f>
        <v>0</v>
      </c>
    </row>
    <row r="96" ht="2.25" customHeight="1"/>
    <row r="97" ht="1.5" customHeight="1"/>
    <row r="98" ht="0.75" customHeight="1"/>
    <row r="99" ht="0.75" customHeight="1"/>
    <row r="100" ht="0.75" customHeight="1"/>
    <row r="101" spans="2:10" ht="17.4">
      <c r="B101" s="13" t="s">
        <v>30</v>
      </c>
      <c r="C101" s="40"/>
      <c r="D101" s="40"/>
      <c r="E101" s="40"/>
      <c r="F101" s="40"/>
      <c r="G101" s="40"/>
      <c r="H101" s="40"/>
      <c r="I101" s="40"/>
      <c r="J101" s="40"/>
    </row>
    <row r="103" spans="2:10" ht="12.75">
      <c r="B103" s="42" t="s">
        <v>31</v>
      </c>
      <c r="C103" s="43"/>
      <c r="D103" s="43"/>
      <c r="E103" s="72"/>
      <c r="F103" s="73"/>
      <c r="G103" s="46"/>
      <c r="H103" s="45" t="s">
        <v>17</v>
      </c>
      <c r="I103" s="1"/>
      <c r="J103" s="1"/>
    </row>
    <row r="104" spans="2:10" ht="12.75">
      <c r="B104" s="47" t="s">
        <v>162</v>
      </c>
      <c r="C104" s="48"/>
      <c r="D104" s="49"/>
      <c r="E104" s="74"/>
      <c r="F104" s="75"/>
      <c r="G104" s="52"/>
      <c r="H104" s="399">
        <f>'01 01 Rek'!I15+'02 02 Rek'!I35+'03 03 Rek'!I18+'04 04 Rek'!I18+'05 05 Rek'!I19+'06 06 Rek'!I18+'07 07 Rek'!I17+'08 08 Rek'!I13+'09 09 Rek'!I17+'10 10 Rek'!I13</f>
        <v>0</v>
      </c>
      <c r="I104" s="1"/>
      <c r="J104" s="1"/>
    </row>
    <row r="105" spans="2:10" ht="12.75">
      <c r="B105" s="55" t="s">
        <v>163</v>
      </c>
      <c r="C105" s="56"/>
      <c r="D105" s="57"/>
      <c r="E105" s="76"/>
      <c r="F105" s="77"/>
      <c r="G105" s="60"/>
      <c r="H105" s="400">
        <f>'01 01 Rek'!I16+'02 02 Rek'!I36+'03 03 Rek'!I19+'04 04 Rek'!I19+'05 05 Rek'!I20+'06 06 Rek'!I19+'07 07 Rek'!I18+'08 08 Rek'!I14+'09 09 Rek'!I18+'10 10 Rek'!I14</f>
        <v>0</v>
      </c>
      <c r="I105" s="1"/>
      <c r="J105" s="1"/>
    </row>
    <row r="106" spans="2:10" ht="12.75">
      <c r="B106" s="55" t="s">
        <v>164</v>
      </c>
      <c r="C106" s="56"/>
      <c r="D106" s="57"/>
      <c r="E106" s="76"/>
      <c r="F106" s="77"/>
      <c r="G106" s="60"/>
      <c r="H106" s="400">
        <f>'01 01 Rek'!I17+'02 02 Rek'!I37+'03 03 Rek'!I20+'04 04 Rek'!I20+'05 05 Rek'!I21+'06 06 Rek'!I20+'07 07 Rek'!I19+'08 08 Rek'!I15+'09 09 Rek'!I19+'10 10 Rek'!I15</f>
        <v>0</v>
      </c>
      <c r="I106" s="1"/>
      <c r="J106" s="1"/>
    </row>
    <row r="107" spans="2:10" ht="12.75">
      <c r="B107" s="55" t="s">
        <v>165</v>
      </c>
      <c r="C107" s="56"/>
      <c r="D107" s="57"/>
      <c r="E107" s="76"/>
      <c r="F107" s="77"/>
      <c r="G107" s="60"/>
      <c r="H107" s="400">
        <f>'01 01 Rek'!I18+'02 02 Rek'!I38+'03 03 Rek'!I21+'04 04 Rek'!I21+'05 05 Rek'!I22+'06 06 Rek'!I21+'07 07 Rek'!I20+'08 08 Rek'!I16+'09 09 Rek'!I20+'10 10 Rek'!I16</f>
        <v>0</v>
      </c>
      <c r="I107" s="1"/>
      <c r="J107" s="1"/>
    </row>
    <row r="108" spans="2:10" ht="12.75">
      <c r="B108" s="55" t="s">
        <v>166</v>
      </c>
      <c r="C108" s="56"/>
      <c r="D108" s="57"/>
      <c r="E108" s="76"/>
      <c r="F108" s="77"/>
      <c r="G108" s="60"/>
      <c r="H108" s="400">
        <f>'01 01 Rek'!I19+'02 02 Rek'!I39+'03 03 Rek'!I22+'04 04 Rek'!I22+'05 05 Rek'!I23+'06 06 Rek'!I22+'07 07 Rek'!I21+'08 08 Rek'!I17+'09 09 Rek'!I21+'10 10 Rek'!I17</f>
        <v>0</v>
      </c>
      <c r="I108" s="1"/>
      <c r="J108" s="1"/>
    </row>
    <row r="109" spans="2:10" ht="12.75">
      <c r="B109" s="55" t="s">
        <v>167</v>
      </c>
      <c r="C109" s="56"/>
      <c r="D109" s="57"/>
      <c r="E109" s="76"/>
      <c r="F109" s="77"/>
      <c r="G109" s="60"/>
      <c r="H109" s="400">
        <f>'01 01 Rek'!I20+'02 02 Rek'!I40+'03 03 Rek'!I23+'04 04 Rek'!I23+'05 05 Rek'!I24+'06 06 Rek'!I23+'07 07 Rek'!I22+'08 08 Rek'!I18+'09 09 Rek'!I22+'10 10 Rek'!I18</f>
        <v>0</v>
      </c>
      <c r="I109" s="1"/>
      <c r="J109" s="1"/>
    </row>
    <row r="110" spans="2:10" ht="12.75">
      <c r="B110" s="55" t="s">
        <v>168</v>
      </c>
      <c r="C110" s="56"/>
      <c r="D110" s="57"/>
      <c r="E110" s="76"/>
      <c r="F110" s="77"/>
      <c r="G110" s="60"/>
      <c r="H110" s="400">
        <f>'01 01 Rek'!I21+'02 02 Rek'!I41+'03 03 Rek'!I24+'04 04 Rek'!I24+'05 05 Rek'!I25+'06 06 Rek'!I24+'07 07 Rek'!I23+'08 08 Rek'!I19+'09 09 Rek'!I23+'10 10 Rek'!I19</f>
        <v>0</v>
      </c>
      <c r="I110" s="1"/>
      <c r="J110" s="1"/>
    </row>
    <row r="111" spans="2:10" ht="12.75">
      <c r="B111" s="55" t="s">
        <v>169</v>
      </c>
      <c r="C111" s="56"/>
      <c r="D111" s="57"/>
      <c r="E111" s="76"/>
      <c r="F111" s="77"/>
      <c r="G111" s="60"/>
      <c r="H111" s="401">
        <f>'01 01 Rek'!I22+'02 02 Rek'!I42+'03 03 Rek'!I25+'04 04 Rek'!I25+'05 05 Rek'!I26+'06 06 Rek'!I25+'07 07 Rek'!I24+'08 08 Rek'!I20+'09 09 Rek'!I24+'10 10 Rek'!I20</f>
        <v>0</v>
      </c>
      <c r="I111" s="1"/>
      <c r="J111" s="1"/>
    </row>
    <row r="112" spans="2:10" ht="12.75">
      <c r="B112" s="432" t="s">
        <v>19</v>
      </c>
      <c r="C112" s="433"/>
      <c r="D112" s="434"/>
      <c r="E112" s="440"/>
      <c r="F112" s="441"/>
      <c r="G112" s="442"/>
      <c r="H112" s="436">
        <f>SUM(H104:H111)</f>
        <v>0</v>
      </c>
      <c r="I112" s="1"/>
      <c r="J112" s="1"/>
    </row>
    <row r="113" spans="9:10" ht="12.75">
      <c r="I113" s="1"/>
      <c r="J113" s="1"/>
    </row>
  </sheetData>
  <sheetProtection password="C576" sheet="1" objects="1" scenarios="1"/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B351"/>
  <sheetViews>
    <sheetView showGridLines="0" showZeros="0" zoomScaleSheetLayoutView="100" workbookViewId="0" topLeftCell="A1">
      <selection activeCell="A6" sqref="A6:G6"/>
    </sheetView>
  </sheetViews>
  <sheetFormatPr defaultColWidth="9.125" defaultRowHeight="12.75"/>
  <cols>
    <col min="1" max="1" width="4.50390625" style="210" customWidth="1"/>
    <col min="2" max="2" width="11.50390625" style="210" customWidth="1"/>
    <col min="3" max="3" width="42.25390625" style="210" customWidth="1"/>
    <col min="4" max="4" width="5.50390625" style="210" customWidth="1"/>
    <col min="5" max="5" width="8.50390625" style="220" customWidth="1"/>
    <col min="6" max="6" width="9.875" style="210" customWidth="1"/>
    <col min="7" max="7" width="13.875" style="210" customWidth="1"/>
    <col min="8" max="8" width="11.625" style="210" hidden="1" customWidth="1"/>
    <col min="9" max="9" width="11.50390625" style="210" hidden="1" customWidth="1"/>
    <col min="10" max="10" width="11.00390625" style="210" hidden="1" customWidth="1"/>
    <col min="11" max="11" width="10.50390625" style="210" hidden="1" customWidth="1"/>
    <col min="12" max="12" width="75.50390625" style="210" customWidth="1"/>
    <col min="13" max="13" width="45.375" style="210" customWidth="1"/>
    <col min="14" max="16384" width="9.125" style="210" customWidth="1"/>
  </cols>
  <sheetData>
    <row r="1" spans="1:7" ht="15.6">
      <c r="A1" s="471" t="s">
        <v>85</v>
      </c>
      <c r="B1" s="471"/>
      <c r="C1" s="471"/>
      <c r="D1" s="471"/>
      <c r="E1" s="471"/>
      <c r="F1" s="471"/>
      <c r="G1" s="471"/>
    </row>
    <row r="2" spans="2:7" ht="14.25" customHeight="1" thickBot="1">
      <c r="B2" s="211"/>
      <c r="C2" s="212"/>
      <c r="D2" s="212"/>
      <c r="E2" s="213"/>
      <c r="F2" s="212"/>
      <c r="G2" s="212"/>
    </row>
    <row r="3" spans="1:7" ht="13.8" thickTop="1">
      <c r="A3" s="462" t="s">
        <v>3</v>
      </c>
      <c r="B3" s="463"/>
      <c r="C3" s="164" t="s">
        <v>102</v>
      </c>
      <c r="D3" s="214"/>
      <c r="E3" s="215" t="s">
        <v>86</v>
      </c>
      <c r="F3" s="216" t="str">
        <f>'02 02 Rek'!H1</f>
        <v>02</v>
      </c>
      <c r="G3" s="217"/>
    </row>
    <row r="4" spans="1:7" ht="13.8" thickBot="1">
      <c r="A4" s="472" t="s">
        <v>77</v>
      </c>
      <c r="B4" s="465"/>
      <c r="C4" s="170" t="s">
        <v>172</v>
      </c>
      <c r="D4" s="218"/>
      <c r="E4" s="473" t="str">
        <f>'02 02 Rek'!G2</f>
        <v>Nová hala</v>
      </c>
      <c r="F4" s="474"/>
      <c r="G4" s="475"/>
    </row>
    <row r="5" spans="1:7" ht="13.8" thickTop="1">
      <c r="A5" s="219"/>
      <c r="G5" s="221"/>
    </row>
    <row r="6" spans="1:11" ht="27" customHeight="1">
      <c r="A6" s="405" t="s">
        <v>87</v>
      </c>
      <c r="B6" s="406" t="s">
        <v>88</v>
      </c>
      <c r="C6" s="406" t="s">
        <v>89</v>
      </c>
      <c r="D6" s="406" t="s">
        <v>90</v>
      </c>
      <c r="E6" s="407" t="s">
        <v>91</v>
      </c>
      <c r="F6" s="408" t="s">
        <v>1132</v>
      </c>
      <c r="G6" s="409" t="s">
        <v>1133</v>
      </c>
      <c r="H6" s="222" t="s">
        <v>92</v>
      </c>
      <c r="I6" s="222" t="s">
        <v>93</v>
      </c>
      <c r="J6" s="222" t="s">
        <v>94</v>
      </c>
      <c r="K6" s="222" t="s">
        <v>95</v>
      </c>
    </row>
    <row r="7" spans="1:15" ht="12.75">
      <c r="A7" s="223" t="s">
        <v>96</v>
      </c>
      <c r="B7" s="224" t="s">
        <v>97</v>
      </c>
      <c r="C7" s="225" t="s">
        <v>98</v>
      </c>
      <c r="D7" s="226"/>
      <c r="E7" s="227"/>
      <c r="F7" s="227"/>
      <c r="G7" s="228"/>
      <c r="H7" s="229"/>
      <c r="I7" s="230"/>
      <c r="J7" s="231"/>
      <c r="K7" s="232"/>
      <c r="O7" s="233">
        <v>1</v>
      </c>
    </row>
    <row r="8" spans="1:80" ht="12.75">
      <c r="A8" s="234">
        <v>1</v>
      </c>
      <c r="B8" s="235" t="s">
        <v>173</v>
      </c>
      <c r="C8" s="236" t="s">
        <v>174</v>
      </c>
      <c r="D8" s="237" t="s">
        <v>138</v>
      </c>
      <c r="E8" s="238">
        <v>1122</v>
      </c>
      <c r="F8" s="331"/>
      <c r="G8" s="239">
        <f>E8*F8</f>
        <v>0</v>
      </c>
      <c r="H8" s="240">
        <v>0</v>
      </c>
      <c r="I8" s="241">
        <f>E8*H8</f>
        <v>0</v>
      </c>
      <c r="J8" s="240">
        <v>0</v>
      </c>
      <c r="K8" s="241">
        <f>E8*J8</f>
        <v>0</v>
      </c>
      <c r="O8" s="233">
        <v>2</v>
      </c>
      <c r="AA8" s="210">
        <v>1</v>
      </c>
      <c r="AB8" s="210">
        <v>1</v>
      </c>
      <c r="AC8" s="210">
        <v>1</v>
      </c>
      <c r="AZ8" s="210">
        <v>1</v>
      </c>
      <c r="BA8" s="210">
        <f>IF(AZ8=1,G8,0)</f>
        <v>0</v>
      </c>
      <c r="BB8" s="210">
        <f>IF(AZ8=2,G8,0)</f>
        <v>0</v>
      </c>
      <c r="BC8" s="210">
        <f>IF(AZ8=3,G8,0)</f>
        <v>0</v>
      </c>
      <c r="BD8" s="210">
        <f>IF(AZ8=4,G8,0)</f>
        <v>0</v>
      </c>
      <c r="BE8" s="210">
        <f>IF(AZ8=5,G8,0)</f>
        <v>0</v>
      </c>
      <c r="CA8" s="233">
        <v>1</v>
      </c>
      <c r="CB8" s="233">
        <v>1</v>
      </c>
    </row>
    <row r="9" spans="1:80" ht="12.75">
      <c r="A9" s="234">
        <v>2</v>
      </c>
      <c r="B9" s="235" t="s">
        <v>175</v>
      </c>
      <c r="C9" s="236" t="s">
        <v>176</v>
      </c>
      <c r="D9" s="237" t="s">
        <v>138</v>
      </c>
      <c r="E9" s="238">
        <v>561</v>
      </c>
      <c r="F9" s="331"/>
      <c r="G9" s="239">
        <f>E9*F9</f>
        <v>0</v>
      </c>
      <c r="H9" s="240">
        <v>0</v>
      </c>
      <c r="I9" s="241">
        <f>E9*H9</f>
        <v>0</v>
      </c>
      <c r="J9" s="240">
        <v>0</v>
      </c>
      <c r="K9" s="241">
        <f>E9*J9</f>
        <v>0</v>
      </c>
      <c r="O9" s="233">
        <v>2</v>
      </c>
      <c r="AA9" s="210">
        <v>1</v>
      </c>
      <c r="AB9" s="210">
        <v>1</v>
      </c>
      <c r="AC9" s="210">
        <v>1</v>
      </c>
      <c r="AZ9" s="210">
        <v>1</v>
      </c>
      <c r="BA9" s="210">
        <f>IF(AZ9=1,G9,0)</f>
        <v>0</v>
      </c>
      <c r="BB9" s="210">
        <f>IF(AZ9=2,G9,0)</f>
        <v>0</v>
      </c>
      <c r="BC9" s="210">
        <f>IF(AZ9=3,G9,0)</f>
        <v>0</v>
      </c>
      <c r="BD9" s="210">
        <f>IF(AZ9=4,G9,0)</f>
        <v>0</v>
      </c>
      <c r="BE9" s="210">
        <f>IF(AZ9=5,G9,0)</f>
        <v>0</v>
      </c>
      <c r="CA9" s="233">
        <v>1</v>
      </c>
      <c r="CB9" s="233">
        <v>1</v>
      </c>
    </row>
    <row r="10" spans="1:15" ht="12.75">
      <c r="A10" s="242"/>
      <c r="B10" s="245"/>
      <c r="C10" s="476" t="s">
        <v>177</v>
      </c>
      <c r="D10" s="477"/>
      <c r="E10" s="246">
        <v>561</v>
      </c>
      <c r="F10" s="333"/>
      <c r="G10" s="248"/>
      <c r="H10" s="249"/>
      <c r="I10" s="243"/>
      <c r="J10" s="250"/>
      <c r="K10" s="243"/>
      <c r="M10" s="244" t="s">
        <v>177</v>
      </c>
      <c r="O10" s="233"/>
    </row>
    <row r="11" spans="1:80" ht="12.75">
      <c r="A11" s="234">
        <v>3</v>
      </c>
      <c r="B11" s="235" t="s">
        <v>178</v>
      </c>
      <c r="C11" s="236" t="s">
        <v>179</v>
      </c>
      <c r="D11" s="237" t="s">
        <v>138</v>
      </c>
      <c r="E11" s="238">
        <v>1238</v>
      </c>
      <c r="F11" s="331"/>
      <c r="G11" s="239">
        <f>E11*F11</f>
        <v>0</v>
      </c>
      <c r="H11" s="240">
        <v>0</v>
      </c>
      <c r="I11" s="241">
        <f>E11*H11</f>
        <v>0</v>
      </c>
      <c r="J11" s="240">
        <v>0</v>
      </c>
      <c r="K11" s="241">
        <f>E11*J11</f>
        <v>0</v>
      </c>
      <c r="O11" s="233">
        <v>2</v>
      </c>
      <c r="AA11" s="210">
        <v>1</v>
      </c>
      <c r="AB11" s="210">
        <v>1</v>
      </c>
      <c r="AC11" s="210">
        <v>1</v>
      </c>
      <c r="AZ11" s="210">
        <v>1</v>
      </c>
      <c r="BA11" s="210">
        <f>IF(AZ11=1,G11,0)</f>
        <v>0</v>
      </c>
      <c r="BB11" s="210">
        <f>IF(AZ11=2,G11,0)</f>
        <v>0</v>
      </c>
      <c r="BC11" s="210">
        <f>IF(AZ11=3,G11,0)</f>
        <v>0</v>
      </c>
      <c r="BD11" s="210">
        <f>IF(AZ11=4,G11,0)</f>
        <v>0</v>
      </c>
      <c r="BE11" s="210">
        <f>IF(AZ11=5,G11,0)</f>
        <v>0</v>
      </c>
      <c r="CA11" s="233">
        <v>1</v>
      </c>
      <c r="CB11" s="233">
        <v>1</v>
      </c>
    </row>
    <row r="12" spans="1:80" ht="12.75">
      <c r="A12" s="234">
        <v>4</v>
      </c>
      <c r="B12" s="235" t="s">
        <v>180</v>
      </c>
      <c r="C12" s="236" t="s">
        <v>181</v>
      </c>
      <c r="D12" s="237" t="s">
        <v>138</v>
      </c>
      <c r="E12" s="238">
        <v>619</v>
      </c>
      <c r="F12" s="331"/>
      <c r="G12" s="239">
        <f>E12*F12</f>
        <v>0</v>
      </c>
      <c r="H12" s="240">
        <v>0</v>
      </c>
      <c r="I12" s="241">
        <f>E12*H12</f>
        <v>0</v>
      </c>
      <c r="J12" s="240">
        <v>0</v>
      </c>
      <c r="K12" s="241">
        <f>E12*J12</f>
        <v>0</v>
      </c>
      <c r="O12" s="233">
        <v>2</v>
      </c>
      <c r="AA12" s="210">
        <v>1</v>
      </c>
      <c r="AB12" s="210">
        <v>1</v>
      </c>
      <c r="AC12" s="210">
        <v>1</v>
      </c>
      <c r="AZ12" s="210">
        <v>1</v>
      </c>
      <c r="BA12" s="210">
        <f>IF(AZ12=1,G12,0)</f>
        <v>0</v>
      </c>
      <c r="BB12" s="210">
        <f>IF(AZ12=2,G12,0)</f>
        <v>0</v>
      </c>
      <c r="BC12" s="210">
        <f>IF(AZ12=3,G12,0)</f>
        <v>0</v>
      </c>
      <c r="BD12" s="210">
        <f>IF(AZ12=4,G12,0)</f>
        <v>0</v>
      </c>
      <c r="BE12" s="210">
        <f>IF(AZ12=5,G12,0)</f>
        <v>0</v>
      </c>
      <c r="CA12" s="233">
        <v>1</v>
      </c>
      <c r="CB12" s="233">
        <v>1</v>
      </c>
    </row>
    <row r="13" spans="1:15" ht="12.75">
      <c r="A13" s="242"/>
      <c r="B13" s="245"/>
      <c r="C13" s="476" t="s">
        <v>182</v>
      </c>
      <c r="D13" s="477"/>
      <c r="E13" s="246">
        <v>619</v>
      </c>
      <c r="F13" s="333"/>
      <c r="G13" s="248"/>
      <c r="H13" s="249"/>
      <c r="I13" s="243"/>
      <c r="J13" s="250"/>
      <c r="K13" s="243"/>
      <c r="M13" s="244" t="s">
        <v>182</v>
      </c>
      <c r="O13" s="233"/>
    </row>
    <row r="14" spans="1:80" ht="12.75">
      <c r="A14" s="234">
        <v>5</v>
      </c>
      <c r="B14" s="235" t="s">
        <v>183</v>
      </c>
      <c r="C14" s="236" t="s">
        <v>184</v>
      </c>
      <c r="D14" s="237" t="s">
        <v>138</v>
      </c>
      <c r="E14" s="238">
        <v>619</v>
      </c>
      <c r="F14" s="331"/>
      <c r="G14" s="239">
        <f>E14*F14</f>
        <v>0</v>
      </c>
      <c r="H14" s="240">
        <v>0</v>
      </c>
      <c r="I14" s="241">
        <f>E14*H14</f>
        <v>0</v>
      </c>
      <c r="J14" s="240">
        <v>0</v>
      </c>
      <c r="K14" s="241">
        <f>E14*J14</f>
        <v>0</v>
      </c>
      <c r="O14" s="233">
        <v>2</v>
      </c>
      <c r="AA14" s="210">
        <v>1</v>
      </c>
      <c r="AB14" s="210">
        <v>1</v>
      </c>
      <c r="AC14" s="210">
        <v>1</v>
      </c>
      <c r="AZ14" s="210">
        <v>1</v>
      </c>
      <c r="BA14" s="210">
        <f>IF(AZ14=1,G14,0)</f>
        <v>0</v>
      </c>
      <c r="BB14" s="210">
        <f>IF(AZ14=2,G14,0)</f>
        <v>0</v>
      </c>
      <c r="BC14" s="210">
        <f>IF(AZ14=3,G14,0)</f>
        <v>0</v>
      </c>
      <c r="BD14" s="210">
        <f>IF(AZ14=4,G14,0)</f>
        <v>0</v>
      </c>
      <c r="BE14" s="210">
        <f>IF(AZ14=5,G14,0)</f>
        <v>0</v>
      </c>
      <c r="CA14" s="233">
        <v>1</v>
      </c>
      <c r="CB14" s="233">
        <v>1</v>
      </c>
    </row>
    <row r="15" spans="1:15" ht="12.75">
      <c r="A15" s="242"/>
      <c r="B15" s="245"/>
      <c r="C15" s="476" t="s">
        <v>182</v>
      </c>
      <c r="D15" s="477"/>
      <c r="E15" s="246">
        <v>619</v>
      </c>
      <c r="F15" s="333"/>
      <c r="G15" s="248"/>
      <c r="H15" s="249"/>
      <c r="I15" s="243"/>
      <c r="J15" s="250"/>
      <c r="K15" s="243"/>
      <c r="M15" s="244" t="s">
        <v>182</v>
      </c>
      <c r="O15" s="233"/>
    </row>
    <row r="16" spans="1:80" ht="12.75">
      <c r="A16" s="234">
        <v>6</v>
      </c>
      <c r="B16" s="235" t="s">
        <v>185</v>
      </c>
      <c r="C16" s="236" t="s">
        <v>186</v>
      </c>
      <c r="D16" s="237" t="s">
        <v>138</v>
      </c>
      <c r="E16" s="238">
        <v>1478</v>
      </c>
      <c r="F16" s="331"/>
      <c r="G16" s="239">
        <f>E16*F16</f>
        <v>0</v>
      </c>
      <c r="H16" s="240">
        <v>0</v>
      </c>
      <c r="I16" s="241">
        <f>E16*H16</f>
        <v>0</v>
      </c>
      <c r="J16" s="240">
        <v>0</v>
      </c>
      <c r="K16" s="241">
        <f>E16*J16</f>
        <v>0</v>
      </c>
      <c r="O16" s="233">
        <v>2</v>
      </c>
      <c r="AA16" s="210">
        <v>1</v>
      </c>
      <c r="AB16" s="210">
        <v>1</v>
      </c>
      <c r="AC16" s="210">
        <v>1</v>
      </c>
      <c r="AZ16" s="210">
        <v>1</v>
      </c>
      <c r="BA16" s="210">
        <f>IF(AZ16=1,G16,0)</f>
        <v>0</v>
      </c>
      <c r="BB16" s="210">
        <f>IF(AZ16=2,G16,0)</f>
        <v>0</v>
      </c>
      <c r="BC16" s="210">
        <f>IF(AZ16=3,G16,0)</f>
        <v>0</v>
      </c>
      <c r="BD16" s="210">
        <f>IF(AZ16=4,G16,0)</f>
        <v>0</v>
      </c>
      <c r="BE16" s="210">
        <f>IF(AZ16=5,G16,0)</f>
        <v>0</v>
      </c>
      <c r="CA16" s="233">
        <v>1</v>
      </c>
      <c r="CB16" s="233">
        <v>1</v>
      </c>
    </row>
    <row r="17" spans="1:15" ht="12.75">
      <c r="A17" s="242"/>
      <c r="B17" s="245"/>
      <c r="C17" s="476" t="s">
        <v>187</v>
      </c>
      <c r="D17" s="477"/>
      <c r="E17" s="246">
        <v>1478</v>
      </c>
      <c r="F17" s="333"/>
      <c r="G17" s="248"/>
      <c r="H17" s="249"/>
      <c r="I17" s="243"/>
      <c r="J17" s="250"/>
      <c r="K17" s="243"/>
      <c r="M17" s="244" t="s">
        <v>187</v>
      </c>
      <c r="O17" s="233"/>
    </row>
    <row r="18" spans="1:80" ht="12.75">
      <c r="A18" s="234">
        <v>7</v>
      </c>
      <c r="B18" s="235" t="s">
        <v>188</v>
      </c>
      <c r="C18" s="236" t="s">
        <v>189</v>
      </c>
      <c r="D18" s="237" t="s">
        <v>138</v>
      </c>
      <c r="E18" s="238">
        <v>1621</v>
      </c>
      <c r="F18" s="331"/>
      <c r="G18" s="239">
        <f>E18*F18</f>
        <v>0</v>
      </c>
      <c r="H18" s="240">
        <v>0</v>
      </c>
      <c r="I18" s="241">
        <f>E18*H18</f>
        <v>0</v>
      </c>
      <c r="J18" s="240">
        <v>0</v>
      </c>
      <c r="K18" s="241">
        <f>E18*J18</f>
        <v>0</v>
      </c>
      <c r="O18" s="233">
        <v>2</v>
      </c>
      <c r="AA18" s="210">
        <v>1</v>
      </c>
      <c r="AB18" s="210">
        <v>1</v>
      </c>
      <c r="AC18" s="210">
        <v>1</v>
      </c>
      <c r="AZ18" s="210">
        <v>1</v>
      </c>
      <c r="BA18" s="210">
        <f>IF(AZ18=1,G18,0)</f>
        <v>0</v>
      </c>
      <c r="BB18" s="210">
        <f>IF(AZ18=2,G18,0)</f>
        <v>0</v>
      </c>
      <c r="BC18" s="210">
        <f>IF(AZ18=3,G18,0)</f>
        <v>0</v>
      </c>
      <c r="BD18" s="210">
        <f>IF(AZ18=4,G18,0)</f>
        <v>0</v>
      </c>
      <c r="BE18" s="210">
        <f>IF(AZ18=5,G18,0)</f>
        <v>0</v>
      </c>
      <c r="CA18" s="233">
        <v>1</v>
      </c>
      <c r="CB18" s="233">
        <v>1</v>
      </c>
    </row>
    <row r="19" spans="1:15" ht="12.75">
      <c r="A19" s="242"/>
      <c r="B19" s="245"/>
      <c r="C19" s="476" t="s">
        <v>190</v>
      </c>
      <c r="D19" s="477"/>
      <c r="E19" s="246">
        <v>1621</v>
      </c>
      <c r="F19" s="333"/>
      <c r="G19" s="248"/>
      <c r="H19" s="249"/>
      <c r="I19" s="243"/>
      <c r="J19" s="250"/>
      <c r="K19" s="243"/>
      <c r="M19" s="244" t="s">
        <v>190</v>
      </c>
      <c r="O19" s="233"/>
    </row>
    <row r="20" spans="1:80" ht="12.75">
      <c r="A20" s="234">
        <v>8</v>
      </c>
      <c r="B20" s="235" t="s">
        <v>191</v>
      </c>
      <c r="C20" s="236" t="s">
        <v>192</v>
      </c>
      <c r="D20" s="237" t="s">
        <v>138</v>
      </c>
      <c r="E20" s="238">
        <v>739</v>
      </c>
      <c r="F20" s="331"/>
      <c r="G20" s="239">
        <f>E20*F20</f>
        <v>0</v>
      </c>
      <c r="H20" s="240">
        <v>0</v>
      </c>
      <c r="I20" s="241">
        <f>E20*H20</f>
        <v>0</v>
      </c>
      <c r="J20" s="240">
        <v>0</v>
      </c>
      <c r="K20" s="241">
        <f>E20*J20</f>
        <v>0</v>
      </c>
      <c r="O20" s="233">
        <v>2</v>
      </c>
      <c r="AA20" s="210">
        <v>1</v>
      </c>
      <c r="AB20" s="210">
        <v>1</v>
      </c>
      <c r="AC20" s="210">
        <v>1</v>
      </c>
      <c r="AZ20" s="210">
        <v>1</v>
      </c>
      <c r="BA20" s="210">
        <f>IF(AZ20=1,G20,0)</f>
        <v>0</v>
      </c>
      <c r="BB20" s="210">
        <f>IF(AZ20=2,G20,0)</f>
        <v>0</v>
      </c>
      <c r="BC20" s="210">
        <f>IF(AZ20=3,G20,0)</f>
        <v>0</v>
      </c>
      <c r="BD20" s="210">
        <f>IF(AZ20=4,G20,0)</f>
        <v>0</v>
      </c>
      <c r="BE20" s="210">
        <f>IF(AZ20=5,G20,0)</f>
        <v>0</v>
      </c>
      <c r="CA20" s="233">
        <v>1</v>
      </c>
      <c r="CB20" s="233">
        <v>1</v>
      </c>
    </row>
    <row r="21" spans="1:80" ht="12.75">
      <c r="A21" s="234">
        <v>9</v>
      </c>
      <c r="B21" s="235" t="s">
        <v>193</v>
      </c>
      <c r="C21" s="236" t="s">
        <v>194</v>
      </c>
      <c r="D21" s="237" t="s">
        <v>138</v>
      </c>
      <c r="E21" s="238">
        <v>1621</v>
      </c>
      <c r="F21" s="331"/>
      <c r="G21" s="239">
        <f>E21*F21</f>
        <v>0</v>
      </c>
      <c r="H21" s="240">
        <v>0</v>
      </c>
      <c r="I21" s="241">
        <f>E21*H21</f>
        <v>0</v>
      </c>
      <c r="J21" s="240">
        <v>0</v>
      </c>
      <c r="K21" s="241">
        <f>E21*J21</f>
        <v>0</v>
      </c>
      <c r="O21" s="233">
        <v>2</v>
      </c>
      <c r="AA21" s="210">
        <v>1</v>
      </c>
      <c r="AB21" s="210">
        <v>1</v>
      </c>
      <c r="AC21" s="210">
        <v>1</v>
      </c>
      <c r="AZ21" s="210">
        <v>1</v>
      </c>
      <c r="BA21" s="210">
        <f>IF(AZ21=1,G21,0)</f>
        <v>0</v>
      </c>
      <c r="BB21" s="210">
        <f>IF(AZ21=2,G21,0)</f>
        <v>0</v>
      </c>
      <c r="BC21" s="210">
        <f>IF(AZ21=3,G21,0)</f>
        <v>0</v>
      </c>
      <c r="BD21" s="210">
        <f>IF(AZ21=4,G21,0)</f>
        <v>0</v>
      </c>
      <c r="BE21" s="210">
        <f>IF(AZ21=5,G21,0)</f>
        <v>0</v>
      </c>
      <c r="CA21" s="233">
        <v>1</v>
      </c>
      <c r="CB21" s="233">
        <v>1</v>
      </c>
    </row>
    <row r="22" spans="1:15" ht="12.75">
      <c r="A22" s="242"/>
      <c r="B22" s="245"/>
      <c r="C22" s="476" t="s">
        <v>190</v>
      </c>
      <c r="D22" s="477"/>
      <c r="E22" s="246">
        <v>1621</v>
      </c>
      <c r="F22" s="333"/>
      <c r="G22" s="248"/>
      <c r="H22" s="249"/>
      <c r="I22" s="243"/>
      <c r="J22" s="250"/>
      <c r="K22" s="243"/>
      <c r="M22" s="244" t="s">
        <v>190</v>
      </c>
      <c r="O22" s="233"/>
    </row>
    <row r="23" spans="1:80" ht="12.75">
      <c r="A23" s="234">
        <v>10</v>
      </c>
      <c r="B23" s="235" t="s">
        <v>195</v>
      </c>
      <c r="C23" s="236" t="s">
        <v>196</v>
      </c>
      <c r="D23" s="237" t="s">
        <v>138</v>
      </c>
      <c r="E23" s="238">
        <v>739</v>
      </c>
      <c r="F23" s="331"/>
      <c r="G23" s="239">
        <f>E23*F23</f>
        <v>0</v>
      </c>
      <c r="H23" s="240">
        <v>0</v>
      </c>
      <c r="I23" s="241">
        <f>E23*H23</f>
        <v>0</v>
      </c>
      <c r="J23" s="240">
        <v>0</v>
      </c>
      <c r="K23" s="241">
        <f>E23*J23</f>
        <v>0</v>
      </c>
      <c r="O23" s="233">
        <v>2</v>
      </c>
      <c r="AA23" s="210">
        <v>1</v>
      </c>
      <c r="AB23" s="210">
        <v>1</v>
      </c>
      <c r="AC23" s="210">
        <v>1</v>
      </c>
      <c r="AZ23" s="210">
        <v>1</v>
      </c>
      <c r="BA23" s="210">
        <f>IF(AZ23=1,G23,0)</f>
        <v>0</v>
      </c>
      <c r="BB23" s="210">
        <f>IF(AZ23=2,G23,0)</f>
        <v>0</v>
      </c>
      <c r="BC23" s="210">
        <f>IF(AZ23=3,G23,0)</f>
        <v>0</v>
      </c>
      <c r="BD23" s="210">
        <f>IF(AZ23=4,G23,0)</f>
        <v>0</v>
      </c>
      <c r="BE23" s="210">
        <f>IF(AZ23=5,G23,0)</f>
        <v>0</v>
      </c>
      <c r="CA23" s="233">
        <v>1</v>
      </c>
      <c r="CB23" s="233">
        <v>1</v>
      </c>
    </row>
    <row r="24" spans="1:57" ht="12.75">
      <c r="A24" s="251"/>
      <c r="B24" s="252" t="s">
        <v>99</v>
      </c>
      <c r="C24" s="253" t="s">
        <v>128</v>
      </c>
      <c r="D24" s="254"/>
      <c r="E24" s="255"/>
      <c r="F24" s="256"/>
      <c r="G24" s="257">
        <f>SUM(G7:G23)</f>
        <v>0</v>
      </c>
      <c r="H24" s="258"/>
      <c r="I24" s="259">
        <f>SUM(I7:I23)</f>
        <v>0</v>
      </c>
      <c r="J24" s="258"/>
      <c r="K24" s="259">
        <f>SUM(K7:K23)</f>
        <v>0</v>
      </c>
      <c r="O24" s="233">
        <v>4</v>
      </c>
      <c r="BA24" s="260">
        <f>SUM(BA7:BA23)</f>
        <v>0</v>
      </c>
      <c r="BB24" s="260">
        <f>SUM(BB7:BB23)</f>
        <v>0</v>
      </c>
      <c r="BC24" s="260">
        <f>SUM(BC7:BC23)</f>
        <v>0</v>
      </c>
      <c r="BD24" s="260">
        <f>SUM(BD7:BD23)</f>
        <v>0</v>
      </c>
      <c r="BE24" s="260">
        <f>SUM(BE7:BE23)</f>
        <v>0</v>
      </c>
    </row>
    <row r="25" spans="1:15" ht="12.75">
      <c r="A25" s="223" t="s">
        <v>96</v>
      </c>
      <c r="B25" s="224" t="s">
        <v>112</v>
      </c>
      <c r="C25" s="225" t="s">
        <v>197</v>
      </c>
      <c r="D25" s="226"/>
      <c r="E25" s="227"/>
      <c r="F25" s="227"/>
      <c r="G25" s="228"/>
      <c r="H25" s="229"/>
      <c r="I25" s="230"/>
      <c r="J25" s="231"/>
      <c r="K25" s="232"/>
      <c r="O25" s="233">
        <v>1</v>
      </c>
    </row>
    <row r="26" spans="1:80" ht="12.75">
      <c r="A26" s="234">
        <v>11</v>
      </c>
      <c r="B26" s="235" t="s">
        <v>199</v>
      </c>
      <c r="C26" s="236" t="s">
        <v>200</v>
      </c>
      <c r="D26" s="237" t="s">
        <v>201</v>
      </c>
      <c r="E26" s="238">
        <v>928.2</v>
      </c>
      <c r="F26" s="331"/>
      <c r="G26" s="239">
        <f>E26*F26</f>
        <v>0</v>
      </c>
      <c r="H26" s="240">
        <v>0.00777</v>
      </c>
      <c r="I26" s="241">
        <f>E26*H26</f>
        <v>7.212114000000001</v>
      </c>
      <c r="J26" s="240">
        <v>0</v>
      </c>
      <c r="K26" s="241">
        <f>E26*J26</f>
        <v>0</v>
      </c>
      <c r="O26" s="233">
        <v>2</v>
      </c>
      <c r="AA26" s="210">
        <v>1</v>
      </c>
      <c r="AB26" s="210">
        <v>1</v>
      </c>
      <c r="AC26" s="210">
        <v>1</v>
      </c>
      <c r="AZ26" s="210">
        <v>1</v>
      </c>
      <c r="BA26" s="210">
        <f>IF(AZ26=1,G26,0)</f>
        <v>0</v>
      </c>
      <c r="BB26" s="210">
        <f>IF(AZ26=2,G26,0)</f>
        <v>0</v>
      </c>
      <c r="BC26" s="210">
        <f>IF(AZ26=3,G26,0)</f>
        <v>0</v>
      </c>
      <c r="BD26" s="210">
        <f>IF(AZ26=4,G26,0)</f>
        <v>0</v>
      </c>
      <c r="BE26" s="210">
        <f>IF(AZ26=5,G26,0)</f>
        <v>0</v>
      </c>
      <c r="CA26" s="233">
        <v>1</v>
      </c>
      <c r="CB26" s="233">
        <v>1</v>
      </c>
    </row>
    <row r="27" spans="1:15" ht="12.75">
      <c r="A27" s="242"/>
      <c r="B27" s="245"/>
      <c r="C27" s="476" t="s">
        <v>202</v>
      </c>
      <c r="D27" s="477"/>
      <c r="E27" s="246">
        <v>928.2</v>
      </c>
      <c r="F27" s="333"/>
      <c r="G27" s="248"/>
      <c r="H27" s="249"/>
      <c r="I27" s="243"/>
      <c r="J27" s="250"/>
      <c r="K27" s="243"/>
      <c r="M27" s="244" t="s">
        <v>202</v>
      </c>
      <c r="O27" s="233"/>
    </row>
    <row r="28" spans="1:80" ht="12.75">
      <c r="A28" s="234">
        <v>12</v>
      </c>
      <c r="B28" s="235" t="s">
        <v>203</v>
      </c>
      <c r="C28" s="236" t="s">
        <v>204</v>
      </c>
      <c r="D28" s="237" t="s">
        <v>201</v>
      </c>
      <c r="E28" s="238">
        <v>48</v>
      </c>
      <c r="F28" s="331"/>
      <c r="G28" s="239">
        <f>E28*F28</f>
        <v>0</v>
      </c>
      <c r="H28" s="240">
        <v>0.02464</v>
      </c>
      <c r="I28" s="241">
        <f>E28*H28</f>
        <v>1.18272</v>
      </c>
      <c r="J28" s="240">
        <v>0</v>
      </c>
      <c r="K28" s="241">
        <f>E28*J28</f>
        <v>0</v>
      </c>
      <c r="O28" s="233">
        <v>2</v>
      </c>
      <c r="AA28" s="210">
        <v>1</v>
      </c>
      <c r="AB28" s="210">
        <v>1</v>
      </c>
      <c r="AC28" s="210">
        <v>1</v>
      </c>
      <c r="AZ28" s="210">
        <v>1</v>
      </c>
      <c r="BA28" s="210">
        <f>IF(AZ28=1,G28,0)</f>
        <v>0</v>
      </c>
      <c r="BB28" s="210">
        <f>IF(AZ28=2,G28,0)</f>
        <v>0</v>
      </c>
      <c r="BC28" s="210">
        <f>IF(AZ28=3,G28,0)</f>
        <v>0</v>
      </c>
      <c r="BD28" s="210">
        <f>IF(AZ28=4,G28,0)</f>
        <v>0</v>
      </c>
      <c r="BE28" s="210">
        <f>IF(AZ28=5,G28,0)</f>
        <v>0</v>
      </c>
      <c r="CA28" s="233">
        <v>1</v>
      </c>
      <c r="CB28" s="233">
        <v>1</v>
      </c>
    </row>
    <row r="29" spans="1:15" ht="12.75">
      <c r="A29" s="242"/>
      <c r="B29" s="245"/>
      <c r="C29" s="476" t="s">
        <v>205</v>
      </c>
      <c r="D29" s="477"/>
      <c r="E29" s="246">
        <v>48</v>
      </c>
      <c r="F29" s="333"/>
      <c r="G29" s="248"/>
      <c r="H29" s="249"/>
      <c r="I29" s="243"/>
      <c r="J29" s="250"/>
      <c r="K29" s="243"/>
      <c r="M29" s="244" t="s">
        <v>205</v>
      </c>
      <c r="O29" s="233"/>
    </row>
    <row r="30" spans="1:80" ht="12.75">
      <c r="A30" s="234">
        <v>13</v>
      </c>
      <c r="B30" s="235" t="s">
        <v>206</v>
      </c>
      <c r="C30" s="236" t="s">
        <v>207</v>
      </c>
      <c r="D30" s="237" t="s">
        <v>138</v>
      </c>
      <c r="E30" s="238">
        <v>18.872</v>
      </c>
      <c r="F30" s="331"/>
      <c r="G30" s="239">
        <f>E30*F30</f>
        <v>0</v>
      </c>
      <c r="H30" s="240">
        <v>1.9397</v>
      </c>
      <c r="I30" s="241">
        <f>E30*H30</f>
        <v>36.606018399999996</v>
      </c>
      <c r="J30" s="240">
        <v>0</v>
      </c>
      <c r="K30" s="241">
        <f>E30*J30</f>
        <v>0</v>
      </c>
      <c r="O30" s="233">
        <v>2</v>
      </c>
      <c r="AA30" s="210">
        <v>1</v>
      </c>
      <c r="AB30" s="210">
        <v>1</v>
      </c>
      <c r="AC30" s="210">
        <v>1</v>
      </c>
      <c r="AZ30" s="210">
        <v>1</v>
      </c>
      <c r="BA30" s="210">
        <f>IF(AZ30=1,G30,0)</f>
        <v>0</v>
      </c>
      <c r="BB30" s="210">
        <f>IF(AZ30=2,G30,0)</f>
        <v>0</v>
      </c>
      <c r="BC30" s="210">
        <f>IF(AZ30=3,G30,0)</f>
        <v>0</v>
      </c>
      <c r="BD30" s="210">
        <f>IF(AZ30=4,G30,0)</f>
        <v>0</v>
      </c>
      <c r="BE30" s="210">
        <f>IF(AZ30=5,G30,0)</f>
        <v>0</v>
      </c>
      <c r="CA30" s="233">
        <v>1</v>
      </c>
      <c r="CB30" s="233">
        <v>1</v>
      </c>
    </row>
    <row r="31" spans="1:15" ht="12.75">
      <c r="A31" s="242"/>
      <c r="B31" s="245"/>
      <c r="C31" s="476" t="s">
        <v>208</v>
      </c>
      <c r="D31" s="477"/>
      <c r="E31" s="246">
        <v>3.168</v>
      </c>
      <c r="F31" s="333"/>
      <c r="G31" s="248"/>
      <c r="H31" s="249"/>
      <c r="I31" s="243"/>
      <c r="J31" s="250"/>
      <c r="K31" s="243"/>
      <c r="M31" s="244" t="s">
        <v>208</v>
      </c>
      <c r="O31" s="233"/>
    </row>
    <row r="32" spans="1:15" ht="12.75">
      <c r="A32" s="242"/>
      <c r="B32" s="245"/>
      <c r="C32" s="476" t="s">
        <v>209</v>
      </c>
      <c r="D32" s="477"/>
      <c r="E32" s="246">
        <v>0.3</v>
      </c>
      <c r="F32" s="333"/>
      <c r="G32" s="248"/>
      <c r="H32" s="249"/>
      <c r="I32" s="243"/>
      <c r="J32" s="250"/>
      <c r="K32" s="243"/>
      <c r="M32" s="244" t="s">
        <v>209</v>
      </c>
      <c r="O32" s="233"/>
    </row>
    <row r="33" spans="1:15" ht="12.75">
      <c r="A33" s="242"/>
      <c r="B33" s="245"/>
      <c r="C33" s="476" t="s">
        <v>209</v>
      </c>
      <c r="D33" s="477"/>
      <c r="E33" s="246">
        <v>0.3</v>
      </c>
      <c r="F33" s="333"/>
      <c r="G33" s="248"/>
      <c r="H33" s="249"/>
      <c r="I33" s="243"/>
      <c r="J33" s="250"/>
      <c r="K33" s="243"/>
      <c r="M33" s="244" t="s">
        <v>209</v>
      </c>
      <c r="O33" s="233"/>
    </row>
    <row r="34" spans="1:15" ht="12.75">
      <c r="A34" s="242"/>
      <c r="B34" s="245"/>
      <c r="C34" s="476" t="s">
        <v>210</v>
      </c>
      <c r="D34" s="477"/>
      <c r="E34" s="246">
        <v>0.42</v>
      </c>
      <c r="F34" s="333"/>
      <c r="G34" s="248"/>
      <c r="H34" s="249"/>
      <c r="I34" s="243"/>
      <c r="J34" s="250"/>
      <c r="K34" s="243"/>
      <c r="M34" s="244" t="s">
        <v>210</v>
      </c>
      <c r="O34" s="233"/>
    </row>
    <row r="35" spans="1:15" ht="12.75">
      <c r="A35" s="242"/>
      <c r="B35" s="245"/>
      <c r="C35" s="476" t="s">
        <v>211</v>
      </c>
      <c r="D35" s="477"/>
      <c r="E35" s="246">
        <v>0.54</v>
      </c>
      <c r="F35" s="333"/>
      <c r="G35" s="248"/>
      <c r="H35" s="249"/>
      <c r="I35" s="243"/>
      <c r="J35" s="250"/>
      <c r="K35" s="243"/>
      <c r="M35" s="244" t="s">
        <v>211</v>
      </c>
      <c r="O35" s="233"/>
    </row>
    <row r="36" spans="1:15" ht="12.75">
      <c r="A36" s="242"/>
      <c r="B36" s="245"/>
      <c r="C36" s="476" t="s">
        <v>212</v>
      </c>
      <c r="D36" s="477"/>
      <c r="E36" s="246">
        <v>0.48</v>
      </c>
      <c r="F36" s="333"/>
      <c r="G36" s="248"/>
      <c r="H36" s="249"/>
      <c r="I36" s="243"/>
      <c r="J36" s="250"/>
      <c r="K36" s="243"/>
      <c r="M36" s="244" t="s">
        <v>212</v>
      </c>
      <c r="O36" s="233"/>
    </row>
    <row r="37" spans="1:15" ht="12.75">
      <c r="A37" s="242"/>
      <c r="B37" s="245"/>
      <c r="C37" s="476" t="s">
        <v>213</v>
      </c>
      <c r="D37" s="477"/>
      <c r="E37" s="246">
        <v>0.432</v>
      </c>
      <c r="F37" s="333"/>
      <c r="G37" s="248"/>
      <c r="H37" s="249"/>
      <c r="I37" s="243"/>
      <c r="J37" s="250"/>
      <c r="K37" s="243"/>
      <c r="M37" s="244" t="s">
        <v>213</v>
      </c>
      <c r="O37" s="233"/>
    </row>
    <row r="38" spans="1:15" ht="12.75">
      <c r="A38" s="242"/>
      <c r="B38" s="245"/>
      <c r="C38" s="476" t="s">
        <v>214</v>
      </c>
      <c r="D38" s="477"/>
      <c r="E38" s="246">
        <v>3.632</v>
      </c>
      <c r="F38" s="333"/>
      <c r="G38" s="248"/>
      <c r="H38" s="249"/>
      <c r="I38" s="243"/>
      <c r="J38" s="250"/>
      <c r="K38" s="243"/>
      <c r="M38" s="244" t="s">
        <v>214</v>
      </c>
      <c r="O38" s="233"/>
    </row>
    <row r="39" spans="1:15" ht="12.75">
      <c r="A39" s="242"/>
      <c r="B39" s="245"/>
      <c r="C39" s="476" t="s">
        <v>215</v>
      </c>
      <c r="D39" s="477"/>
      <c r="E39" s="246">
        <v>3.456</v>
      </c>
      <c r="F39" s="333"/>
      <c r="G39" s="248"/>
      <c r="H39" s="249"/>
      <c r="I39" s="243"/>
      <c r="J39" s="250"/>
      <c r="K39" s="243"/>
      <c r="M39" s="244" t="s">
        <v>215</v>
      </c>
      <c r="O39" s="233"/>
    </row>
    <row r="40" spans="1:15" ht="12.75">
      <c r="A40" s="242"/>
      <c r="B40" s="245"/>
      <c r="C40" s="476" t="s">
        <v>216</v>
      </c>
      <c r="D40" s="477"/>
      <c r="E40" s="246">
        <v>6.144</v>
      </c>
      <c r="F40" s="333"/>
      <c r="G40" s="248"/>
      <c r="H40" s="249"/>
      <c r="I40" s="243"/>
      <c r="J40" s="250"/>
      <c r="K40" s="243"/>
      <c r="M40" s="244" t="s">
        <v>216</v>
      </c>
      <c r="O40" s="233"/>
    </row>
    <row r="41" spans="1:80" ht="12.75">
      <c r="A41" s="234">
        <v>14</v>
      </c>
      <c r="B41" s="235" t="s">
        <v>217</v>
      </c>
      <c r="C41" s="236" t="s">
        <v>218</v>
      </c>
      <c r="D41" s="237" t="s">
        <v>138</v>
      </c>
      <c r="E41" s="238">
        <v>65.7869</v>
      </c>
      <c r="F41" s="331"/>
      <c r="G41" s="239">
        <f>E41*F41</f>
        <v>0</v>
      </c>
      <c r="H41" s="240">
        <v>2.525</v>
      </c>
      <c r="I41" s="241">
        <f>E41*H41</f>
        <v>166.1119225</v>
      </c>
      <c r="J41" s="240">
        <v>0</v>
      </c>
      <c r="K41" s="241">
        <f>E41*J41</f>
        <v>0</v>
      </c>
      <c r="O41" s="233">
        <v>2</v>
      </c>
      <c r="AA41" s="210">
        <v>1</v>
      </c>
      <c r="AB41" s="210">
        <v>1</v>
      </c>
      <c r="AC41" s="210">
        <v>1</v>
      </c>
      <c r="AZ41" s="210">
        <v>1</v>
      </c>
      <c r="BA41" s="210">
        <f>IF(AZ41=1,G41,0)</f>
        <v>0</v>
      </c>
      <c r="BB41" s="210">
        <f>IF(AZ41=2,G41,0)</f>
        <v>0</v>
      </c>
      <c r="BC41" s="210">
        <f>IF(AZ41=3,G41,0)</f>
        <v>0</v>
      </c>
      <c r="BD41" s="210">
        <f>IF(AZ41=4,G41,0)</f>
        <v>0</v>
      </c>
      <c r="BE41" s="210">
        <f>IF(AZ41=5,G41,0)</f>
        <v>0</v>
      </c>
      <c r="CA41" s="233">
        <v>1</v>
      </c>
      <c r="CB41" s="233">
        <v>1</v>
      </c>
    </row>
    <row r="42" spans="1:15" ht="12.75">
      <c r="A42" s="242"/>
      <c r="B42" s="245"/>
      <c r="C42" s="476" t="s">
        <v>219</v>
      </c>
      <c r="D42" s="477"/>
      <c r="E42" s="246">
        <v>16.632</v>
      </c>
      <c r="F42" s="333"/>
      <c r="G42" s="248"/>
      <c r="H42" s="249"/>
      <c r="I42" s="243"/>
      <c r="J42" s="250"/>
      <c r="K42" s="243"/>
      <c r="M42" s="244" t="s">
        <v>219</v>
      </c>
      <c r="O42" s="233"/>
    </row>
    <row r="43" spans="1:15" ht="12.75">
      <c r="A43" s="242"/>
      <c r="B43" s="245"/>
      <c r="C43" s="476" t="s">
        <v>220</v>
      </c>
      <c r="D43" s="477"/>
      <c r="E43" s="246">
        <v>1.575</v>
      </c>
      <c r="F43" s="333"/>
      <c r="G43" s="248"/>
      <c r="H43" s="249"/>
      <c r="I43" s="243"/>
      <c r="J43" s="250"/>
      <c r="K43" s="243"/>
      <c r="M43" s="244" t="s">
        <v>220</v>
      </c>
      <c r="O43" s="233"/>
    </row>
    <row r="44" spans="1:15" ht="12.75">
      <c r="A44" s="242"/>
      <c r="B44" s="245"/>
      <c r="C44" s="476" t="s">
        <v>221</v>
      </c>
      <c r="D44" s="477"/>
      <c r="E44" s="246">
        <v>1.95</v>
      </c>
      <c r="F44" s="333"/>
      <c r="G44" s="248"/>
      <c r="H44" s="249"/>
      <c r="I44" s="243"/>
      <c r="J44" s="250"/>
      <c r="K44" s="243"/>
      <c r="M44" s="244" t="s">
        <v>221</v>
      </c>
      <c r="O44" s="233"/>
    </row>
    <row r="45" spans="1:15" ht="12.75">
      <c r="A45" s="242"/>
      <c r="B45" s="245"/>
      <c r="C45" s="476" t="s">
        <v>222</v>
      </c>
      <c r="D45" s="477"/>
      <c r="E45" s="246">
        <v>3.78</v>
      </c>
      <c r="F45" s="333"/>
      <c r="G45" s="248"/>
      <c r="H45" s="249"/>
      <c r="I45" s="243"/>
      <c r="J45" s="250"/>
      <c r="K45" s="243"/>
      <c r="M45" s="244" t="s">
        <v>222</v>
      </c>
      <c r="O45" s="233"/>
    </row>
    <row r="46" spans="1:15" ht="12.75">
      <c r="A46" s="242"/>
      <c r="B46" s="245"/>
      <c r="C46" s="476" t="s">
        <v>223</v>
      </c>
      <c r="D46" s="477"/>
      <c r="E46" s="246">
        <v>6.21</v>
      </c>
      <c r="F46" s="333"/>
      <c r="G46" s="248"/>
      <c r="H46" s="249"/>
      <c r="I46" s="243"/>
      <c r="J46" s="250"/>
      <c r="K46" s="243"/>
      <c r="M46" s="244" t="s">
        <v>223</v>
      </c>
      <c r="O46" s="233"/>
    </row>
    <row r="47" spans="1:15" ht="12.75">
      <c r="A47" s="242"/>
      <c r="B47" s="245"/>
      <c r="C47" s="476" t="s">
        <v>224</v>
      </c>
      <c r="D47" s="477"/>
      <c r="E47" s="246">
        <v>6.72</v>
      </c>
      <c r="F47" s="333"/>
      <c r="G47" s="248"/>
      <c r="H47" s="249"/>
      <c r="I47" s="243"/>
      <c r="J47" s="250"/>
      <c r="K47" s="243"/>
      <c r="M47" s="244" t="s">
        <v>224</v>
      </c>
      <c r="O47" s="233"/>
    </row>
    <row r="48" spans="1:15" ht="12.75">
      <c r="A48" s="242"/>
      <c r="B48" s="245"/>
      <c r="C48" s="476" t="s">
        <v>225</v>
      </c>
      <c r="D48" s="477"/>
      <c r="E48" s="246">
        <v>7.128</v>
      </c>
      <c r="F48" s="333"/>
      <c r="G48" s="248"/>
      <c r="H48" s="249"/>
      <c r="I48" s="243"/>
      <c r="J48" s="250"/>
      <c r="K48" s="243"/>
      <c r="M48" s="244" t="s">
        <v>225</v>
      </c>
      <c r="O48" s="233"/>
    </row>
    <row r="49" spans="1:15" ht="12.75">
      <c r="A49" s="242"/>
      <c r="B49" s="245"/>
      <c r="C49" s="476" t="s">
        <v>226</v>
      </c>
      <c r="D49" s="477"/>
      <c r="E49" s="246">
        <v>21.7919</v>
      </c>
      <c r="F49" s="333"/>
      <c r="G49" s="248"/>
      <c r="H49" s="249"/>
      <c r="I49" s="243"/>
      <c r="J49" s="250"/>
      <c r="K49" s="243"/>
      <c r="M49" s="244" t="s">
        <v>226</v>
      </c>
      <c r="O49" s="233"/>
    </row>
    <row r="50" spans="1:80" ht="12.75">
      <c r="A50" s="234">
        <v>15</v>
      </c>
      <c r="B50" s="235" t="s">
        <v>227</v>
      </c>
      <c r="C50" s="236" t="s">
        <v>228</v>
      </c>
      <c r="D50" s="237" t="s">
        <v>131</v>
      </c>
      <c r="E50" s="238">
        <v>438.5792</v>
      </c>
      <c r="F50" s="331"/>
      <c r="G50" s="239">
        <f>E50*F50</f>
        <v>0</v>
      </c>
      <c r="H50" s="240">
        <v>0.03916</v>
      </c>
      <c r="I50" s="241">
        <f>E50*H50</f>
        <v>17.174761472</v>
      </c>
      <c r="J50" s="240">
        <v>0</v>
      </c>
      <c r="K50" s="241">
        <f>E50*J50</f>
        <v>0</v>
      </c>
      <c r="O50" s="233">
        <v>2</v>
      </c>
      <c r="AA50" s="210">
        <v>1</v>
      </c>
      <c r="AB50" s="210">
        <v>1</v>
      </c>
      <c r="AC50" s="210">
        <v>1</v>
      </c>
      <c r="AZ50" s="210">
        <v>1</v>
      </c>
      <c r="BA50" s="210">
        <f>IF(AZ50=1,G50,0)</f>
        <v>0</v>
      </c>
      <c r="BB50" s="210">
        <f>IF(AZ50=2,G50,0)</f>
        <v>0</v>
      </c>
      <c r="BC50" s="210">
        <f>IF(AZ50=3,G50,0)</f>
        <v>0</v>
      </c>
      <c r="BD50" s="210">
        <f>IF(AZ50=4,G50,0)</f>
        <v>0</v>
      </c>
      <c r="BE50" s="210">
        <f>IF(AZ50=5,G50,0)</f>
        <v>0</v>
      </c>
      <c r="CA50" s="233">
        <v>1</v>
      </c>
      <c r="CB50" s="233">
        <v>1</v>
      </c>
    </row>
    <row r="51" spans="1:15" ht="12.75">
      <c r="A51" s="242"/>
      <c r="B51" s="245"/>
      <c r="C51" s="476" t="s">
        <v>229</v>
      </c>
      <c r="D51" s="477"/>
      <c r="E51" s="246">
        <v>110.88</v>
      </c>
      <c r="F51" s="333"/>
      <c r="G51" s="248"/>
      <c r="H51" s="249"/>
      <c r="I51" s="243"/>
      <c r="J51" s="250"/>
      <c r="K51" s="243"/>
      <c r="M51" s="244" t="s">
        <v>229</v>
      </c>
      <c r="O51" s="233"/>
    </row>
    <row r="52" spans="1:15" ht="12.75">
      <c r="A52" s="242"/>
      <c r="B52" s="245"/>
      <c r="C52" s="476" t="s">
        <v>230</v>
      </c>
      <c r="D52" s="477"/>
      <c r="E52" s="246">
        <v>10.5</v>
      </c>
      <c r="F52" s="333"/>
      <c r="G52" s="248"/>
      <c r="H52" s="249"/>
      <c r="I52" s="243"/>
      <c r="J52" s="250"/>
      <c r="K52" s="243"/>
      <c r="M52" s="244" t="s">
        <v>230</v>
      </c>
      <c r="O52" s="233"/>
    </row>
    <row r="53" spans="1:15" ht="12.75">
      <c r="A53" s="242"/>
      <c r="B53" s="245"/>
      <c r="C53" s="476" t="s">
        <v>231</v>
      </c>
      <c r="D53" s="477"/>
      <c r="E53" s="246">
        <v>13</v>
      </c>
      <c r="F53" s="333"/>
      <c r="G53" s="248"/>
      <c r="H53" s="249"/>
      <c r="I53" s="243"/>
      <c r="J53" s="250"/>
      <c r="K53" s="243"/>
      <c r="M53" s="244" t="s">
        <v>231</v>
      </c>
      <c r="O53" s="233"/>
    </row>
    <row r="54" spans="1:15" ht="12.75">
      <c r="A54" s="242"/>
      <c r="B54" s="245"/>
      <c r="C54" s="476" t="s">
        <v>232</v>
      </c>
      <c r="D54" s="477"/>
      <c r="E54" s="246">
        <v>25.2</v>
      </c>
      <c r="F54" s="333"/>
      <c r="G54" s="248"/>
      <c r="H54" s="249"/>
      <c r="I54" s="243"/>
      <c r="J54" s="250"/>
      <c r="K54" s="243"/>
      <c r="M54" s="244" t="s">
        <v>232</v>
      </c>
      <c r="O54" s="233"/>
    </row>
    <row r="55" spans="1:15" ht="12.75">
      <c r="A55" s="242"/>
      <c r="B55" s="245"/>
      <c r="C55" s="476" t="s">
        <v>233</v>
      </c>
      <c r="D55" s="477"/>
      <c r="E55" s="246">
        <v>41.4</v>
      </c>
      <c r="F55" s="333"/>
      <c r="G55" s="248"/>
      <c r="H55" s="249"/>
      <c r="I55" s="243"/>
      <c r="J55" s="250"/>
      <c r="K55" s="243"/>
      <c r="M55" s="244" t="s">
        <v>233</v>
      </c>
      <c r="O55" s="233"/>
    </row>
    <row r="56" spans="1:15" ht="12.75">
      <c r="A56" s="242"/>
      <c r="B56" s="245"/>
      <c r="C56" s="476" t="s">
        <v>234</v>
      </c>
      <c r="D56" s="477"/>
      <c r="E56" s="246">
        <v>44.8</v>
      </c>
      <c r="F56" s="333"/>
      <c r="G56" s="248"/>
      <c r="H56" s="249"/>
      <c r="I56" s="243"/>
      <c r="J56" s="250"/>
      <c r="K56" s="243"/>
      <c r="M56" s="244" t="s">
        <v>234</v>
      </c>
      <c r="O56" s="233"/>
    </row>
    <row r="57" spans="1:15" ht="12.75">
      <c r="A57" s="242"/>
      <c r="B57" s="245"/>
      <c r="C57" s="476" t="s">
        <v>235</v>
      </c>
      <c r="D57" s="477"/>
      <c r="E57" s="246">
        <v>47.52</v>
      </c>
      <c r="F57" s="333"/>
      <c r="G57" s="248"/>
      <c r="H57" s="249"/>
      <c r="I57" s="243"/>
      <c r="J57" s="250"/>
      <c r="K57" s="243"/>
      <c r="M57" s="244" t="s">
        <v>235</v>
      </c>
      <c r="O57" s="233"/>
    </row>
    <row r="58" spans="1:15" ht="12.75">
      <c r="A58" s="242"/>
      <c r="B58" s="245"/>
      <c r="C58" s="476" t="s">
        <v>236</v>
      </c>
      <c r="D58" s="477"/>
      <c r="E58" s="246">
        <v>145.2792</v>
      </c>
      <c r="F58" s="333"/>
      <c r="G58" s="248"/>
      <c r="H58" s="249"/>
      <c r="I58" s="243"/>
      <c r="J58" s="250"/>
      <c r="K58" s="243"/>
      <c r="M58" s="244" t="s">
        <v>236</v>
      </c>
      <c r="O58" s="233"/>
    </row>
    <row r="59" spans="1:80" ht="12.75">
      <c r="A59" s="234">
        <v>16</v>
      </c>
      <c r="B59" s="235" t="s">
        <v>237</v>
      </c>
      <c r="C59" s="236" t="s">
        <v>238</v>
      </c>
      <c r="D59" s="237" t="s">
        <v>131</v>
      </c>
      <c r="E59" s="238">
        <v>438.5792</v>
      </c>
      <c r="F59" s="331"/>
      <c r="G59" s="239">
        <f>E59*F59</f>
        <v>0</v>
      </c>
      <c r="H59" s="240">
        <v>0</v>
      </c>
      <c r="I59" s="241">
        <f>E59*H59</f>
        <v>0</v>
      </c>
      <c r="J59" s="240">
        <v>0</v>
      </c>
      <c r="K59" s="241">
        <f>E59*J59</f>
        <v>0</v>
      </c>
      <c r="O59" s="233">
        <v>2</v>
      </c>
      <c r="AA59" s="210">
        <v>1</v>
      </c>
      <c r="AB59" s="210">
        <v>1</v>
      </c>
      <c r="AC59" s="210">
        <v>1</v>
      </c>
      <c r="AZ59" s="210">
        <v>1</v>
      </c>
      <c r="BA59" s="210">
        <f>IF(AZ59=1,G59,0)</f>
        <v>0</v>
      </c>
      <c r="BB59" s="210">
        <f>IF(AZ59=2,G59,0)</f>
        <v>0</v>
      </c>
      <c r="BC59" s="210">
        <f>IF(AZ59=3,G59,0)</f>
        <v>0</v>
      </c>
      <c r="BD59" s="210">
        <f>IF(AZ59=4,G59,0)</f>
        <v>0</v>
      </c>
      <c r="BE59" s="210">
        <f>IF(AZ59=5,G59,0)</f>
        <v>0</v>
      </c>
      <c r="CA59" s="233">
        <v>1</v>
      </c>
      <c r="CB59" s="233">
        <v>1</v>
      </c>
    </row>
    <row r="60" spans="1:80" ht="12.75">
      <c r="A60" s="234">
        <v>17</v>
      </c>
      <c r="B60" s="235" t="s">
        <v>239</v>
      </c>
      <c r="C60" s="236" t="s">
        <v>240</v>
      </c>
      <c r="D60" s="237" t="s">
        <v>138</v>
      </c>
      <c r="E60" s="238">
        <v>37.68</v>
      </c>
      <c r="F60" s="331"/>
      <c r="G60" s="239">
        <f>E60*F60</f>
        <v>0</v>
      </c>
      <c r="H60" s="240">
        <v>2.525</v>
      </c>
      <c r="I60" s="241">
        <f>E60*H60</f>
        <v>95.142</v>
      </c>
      <c r="J60" s="240">
        <v>0</v>
      </c>
      <c r="K60" s="241">
        <f>E60*J60</f>
        <v>0</v>
      </c>
      <c r="O60" s="233">
        <v>2</v>
      </c>
      <c r="AA60" s="210">
        <v>1</v>
      </c>
      <c r="AB60" s="210">
        <v>1</v>
      </c>
      <c r="AC60" s="210">
        <v>1</v>
      </c>
      <c r="AZ60" s="210">
        <v>1</v>
      </c>
      <c r="BA60" s="210">
        <f>IF(AZ60=1,G60,0)</f>
        <v>0</v>
      </c>
      <c r="BB60" s="210">
        <f>IF(AZ60=2,G60,0)</f>
        <v>0</v>
      </c>
      <c r="BC60" s="210">
        <f>IF(AZ60=3,G60,0)</f>
        <v>0</v>
      </c>
      <c r="BD60" s="210">
        <f>IF(AZ60=4,G60,0)</f>
        <v>0</v>
      </c>
      <c r="BE60" s="210">
        <f>IF(AZ60=5,G60,0)</f>
        <v>0</v>
      </c>
      <c r="CA60" s="233">
        <v>1</v>
      </c>
      <c r="CB60" s="233">
        <v>1</v>
      </c>
    </row>
    <row r="61" spans="1:15" ht="12.75">
      <c r="A61" s="242"/>
      <c r="B61" s="245"/>
      <c r="C61" s="476" t="s">
        <v>241</v>
      </c>
      <c r="D61" s="477"/>
      <c r="E61" s="246">
        <v>37.68</v>
      </c>
      <c r="F61" s="333"/>
      <c r="G61" s="248"/>
      <c r="H61" s="249"/>
      <c r="I61" s="243"/>
      <c r="J61" s="250"/>
      <c r="K61" s="243"/>
      <c r="M61" s="244" t="s">
        <v>241</v>
      </c>
      <c r="O61" s="233"/>
    </row>
    <row r="62" spans="1:80" ht="12.75">
      <c r="A62" s="234">
        <v>18</v>
      </c>
      <c r="B62" s="235" t="s">
        <v>242</v>
      </c>
      <c r="C62" s="236" t="s">
        <v>243</v>
      </c>
      <c r="D62" s="237" t="s">
        <v>138</v>
      </c>
      <c r="E62" s="238">
        <v>36.576</v>
      </c>
      <c r="F62" s="331"/>
      <c r="G62" s="239">
        <f>E62*F62</f>
        <v>0</v>
      </c>
      <c r="H62" s="240">
        <v>2.525</v>
      </c>
      <c r="I62" s="241">
        <f>E62*H62</f>
        <v>92.3544</v>
      </c>
      <c r="J62" s="240">
        <v>0</v>
      </c>
      <c r="K62" s="241">
        <f>E62*J62</f>
        <v>0</v>
      </c>
      <c r="O62" s="233">
        <v>2</v>
      </c>
      <c r="AA62" s="210">
        <v>1</v>
      </c>
      <c r="AB62" s="210">
        <v>1</v>
      </c>
      <c r="AC62" s="210">
        <v>1</v>
      </c>
      <c r="AZ62" s="210">
        <v>1</v>
      </c>
      <c r="BA62" s="210">
        <f>IF(AZ62=1,G62,0)</f>
        <v>0</v>
      </c>
      <c r="BB62" s="210">
        <f>IF(AZ62=2,G62,0)</f>
        <v>0</v>
      </c>
      <c r="BC62" s="210">
        <f>IF(AZ62=3,G62,0)</f>
        <v>0</v>
      </c>
      <c r="BD62" s="210">
        <f>IF(AZ62=4,G62,0)</f>
        <v>0</v>
      </c>
      <c r="BE62" s="210">
        <f>IF(AZ62=5,G62,0)</f>
        <v>0</v>
      </c>
      <c r="CA62" s="233">
        <v>1</v>
      </c>
      <c r="CB62" s="233">
        <v>1</v>
      </c>
    </row>
    <row r="63" spans="1:15" ht="12.75">
      <c r="A63" s="242"/>
      <c r="B63" s="245"/>
      <c r="C63" s="476" t="s">
        <v>244</v>
      </c>
      <c r="D63" s="477"/>
      <c r="E63" s="246">
        <v>18.144</v>
      </c>
      <c r="F63" s="333"/>
      <c r="G63" s="248"/>
      <c r="H63" s="249"/>
      <c r="I63" s="243"/>
      <c r="J63" s="250"/>
      <c r="K63" s="243"/>
      <c r="M63" s="244" t="s">
        <v>244</v>
      </c>
      <c r="O63" s="233"/>
    </row>
    <row r="64" spans="1:15" ht="12.75">
      <c r="A64" s="242"/>
      <c r="B64" s="245"/>
      <c r="C64" s="476" t="s">
        <v>245</v>
      </c>
      <c r="D64" s="477"/>
      <c r="E64" s="246">
        <v>18.432</v>
      </c>
      <c r="F64" s="333"/>
      <c r="G64" s="248"/>
      <c r="H64" s="249"/>
      <c r="I64" s="243"/>
      <c r="J64" s="250"/>
      <c r="K64" s="243"/>
      <c r="M64" s="244" t="s">
        <v>245</v>
      </c>
      <c r="O64" s="233"/>
    </row>
    <row r="65" spans="1:80" ht="12.75">
      <c r="A65" s="234">
        <v>19</v>
      </c>
      <c r="B65" s="235" t="s">
        <v>246</v>
      </c>
      <c r="C65" s="236" t="s">
        <v>247</v>
      </c>
      <c r="D65" s="237" t="s">
        <v>131</v>
      </c>
      <c r="E65" s="238">
        <v>106.56</v>
      </c>
      <c r="F65" s="331"/>
      <c r="G65" s="239">
        <f>E65*F65</f>
        <v>0</v>
      </c>
      <c r="H65" s="240">
        <v>0.0392</v>
      </c>
      <c r="I65" s="241">
        <f>E65*H65</f>
        <v>4.1771519999999995</v>
      </c>
      <c r="J65" s="240">
        <v>0</v>
      </c>
      <c r="K65" s="241">
        <f>E65*J65</f>
        <v>0</v>
      </c>
      <c r="O65" s="233">
        <v>2</v>
      </c>
      <c r="AA65" s="210">
        <v>1</v>
      </c>
      <c r="AB65" s="210">
        <v>1</v>
      </c>
      <c r="AC65" s="210">
        <v>1</v>
      </c>
      <c r="AZ65" s="210">
        <v>1</v>
      </c>
      <c r="BA65" s="210">
        <f>IF(AZ65=1,G65,0)</f>
        <v>0</v>
      </c>
      <c r="BB65" s="210">
        <f>IF(AZ65=2,G65,0)</f>
        <v>0</v>
      </c>
      <c r="BC65" s="210">
        <f>IF(AZ65=3,G65,0)</f>
        <v>0</v>
      </c>
      <c r="BD65" s="210">
        <f>IF(AZ65=4,G65,0)</f>
        <v>0</v>
      </c>
      <c r="BE65" s="210">
        <f>IF(AZ65=5,G65,0)</f>
        <v>0</v>
      </c>
      <c r="CA65" s="233">
        <v>1</v>
      </c>
      <c r="CB65" s="233">
        <v>1</v>
      </c>
    </row>
    <row r="66" spans="1:15" ht="12.75">
      <c r="A66" s="242"/>
      <c r="B66" s="245"/>
      <c r="C66" s="476" t="s">
        <v>248</v>
      </c>
      <c r="D66" s="477"/>
      <c r="E66" s="246">
        <v>60.48</v>
      </c>
      <c r="F66" s="333"/>
      <c r="G66" s="248"/>
      <c r="H66" s="249"/>
      <c r="I66" s="243"/>
      <c r="J66" s="250"/>
      <c r="K66" s="243"/>
      <c r="M66" s="244" t="s">
        <v>248</v>
      </c>
      <c r="O66" s="233"/>
    </row>
    <row r="67" spans="1:15" ht="12.75">
      <c r="A67" s="242"/>
      <c r="B67" s="245"/>
      <c r="C67" s="476" t="s">
        <v>249</v>
      </c>
      <c r="D67" s="477"/>
      <c r="E67" s="246">
        <v>46.08</v>
      </c>
      <c r="F67" s="333"/>
      <c r="G67" s="248"/>
      <c r="H67" s="249"/>
      <c r="I67" s="243"/>
      <c r="J67" s="250"/>
      <c r="K67" s="243"/>
      <c r="M67" s="244" t="s">
        <v>249</v>
      </c>
      <c r="O67" s="233"/>
    </row>
    <row r="68" spans="1:80" ht="12.75">
      <c r="A68" s="234">
        <v>20</v>
      </c>
      <c r="B68" s="235" t="s">
        <v>250</v>
      </c>
      <c r="C68" s="236" t="s">
        <v>251</v>
      </c>
      <c r="D68" s="237" t="s">
        <v>131</v>
      </c>
      <c r="E68" s="238">
        <v>106.56</v>
      </c>
      <c r="F68" s="331"/>
      <c r="G68" s="239">
        <f>E68*F68</f>
        <v>0</v>
      </c>
      <c r="H68" s="240">
        <v>0</v>
      </c>
      <c r="I68" s="241">
        <f>E68*H68</f>
        <v>0</v>
      </c>
      <c r="J68" s="240">
        <v>0</v>
      </c>
      <c r="K68" s="241">
        <f>E68*J68</f>
        <v>0</v>
      </c>
      <c r="O68" s="233">
        <v>2</v>
      </c>
      <c r="AA68" s="210">
        <v>1</v>
      </c>
      <c r="AB68" s="210">
        <v>1</v>
      </c>
      <c r="AC68" s="210">
        <v>1</v>
      </c>
      <c r="AZ68" s="210">
        <v>1</v>
      </c>
      <c r="BA68" s="210">
        <f>IF(AZ68=1,G68,0)</f>
        <v>0</v>
      </c>
      <c r="BB68" s="210">
        <f>IF(AZ68=2,G68,0)</f>
        <v>0</v>
      </c>
      <c r="BC68" s="210">
        <f>IF(AZ68=3,G68,0)</f>
        <v>0</v>
      </c>
      <c r="BD68" s="210">
        <f>IF(AZ68=4,G68,0)</f>
        <v>0</v>
      </c>
      <c r="BE68" s="210">
        <f>IF(AZ68=5,G68,0)</f>
        <v>0</v>
      </c>
      <c r="CA68" s="233">
        <v>1</v>
      </c>
      <c r="CB68" s="233">
        <v>1</v>
      </c>
    </row>
    <row r="69" spans="1:80" ht="20.4">
      <c r="A69" s="234">
        <v>21</v>
      </c>
      <c r="B69" s="235" t="s">
        <v>252</v>
      </c>
      <c r="C69" s="236" t="s">
        <v>253</v>
      </c>
      <c r="D69" s="237" t="s">
        <v>157</v>
      </c>
      <c r="E69" s="238">
        <v>0.7576</v>
      </c>
      <c r="F69" s="331"/>
      <c r="G69" s="239">
        <f>E69*F69</f>
        <v>0</v>
      </c>
      <c r="H69" s="240">
        <v>1.05439</v>
      </c>
      <c r="I69" s="241">
        <f>E69*H69</f>
        <v>0.798805864</v>
      </c>
      <c r="J69" s="240">
        <v>0</v>
      </c>
      <c r="K69" s="241">
        <f>E69*J69</f>
        <v>0</v>
      </c>
      <c r="O69" s="233">
        <v>2</v>
      </c>
      <c r="AA69" s="210">
        <v>1</v>
      </c>
      <c r="AB69" s="210">
        <v>1</v>
      </c>
      <c r="AC69" s="210">
        <v>1</v>
      </c>
      <c r="AZ69" s="210">
        <v>1</v>
      </c>
      <c r="BA69" s="210">
        <f>IF(AZ69=1,G69,0)</f>
        <v>0</v>
      </c>
      <c r="BB69" s="210">
        <f>IF(AZ69=2,G69,0)</f>
        <v>0</v>
      </c>
      <c r="BC69" s="210">
        <f>IF(AZ69=3,G69,0)</f>
        <v>0</v>
      </c>
      <c r="BD69" s="210">
        <f>IF(AZ69=4,G69,0)</f>
        <v>0</v>
      </c>
      <c r="BE69" s="210">
        <f>IF(AZ69=5,G69,0)</f>
        <v>0</v>
      </c>
      <c r="CA69" s="233">
        <v>1</v>
      </c>
      <c r="CB69" s="233">
        <v>1</v>
      </c>
    </row>
    <row r="70" spans="1:15" ht="12.75">
      <c r="A70" s="242"/>
      <c r="B70" s="245"/>
      <c r="C70" s="476" t="s">
        <v>254</v>
      </c>
      <c r="D70" s="477"/>
      <c r="E70" s="246">
        <v>0.2727</v>
      </c>
      <c r="F70" s="333"/>
      <c r="G70" s="248"/>
      <c r="H70" s="249"/>
      <c r="I70" s="243"/>
      <c r="J70" s="250"/>
      <c r="K70" s="243"/>
      <c r="M70" s="244" t="s">
        <v>254</v>
      </c>
      <c r="O70" s="233"/>
    </row>
    <row r="71" spans="1:15" ht="12.75">
      <c r="A71" s="242"/>
      <c r="B71" s="245"/>
      <c r="C71" s="476" t="s">
        <v>255</v>
      </c>
      <c r="D71" s="477"/>
      <c r="E71" s="246">
        <v>0.4849</v>
      </c>
      <c r="F71" s="333"/>
      <c r="G71" s="248"/>
      <c r="H71" s="249"/>
      <c r="I71" s="243"/>
      <c r="J71" s="250"/>
      <c r="K71" s="243"/>
      <c r="M71" s="244" t="s">
        <v>255</v>
      </c>
      <c r="O71" s="233"/>
    </row>
    <row r="72" spans="1:80" ht="20.4">
      <c r="A72" s="234">
        <v>22</v>
      </c>
      <c r="B72" s="235" t="s">
        <v>256</v>
      </c>
      <c r="C72" s="236" t="s">
        <v>257</v>
      </c>
      <c r="D72" s="237" t="s">
        <v>131</v>
      </c>
      <c r="E72" s="238">
        <v>1425.69</v>
      </c>
      <c r="F72" s="331"/>
      <c r="G72" s="239">
        <f>E72*F72</f>
        <v>0</v>
      </c>
      <c r="H72" s="240">
        <v>3E-05</v>
      </c>
      <c r="I72" s="241">
        <f>E72*H72</f>
        <v>0.0427707</v>
      </c>
      <c r="J72" s="240">
        <v>0</v>
      </c>
      <c r="K72" s="241">
        <f>E72*J72</f>
        <v>0</v>
      </c>
      <c r="O72" s="233">
        <v>2</v>
      </c>
      <c r="AA72" s="210">
        <v>1</v>
      </c>
      <c r="AB72" s="210">
        <v>1</v>
      </c>
      <c r="AC72" s="210">
        <v>1</v>
      </c>
      <c r="AZ72" s="210">
        <v>1</v>
      </c>
      <c r="BA72" s="210">
        <f>IF(AZ72=1,G72,0)</f>
        <v>0</v>
      </c>
      <c r="BB72" s="210">
        <f>IF(AZ72=2,G72,0)</f>
        <v>0</v>
      </c>
      <c r="BC72" s="210">
        <f>IF(AZ72=3,G72,0)</f>
        <v>0</v>
      </c>
      <c r="BD72" s="210">
        <f>IF(AZ72=4,G72,0)</f>
        <v>0</v>
      </c>
      <c r="BE72" s="210">
        <f>IF(AZ72=5,G72,0)</f>
        <v>0</v>
      </c>
      <c r="CA72" s="233">
        <v>1</v>
      </c>
      <c r="CB72" s="233">
        <v>1</v>
      </c>
    </row>
    <row r="73" spans="1:15" ht="12.75">
      <c r="A73" s="242"/>
      <c r="B73" s="245"/>
      <c r="C73" s="476" t="s">
        <v>258</v>
      </c>
      <c r="D73" s="477"/>
      <c r="E73" s="246">
        <v>1425.69</v>
      </c>
      <c r="F73" s="333"/>
      <c r="G73" s="248"/>
      <c r="H73" s="249"/>
      <c r="I73" s="243"/>
      <c r="J73" s="250"/>
      <c r="K73" s="243"/>
      <c r="M73" s="244" t="s">
        <v>258</v>
      </c>
      <c r="O73" s="233"/>
    </row>
    <row r="74" spans="1:80" ht="20.4">
      <c r="A74" s="234">
        <v>23</v>
      </c>
      <c r="B74" s="235" t="s">
        <v>259</v>
      </c>
      <c r="C74" s="236" t="s">
        <v>260</v>
      </c>
      <c r="D74" s="237" t="s">
        <v>201</v>
      </c>
      <c r="E74" s="238">
        <v>177</v>
      </c>
      <c r="F74" s="331"/>
      <c r="G74" s="239">
        <f>E74*F74</f>
        <v>0</v>
      </c>
      <c r="H74" s="240">
        <v>0.4378</v>
      </c>
      <c r="I74" s="241">
        <f>E74*H74</f>
        <v>77.4906</v>
      </c>
      <c r="J74" s="240">
        <v>0</v>
      </c>
      <c r="K74" s="241">
        <f>E74*J74</f>
        <v>0</v>
      </c>
      <c r="O74" s="233">
        <v>2</v>
      </c>
      <c r="AA74" s="210">
        <v>2</v>
      </c>
      <c r="AB74" s="210">
        <v>1</v>
      </c>
      <c r="AC74" s="210">
        <v>1</v>
      </c>
      <c r="AZ74" s="210">
        <v>1</v>
      </c>
      <c r="BA74" s="210">
        <f>IF(AZ74=1,G74,0)</f>
        <v>0</v>
      </c>
      <c r="BB74" s="210">
        <f>IF(AZ74=2,G74,0)</f>
        <v>0</v>
      </c>
      <c r="BC74" s="210">
        <f>IF(AZ74=3,G74,0)</f>
        <v>0</v>
      </c>
      <c r="BD74" s="210">
        <f>IF(AZ74=4,G74,0)</f>
        <v>0</v>
      </c>
      <c r="BE74" s="210">
        <f>IF(AZ74=5,G74,0)</f>
        <v>0</v>
      </c>
      <c r="CA74" s="233">
        <v>2</v>
      </c>
      <c r="CB74" s="233">
        <v>1</v>
      </c>
    </row>
    <row r="75" spans="1:80" ht="12.75">
      <c r="A75" s="234">
        <v>24</v>
      </c>
      <c r="B75" s="235" t="s">
        <v>261</v>
      </c>
      <c r="C75" s="236" t="s">
        <v>262</v>
      </c>
      <c r="D75" s="237" t="s">
        <v>263</v>
      </c>
      <c r="E75" s="238">
        <v>97.92</v>
      </c>
      <c r="F75" s="331"/>
      <c r="G75" s="239">
        <f>E75*F75</f>
        <v>0</v>
      </c>
      <c r="H75" s="240">
        <v>0.37</v>
      </c>
      <c r="I75" s="241">
        <f>E75*H75</f>
        <v>36.2304</v>
      </c>
      <c r="J75" s="240"/>
      <c r="K75" s="241">
        <f>E75*J75</f>
        <v>0</v>
      </c>
      <c r="O75" s="233">
        <v>2</v>
      </c>
      <c r="AA75" s="210">
        <v>3</v>
      </c>
      <c r="AB75" s="210">
        <v>1</v>
      </c>
      <c r="AC75" s="210">
        <v>59225101</v>
      </c>
      <c r="AZ75" s="210">
        <v>1</v>
      </c>
      <c r="BA75" s="210">
        <f>IF(AZ75=1,G75,0)</f>
        <v>0</v>
      </c>
      <c r="BB75" s="210">
        <f>IF(AZ75=2,G75,0)</f>
        <v>0</v>
      </c>
      <c r="BC75" s="210">
        <f>IF(AZ75=3,G75,0)</f>
        <v>0</v>
      </c>
      <c r="BD75" s="210">
        <f>IF(AZ75=4,G75,0)</f>
        <v>0</v>
      </c>
      <c r="BE75" s="210">
        <f>IF(AZ75=5,G75,0)</f>
        <v>0</v>
      </c>
      <c r="CA75" s="233">
        <v>3</v>
      </c>
      <c r="CB75" s="233">
        <v>1</v>
      </c>
    </row>
    <row r="76" spans="1:15" ht="12.75">
      <c r="A76" s="242"/>
      <c r="B76" s="245"/>
      <c r="C76" s="476" t="s">
        <v>264</v>
      </c>
      <c r="D76" s="477"/>
      <c r="E76" s="246">
        <v>97.92</v>
      </c>
      <c r="F76" s="333"/>
      <c r="G76" s="248"/>
      <c r="H76" s="249"/>
      <c r="I76" s="243"/>
      <c r="J76" s="250"/>
      <c r="K76" s="243"/>
      <c r="M76" s="244" t="s">
        <v>264</v>
      </c>
      <c r="O76" s="233"/>
    </row>
    <row r="77" spans="1:57" ht="12.75">
      <c r="A77" s="251"/>
      <c r="B77" s="252" t="s">
        <v>99</v>
      </c>
      <c r="C77" s="253" t="s">
        <v>198</v>
      </c>
      <c r="D77" s="254"/>
      <c r="E77" s="255"/>
      <c r="F77" s="329"/>
      <c r="G77" s="257">
        <f>SUM(G25:G76)</f>
        <v>0</v>
      </c>
      <c r="H77" s="258"/>
      <c r="I77" s="259">
        <f>SUM(I25:I76)</f>
        <v>534.5236649359999</v>
      </c>
      <c r="J77" s="258"/>
      <c r="K77" s="259">
        <f>SUM(K25:K76)</f>
        <v>0</v>
      </c>
      <c r="O77" s="233">
        <v>4</v>
      </c>
      <c r="BA77" s="260">
        <f>SUM(BA25:BA76)</f>
        <v>0</v>
      </c>
      <c r="BB77" s="260">
        <f>SUM(BB25:BB76)</f>
        <v>0</v>
      </c>
      <c r="BC77" s="260">
        <f>SUM(BC25:BC76)</f>
        <v>0</v>
      </c>
      <c r="BD77" s="260">
        <f>SUM(BD25:BD76)</f>
        <v>0</v>
      </c>
      <c r="BE77" s="260">
        <f>SUM(BE25:BE76)</f>
        <v>0</v>
      </c>
    </row>
    <row r="78" spans="1:15" ht="12.75">
      <c r="A78" s="223" t="s">
        <v>96</v>
      </c>
      <c r="B78" s="224" t="s">
        <v>114</v>
      </c>
      <c r="C78" s="225" t="s">
        <v>265</v>
      </c>
      <c r="D78" s="226"/>
      <c r="E78" s="227"/>
      <c r="F78" s="330"/>
      <c r="G78" s="228"/>
      <c r="H78" s="229"/>
      <c r="I78" s="230"/>
      <c r="J78" s="231"/>
      <c r="K78" s="232"/>
      <c r="O78" s="233">
        <v>1</v>
      </c>
    </row>
    <row r="79" spans="1:80" ht="20.4">
      <c r="A79" s="234">
        <v>25</v>
      </c>
      <c r="B79" s="235" t="s">
        <v>267</v>
      </c>
      <c r="C79" s="236" t="s">
        <v>268</v>
      </c>
      <c r="D79" s="237" t="s">
        <v>131</v>
      </c>
      <c r="E79" s="238">
        <v>34.69</v>
      </c>
      <c r="F79" s="331"/>
      <c r="G79" s="239">
        <f>E79*F79</f>
        <v>0</v>
      </c>
      <c r="H79" s="240">
        <v>0.02754</v>
      </c>
      <c r="I79" s="241">
        <f>E79*H79</f>
        <v>0.9553625999999998</v>
      </c>
      <c r="J79" s="240">
        <v>0</v>
      </c>
      <c r="K79" s="241">
        <f>E79*J79</f>
        <v>0</v>
      </c>
      <c r="O79" s="233">
        <v>2</v>
      </c>
      <c r="AA79" s="210">
        <v>1</v>
      </c>
      <c r="AB79" s="210">
        <v>1</v>
      </c>
      <c r="AC79" s="210">
        <v>1</v>
      </c>
      <c r="AZ79" s="210">
        <v>1</v>
      </c>
      <c r="BA79" s="210">
        <f>IF(AZ79=1,G79,0)</f>
        <v>0</v>
      </c>
      <c r="BB79" s="210">
        <f>IF(AZ79=2,G79,0)</f>
        <v>0</v>
      </c>
      <c r="BC79" s="210">
        <f>IF(AZ79=3,G79,0)</f>
        <v>0</v>
      </c>
      <c r="BD79" s="210">
        <f>IF(AZ79=4,G79,0)</f>
        <v>0</v>
      </c>
      <c r="BE79" s="210">
        <f>IF(AZ79=5,G79,0)</f>
        <v>0</v>
      </c>
      <c r="CA79" s="233">
        <v>1</v>
      </c>
      <c r="CB79" s="233">
        <v>1</v>
      </c>
    </row>
    <row r="80" spans="1:15" ht="12.75">
      <c r="A80" s="242"/>
      <c r="B80" s="245"/>
      <c r="C80" s="476" t="s">
        <v>269</v>
      </c>
      <c r="D80" s="477"/>
      <c r="E80" s="246">
        <v>42.57</v>
      </c>
      <c r="F80" s="333"/>
      <c r="G80" s="248"/>
      <c r="H80" s="249"/>
      <c r="I80" s="243"/>
      <c r="J80" s="250"/>
      <c r="K80" s="243"/>
      <c r="M80" s="244" t="s">
        <v>269</v>
      </c>
      <c r="O80" s="233"/>
    </row>
    <row r="81" spans="1:15" ht="12.75">
      <c r="A81" s="242"/>
      <c r="B81" s="245"/>
      <c r="C81" s="476" t="s">
        <v>270</v>
      </c>
      <c r="D81" s="477"/>
      <c r="E81" s="246">
        <v>-4.728</v>
      </c>
      <c r="F81" s="333"/>
      <c r="G81" s="248"/>
      <c r="H81" s="249"/>
      <c r="I81" s="243"/>
      <c r="J81" s="250"/>
      <c r="K81" s="243"/>
      <c r="M81" s="244" t="s">
        <v>270</v>
      </c>
      <c r="O81" s="233"/>
    </row>
    <row r="82" spans="1:15" ht="12.75">
      <c r="A82" s="242"/>
      <c r="B82" s="245"/>
      <c r="C82" s="476" t="s">
        <v>271</v>
      </c>
      <c r="D82" s="477"/>
      <c r="E82" s="246">
        <v>-3.152</v>
      </c>
      <c r="F82" s="333"/>
      <c r="G82" s="248"/>
      <c r="H82" s="249"/>
      <c r="I82" s="243"/>
      <c r="J82" s="250"/>
      <c r="K82" s="243"/>
      <c r="M82" s="244" t="s">
        <v>271</v>
      </c>
      <c r="O82" s="233"/>
    </row>
    <row r="83" spans="1:80" ht="20.4">
      <c r="A83" s="234">
        <v>26</v>
      </c>
      <c r="B83" s="235" t="s">
        <v>272</v>
      </c>
      <c r="C83" s="236" t="s">
        <v>273</v>
      </c>
      <c r="D83" s="237" t="s">
        <v>131</v>
      </c>
      <c r="E83" s="238">
        <v>9.21</v>
      </c>
      <c r="F83" s="331"/>
      <c r="G83" s="239">
        <f>E83*F83</f>
        <v>0</v>
      </c>
      <c r="H83" s="240">
        <v>0.05379</v>
      </c>
      <c r="I83" s="241">
        <f>E83*H83</f>
        <v>0.4954059</v>
      </c>
      <c r="J83" s="240">
        <v>0</v>
      </c>
      <c r="K83" s="241">
        <f>E83*J83</f>
        <v>0</v>
      </c>
      <c r="O83" s="233">
        <v>2</v>
      </c>
      <c r="AA83" s="210">
        <v>1</v>
      </c>
      <c r="AB83" s="210">
        <v>1</v>
      </c>
      <c r="AC83" s="210">
        <v>1</v>
      </c>
      <c r="AZ83" s="210">
        <v>1</v>
      </c>
      <c r="BA83" s="210">
        <f>IF(AZ83=1,G83,0)</f>
        <v>0</v>
      </c>
      <c r="BB83" s="210">
        <f>IF(AZ83=2,G83,0)</f>
        <v>0</v>
      </c>
      <c r="BC83" s="210">
        <f>IF(AZ83=3,G83,0)</f>
        <v>0</v>
      </c>
      <c r="BD83" s="210">
        <f>IF(AZ83=4,G83,0)</f>
        <v>0</v>
      </c>
      <c r="BE83" s="210">
        <f>IF(AZ83=5,G83,0)</f>
        <v>0</v>
      </c>
      <c r="CA83" s="233">
        <v>1</v>
      </c>
      <c r="CB83" s="233">
        <v>1</v>
      </c>
    </row>
    <row r="84" spans="1:15" ht="12.75">
      <c r="A84" s="242"/>
      <c r="B84" s="245"/>
      <c r="C84" s="476" t="s">
        <v>274</v>
      </c>
      <c r="D84" s="477"/>
      <c r="E84" s="246">
        <v>9.21</v>
      </c>
      <c r="F84" s="333"/>
      <c r="G84" s="248"/>
      <c r="H84" s="249"/>
      <c r="I84" s="243"/>
      <c r="J84" s="250"/>
      <c r="K84" s="243"/>
      <c r="M84" s="244" t="s">
        <v>274</v>
      </c>
      <c r="O84" s="233"/>
    </row>
    <row r="85" spans="1:80" ht="20.4">
      <c r="A85" s="234">
        <v>27</v>
      </c>
      <c r="B85" s="235" t="s">
        <v>275</v>
      </c>
      <c r="C85" s="236" t="s">
        <v>276</v>
      </c>
      <c r="D85" s="237" t="s">
        <v>263</v>
      </c>
      <c r="E85" s="238">
        <v>3</v>
      </c>
      <c r="F85" s="331"/>
      <c r="G85" s="239">
        <f>E85*F85</f>
        <v>0</v>
      </c>
      <c r="H85" s="240">
        <v>0.0085</v>
      </c>
      <c r="I85" s="241">
        <f>E85*H85</f>
        <v>0.025500000000000002</v>
      </c>
      <c r="J85" s="240">
        <v>0</v>
      </c>
      <c r="K85" s="241">
        <f>E85*J85</f>
        <v>0</v>
      </c>
      <c r="O85" s="233">
        <v>2</v>
      </c>
      <c r="AA85" s="210">
        <v>1</v>
      </c>
      <c r="AB85" s="210">
        <v>1</v>
      </c>
      <c r="AC85" s="210">
        <v>1</v>
      </c>
      <c r="AZ85" s="210">
        <v>1</v>
      </c>
      <c r="BA85" s="210">
        <f>IF(AZ85=1,G85,0)</f>
        <v>0</v>
      </c>
      <c r="BB85" s="210">
        <f>IF(AZ85=2,G85,0)</f>
        <v>0</v>
      </c>
      <c r="BC85" s="210">
        <f>IF(AZ85=3,G85,0)</f>
        <v>0</v>
      </c>
      <c r="BD85" s="210">
        <f>IF(AZ85=4,G85,0)</f>
        <v>0</v>
      </c>
      <c r="BE85" s="210">
        <f>IF(AZ85=5,G85,0)</f>
        <v>0</v>
      </c>
      <c r="CA85" s="233">
        <v>1</v>
      </c>
      <c r="CB85" s="233">
        <v>1</v>
      </c>
    </row>
    <row r="86" spans="1:80" ht="20.4">
      <c r="A86" s="234">
        <v>28</v>
      </c>
      <c r="B86" s="235" t="s">
        <v>277</v>
      </c>
      <c r="C86" s="236" t="s">
        <v>278</v>
      </c>
      <c r="D86" s="237" t="s">
        <v>263</v>
      </c>
      <c r="E86" s="238">
        <v>3</v>
      </c>
      <c r="F86" s="331"/>
      <c r="G86" s="239">
        <f>E86*F86</f>
        <v>0</v>
      </c>
      <c r="H86" s="240">
        <v>0.012</v>
      </c>
      <c r="I86" s="241">
        <f>E86*H86</f>
        <v>0.036000000000000004</v>
      </c>
      <c r="J86" s="240">
        <v>0</v>
      </c>
      <c r="K86" s="241">
        <f>E86*J86</f>
        <v>0</v>
      </c>
      <c r="O86" s="233">
        <v>2</v>
      </c>
      <c r="AA86" s="210">
        <v>1</v>
      </c>
      <c r="AB86" s="210">
        <v>1</v>
      </c>
      <c r="AC86" s="210">
        <v>1</v>
      </c>
      <c r="AZ86" s="210">
        <v>1</v>
      </c>
      <c r="BA86" s="210">
        <f>IF(AZ86=1,G86,0)</f>
        <v>0</v>
      </c>
      <c r="BB86" s="210">
        <f>IF(AZ86=2,G86,0)</f>
        <v>0</v>
      </c>
      <c r="BC86" s="210">
        <f>IF(AZ86=3,G86,0)</f>
        <v>0</v>
      </c>
      <c r="BD86" s="210">
        <f>IF(AZ86=4,G86,0)</f>
        <v>0</v>
      </c>
      <c r="BE86" s="210">
        <f>IF(AZ86=5,G86,0)</f>
        <v>0</v>
      </c>
      <c r="CA86" s="233">
        <v>1</v>
      </c>
      <c r="CB86" s="233">
        <v>1</v>
      </c>
    </row>
    <row r="87" spans="1:80" ht="12.75">
      <c r="A87" s="234">
        <v>29</v>
      </c>
      <c r="B87" s="235" t="s">
        <v>279</v>
      </c>
      <c r="C87" s="236" t="s">
        <v>280</v>
      </c>
      <c r="D87" s="237" t="s">
        <v>263</v>
      </c>
      <c r="E87" s="238">
        <v>8</v>
      </c>
      <c r="F87" s="331"/>
      <c r="G87" s="239">
        <f>E87*F87</f>
        <v>0</v>
      </c>
      <c r="H87" s="240">
        <v>0.002</v>
      </c>
      <c r="I87" s="241">
        <f>E87*H87</f>
        <v>0.016</v>
      </c>
      <c r="J87" s="240">
        <v>0</v>
      </c>
      <c r="K87" s="241">
        <f>E87*J87</f>
        <v>0</v>
      </c>
      <c r="O87" s="233">
        <v>2</v>
      </c>
      <c r="AA87" s="210">
        <v>1</v>
      </c>
      <c r="AB87" s="210">
        <v>1</v>
      </c>
      <c r="AC87" s="210">
        <v>1</v>
      </c>
      <c r="AZ87" s="210">
        <v>1</v>
      </c>
      <c r="BA87" s="210">
        <f>IF(AZ87=1,G87,0)</f>
        <v>0</v>
      </c>
      <c r="BB87" s="210">
        <f>IF(AZ87=2,G87,0)</f>
        <v>0</v>
      </c>
      <c r="BC87" s="210">
        <f>IF(AZ87=3,G87,0)</f>
        <v>0</v>
      </c>
      <c r="BD87" s="210">
        <f>IF(AZ87=4,G87,0)</f>
        <v>0</v>
      </c>
      <c r="BE87" s="210">
        <f>IF(AZ87=5,G87,0)</f>
        <v>0</v>
      </c>
      <c r="CA87" s="233">
        <v>1</v>
      </c>
      <c r="CB87" s="233">
        <v>1</v>
      </c>
    </row>
    <row r="88" spans="1:80" ht="20.4">
      <c r="A88" s="234">
        <v>30</v>
      </c>
      <c r="B88" s="235" t="s">
        <v>281</v>
      </c>
      <c r="C88" s="236" t="s">
        <v>282</v>
      </c>
      <c r="D88" s="237" t="s">
        <v>263</v>
      </c>
      <c r="E88" s="238">
        <v>2</v>
      </c>
      <c r="F88" s="331"/>
      <c r="G88" s="239">
        <f>E88*F88</f>
        <v>0</v>
      </c>
      <c r="H88" s="240">
        <v>0.012</v>
      </c>
      <c r="I88" s="241">
        <f>E88*H88</f>
        <v>0.024</v>
      </c>
      <c r="J88" s="240">
        <v>0</v>
      </c>
      <c r="K88" s="241">
        <f>E88*J88</f>
        <v>0</v>
      </c>
      <c r="O88" s="233">
        <v>2</v>
      </c>
      <c r="AA88" s="210">
        <v>1</v>
      </c>
      <c r="AB88" s="210">
        <v>1</v>
      </c>
      <c r="AC88" s="210">
        <v>1</v>
      </c>
      <c r="AZ88" s="210">
        <v>1</v>
      </c>
      <c r="BA88" s="210">
        <f>IF(AZ88=1,G88,0)</f>
        <v>0</v>
      </c>
      <c r="BB88" s="210">
        <f>IF(AZ88=2,G88,0)</f>
        <v>0</v>
      </c>
      <c r="BC88" s="210">
        <f>IF(AZ88=3,G88,0)</f>
        <v>0</v>
      </c>
      <c r="BD88" s="210">
        <f>IF(AZ88=4,G88,0)</f>
        <v>0</v>
      </c>
      <c r="BE88" s="210">
        <f>IF(AZ88=5,G88,0)</f>
        <v>0</v>
      </c>
      <c r="CA88" s="233">
        <v>1</v>
      </c>
      <c r="CB88" s="233">
        <v>1</v>
      </c>
    </row>
    <row r="89" spans="1:80" ht="20.4">
      <c r="A89" s="234">
        <v>31</v>
      </c>
      <c r="B89" s="235" t="s">
        <v>283</v>
      </c>
      <c r="C89" s="236" t="s">
        <v>284</v>
      </c>
      <c r="D89" s="237" t="s">
        <v>131</v>
      </c>
      <c r="E89" s="238">
        <v>13.2931</v>
      </c>
      <c r="F89" s="331"/>
      <c r="G89" s="239">
        <f>E89*F89</f>
        <v>0</v>
      </c>
      <c r="H89" s="240">
        <v>0.0186</v>
      </c>
      <c r="I89" s="241">
        <f>E89*H89</f>
        <v>0.24725165999999998</v>
      </c>
      <c r="J89" s="240">
        <v>0</v>
      </c>
      <c r="K89" s="241">
        <f>E89*J89</f>
        <v>0</v>
      </c>
      <c r="O89" s="233">
        <v>2</v>
      </c>
      <c r="AA89" s="210">
        <v>1</v>
      </c>
      <c r="AB89" s="210">
        <v>1</v>
      </c>
      <c r="AC89" s="210">
        <v>1</v>
      </c>
      <c r="AZ89" s="210">
        <v>1</v>
      </c>
      <c r="BA89" s="210">
        <f>IF(AZ89=1,G89,0)</f>
        <v>0</v>
      </c>
      <c r="BB89" s="210">
        <f>IF(AZ89=2,G89,0)</f>
        <v>0</v>
      </c>
      <c r="BC89" s="210">
        <f>IF(AZ89=3,G89,0)</f>
        <v>0</v>
      </c>
      <c r="BD89" s="210">
        <f>IF(AZ89=4,G89,0)</f>
        <v>0</v>
      </c>
      <c r="BE89" s="210">
        <f>IF(AZ89=5,G89,0)</f>
        <v>0</v>
      </c>
      <c r="CA89" s="233">
        <v>1</v>
      </c>
      <c r="CB89" s="233">
        <v>1</v>
      </c>
    </row>
    <row r="90" spans="1:15" ht="12.75">
      <c r="A90" s="242"/>
      <c r="B90" s="245"/>
      <c r="C90" s="476" t="s">
        <v>285</v>
      </c>
      <c r="D90" s="477"/>
      <c r="E90" s="246">
        <v>13.2931</v>
      </c>
      <c r="F90" s="333"/>
      <c r="G90" s="248"/>
      <c r="H90" s="249"/>
      <c r="I90" s="243"/>
      <c r="J90" s="250"/>
      <c r="K90" s="243"/>
      <c r="M90" s="244" t="s">
        <v>285</v>
      </c>
      <c r="O90" s="233"/>
    </row>
    <row r="91" spans="1:80" ht="20.4">
      <c r="A91" s="234">
        <v>32</v>
      </c>
      <c r="B91" s="235" t="s">
        <v>286</v>
      </c>
      <c r="C91" s="236" t="s">
        <v>287</v>
      </c>
      <c r="D91" s="237" t="s">
        <v>131</v>
      </c>
      <c r="E91" s="238">
        <v>9.21</v>
      </c>
      <c r="F91" s="331"/>
      <c r="G91" s="239">
        <f>E91*F91</f>
        <v>0</v>
      </c>
      <c r="H91" s="240">
        <v>0.02012</v>
      </c>
      <c r="I91" s="241">
        <f>E91*H91</f>
        <v>0.1853052</v>
      </c>
      <c r="J91" s="240">
        <v>0</v>
      </c>
      <c r="K91" s="241">
        <f>E91*J91</f>
        <v>0</v>
      </c>
      <c r="O91" s="233">
        <v>2</v>
      </c>
      <c r="AA91" s="210">
        <v>1</v>
      </c>
      <c r="AB91" s="210">
        <v>1</v>
      </c>
      <c r="AC91" s="210">
        <v>1</v>
      </c>
      <c r="AZ91" s="210">
        <v>1</v>
      </c>
      <c r="BA91" s="210">
        <f>IF(AZ91=1,G91,0)</f>
        <v>0</v>
      </c>
      <c r="BB91" s="210">
        <f>IF(AZ91=2,G91,0)</f>
        <v>0</v>
      </c>
      <c r="BC91" s="210">
        <f>IF(AZ91=3,G91,0)</f>
        <v>0</v>
      </c>
      <c r="BD91" s="210">
        <f>IF(AZ91=4,G91,0)</f>
        <v>0</v>
      </c>
      <c r="BE91" s="210">
        <f>IF(AZ91=5,G91,0)</f>
        <v>0</v>
      </c>
      <c r="CA91" s="233">
        <v>1</v>
      </c>
      <c r="CB91" s="233">
        <v>1</v>
      </c>
    </row>
    <row r="92" spans="1:15" ht="12.75">
      <c r="A92" s="242"/>
      <c r="B92" s="245"/>
      <c r="C92" s="476" t="s">
        <v>274</v>
      </c>
      <c r="D92" s="477"/>
      <c r="E92" s="246">
        <v>9.21</v>
      </c>
      <c r="F92" s="333"/>
      <c r="G92" s="248"/>
      <c r="H92" s="249"/>
      <c r="I92" s="243"/>
      <c r="J92" s="250"/>
      <c r="K92" s="243"/>
      <c r="M92" s="244" t="s">
        <v>274</v>
      </c>
      <c r="O92" s="233"/>
    </row>
    <row r="93" spans="1:80" ht="20.4">
      <c r="A93" s="234">
        <v>33</v>
      </c>
      <c r="B93" s="235" t="s">
        <v>286</v>
      </c>
      <c r="C93" s="236" t="s">
        <v>288</v>
      </c>
      <c r="D93" s="237" t="s">
        <v>131</v>
      </c>
      <c r="E93" s="238">
        <v>9</v>
      </c>
      <c r="F93" s="331"/>
      <c r="G93" s="239">
        <f>E93*F93</f>
        <v>0</v>
      </c>
      <c r="H93" s="240">
        <v>0.021</v>
      </c>
      <c r="I93" s="241">
        <f>E93*H93</f>
        <v>0.189</v>
      </c>
      <c r="J93" s="240">
        <v>0</v>
      </c>
      <c r="K93" s="241">
        <f>E93*J93</f>
        <v>0</v>
      </c>
      <c r="O93" s="233">
        <v>2</v>
      </c>
      <c r="AA93" s="210">
        <v>1</v>
      </c>
      <c r="AB93" s="210">
        <v>1</v>
      </c>
      <c r="AC93" s="210">
        <v>1</v>
      </c>
      <c r="AZ93" s="210">
        <v>1</v>
      </c>
      <c r="BA93" s="210">
        <f>IF(AZ93=1,G93,0)</f>
        <v>0</v>
      </c>
      <c r="BB93" s="210">
        <f>IF(AZ93=2,G93,0)</f>
        <v>0</v>
      </c>
      <c r="BC93" s="210">
        <f>IF(AZ93=3,G93,0)</f>
        <v>0</v>
      </c>
      <c r="BD93" s="210">
        <f>IF(AZ93=4,G93,0)</f>
        <v>0</v>
      </c>
      <c r="BE93" s="210">
        <f>IF(AZ93=5,G93,0)</f>
        <v>0</v>
      </c>
      <c r="CA93" s="233">
        <v>1</v>
      </c>
      <c r="CB93" s="233">
        <v>1</v>
      </c>
    </row>
    <row r="94" spans="1:15" ht="12.75">
      <c r="A94" s="242"/>
      <c r="B94" s="245"/>
      <c r="C94" s="476" t="s">
        <v>289</v>
      </c>
      <c r="D94" s="477"/>
      <c r="E94" s="246">
        <v>9</v>
      </c>
      <c r="F94" s="333"/>
      <c r="G94" s="248"/>
      <c r="H94" s="249"/>
      <c r="I94" s="243"/>
      <c r="J94" s="250"/>
      <c r="K94" s="243"/>
      <c r="M94" s="244" t="s">
        <v>289</v>
      </c>
      <c r="O94" s="233"/>
    </row>
    <row r="95" spans="1:57" ht="12.75">
      <c r="A95" s="251"/>
      <c r="B95" s="252" t="s">
        <v>99</v>
      </c>
      <c r="C95" s="253" t="s">
        <v>266</v>
      </c>
      <c r="D95" s="254"/>
      <c r="E95" s="255"/>
      <c r="F95" s="329"/>
      <c r="G95" s="257">
        <f>SUM(G78:G94)</f>
        <v>0</v>
      </c>
      <c r="H95" s="258"/>
      <c r="I95" s="259">
        <f>SUM(I78:I94)</f>
        <v>2.17382536</v>
      </c>
      <c r="J95" s="258"/>
      <c r="K95" s="259">
        <f>SUM(K78:K94)</f>
        <v>0</v>
      </c>
      <c r="O95" s="233">
        <v>4</v>
      </c>
      <c r="BA95" s="260">
        <f>SUM(BA78:BA94)</f>
        <v>0</v>
      </c>
      <c r="BB95" s="260">
        <f>SUM(BB78:BB94)</f>
        <v>0</v>
      </c>
      <c r="BC95" s="260">
        <f>SUM(BC78:BC94)</f>
        <v>0</v>
      </c>
      <c r="BD95" s="260">
        <f>SUM(BD78:BD94)</f>
        <v>0</v>
      </c>
      <c r="BE95" s="260">
        <f>SUM(BE78:BE94)</f>
        <v>0</v>
      </c>
    </row>
    <row r="96" spans="1:15" ht="12.75">
      <c r="A96" s="223" t="s">
        <v>96</v>
      </c>
      <c r="B96" s="224" t="s">
        <v>290</v>
      </c>
      <c r="C96" s="225" t="s">
        <v>291</v>
      </c>
      <c r="D96" s="226"/>
      <c r="E96" s="227"/>
      <c r="F96" s="330"/>
      <c r="G96" s="228"/>
      <c r="H96" s="229"/>
      <c r="I96" s="230"/>
      <c r="J96" s="231"/>
      <c r="K96" s="232"/>
      <c r="O96" s="233">
        <v>1</v>
      </c>
    </row>
    <row r="97" spans="1:80" ht="12.75">
      <c r="A97" s="234">
        <v>34</v>
      </c>
      <c r="B97" s="235" t="s">
        <v>293</v>
      </c>
      <c r="C97" s="236" t="s">
        <v>294</v>
      </c>
      <c r="D97" s="237" t="s">
        <v>138</v>
      </c>
      <c r="E97" s="238">
        <v>73.9245</v>
      </c>
      <c r="F97" s="331"/>
      <c r="G97" s="239">
        <f>E97*F97</f>
        <v>0</v>
      </c>
      <c r="H97" s="240">
        <v>2.525</v>
      </c>
      <c r="I97" s="241">
        <f>E97*H97</f>
        <v>186.6593625</v>
      </c>
      <c r="J97" s="240">
        <v>0</v>
      </c>
      <c r="K97" s="241">
        <f>E97*J97</f>
        <v>0</v>
      </c>
      <c r="O97" s="233">
        <v>2</v>
      </c>
      <c r="AA97" s="210">
        <v>1</v>
      </c>
      <c r="AB97" s="210">
        <v>1</v>
      </c>
      <c r="AC97" s="210">
        <v>1</v>
      </c>
      <c r="AZ97" s="210">
        <v>1</v>
      </c>
      <c r="BA97" s="210">
        <f>IF(AZ97=1,G97,0)</f>
        <v>0</v>
      </c>
      <c r="BB97" s="210">
        <f>IF(AZ97=2,G97,0)</f>
        <v>0</v>
      </c>
      <c r="BC97" s="210">
        <f>IF(AZ97=3,G97,0)</f>
        <v>0</v>
      </c>
      <c r="BD97" s="210">
        <f>IF(AZ97=4,G97,0)</f>
        <v>0</v>
      </c>
      <c r="BE97" s="210">
        <f>IF(AZ97=5,G97,0)</f>
        <v>0</v>
      </c>
      <c r="CA97" s="233">
        <v>1</v>
      </c>
      <c r="CB97" s="233">
        <v>1</v>
      </c>
    </row>
    <row r="98" spans="1:15" ht="12.75">
      <c r="A98" s="242"/>
      <c r="B98" s="245"/>
      <c r="C98" s="476" t="s">
        <v>295</v>
      </c>
      <c r="D98" s="477"/>
      <c r="E98" s="246">
        <v>73.9245</v>
      </c>
      <c r="F98" s="333"/>
      <c r="G98" s="248"/>
      <c r="H98" s="249"/>
      <c r="I98" s="243"/>
      <c r="J98" s="250"/>
      <c r="K98" s="243"/>
      <c r="M98" s="244" t="s">
        <v>295</v>
      </c>
      <c r="O98" s="233"/>
    </row>
    <row r="99" spans="1:80" ht="12.75">
      <c r="A99" s="234">
        <v>35</v>
      </c>
      <c r="B99" s="235" t="s">
        <v>296</v>
      </c>
      <c r="C99" s="236" t="s">
        <v>297</v>
      </c>
      <c r="D99" s="237" t="s">
        <v>138</v>
      </c>
      <c r="E99" s="238">
        <v>213.8535</v>
      </c>
      <c r="F99" s="331"/>
      <c r="G99" s="239">
        <f>E99*F99</f>
        <v>0</v>
      </c>
      <c r="H99" s="240">
        <v>2.525</v>
      </c>
      <c r="I99" s="241">
        <f>E99*H99</f>
        <v>539.9800875</v>
      </c>
      <c r="J99" s="240">
        <v>0</v>
      </c>
      <c r="K99" s="241">
        <f>E99*J99</f>
        <v>0</v>
      </c>
      <c r="O99" s="233">
        <v>2</v>
      </c>
      <c r="AA99" s="210">
        <v>1</v>
      </c>
      <c r="AB99" s="210">
        <v>1</v>
      </c>
      <c r="AC99" s="210">
        <v>1</v>
      </c>
      <c r="AZ99" s="210">
        <v>1</v>
      </c>
      <c r="BA99" s="210">
        <f>IF(AZ99=1,G99,0)</f>
        <v>0</v>
      </c>
      <c r="BB99" s="210">
        <f>IF(AZ99=2,G99,0)</f>
        <v>0</v>
      </c>
      <c r="BC99" s="210">
        <f>IF(AZ99=3,G99,0)</f>
        <v>0</v>
      </c>
      <c r="BD99" s="210">
        <f>IF(AZ99=4,G99,0)</f>
        <v>0</v>
      </c>
      <c r="BE99" s="210">
        <f>IF(AZ99=5,G99,0)</f>
        <v>0</v>
      </c>
      <c r="CA99" s="233">
        <v>1</v>
      </c>
      <c r="CB99" s="233">
        <v>1</v>
      </c>
    </row>
    <row r="100" spans="1:15" ht="12.75">
      <c r="A100" s="242"/>
      <c r="B100" s="245"/>
      <c r="C100" s="476" t="s">
        <v>298</v>
      </c>
      <c r="D100" s="477"/>
      <c r="E100" s="246">
        <v>213.8535</v>
      </c>
      <c r="F100" s="333"/>
      <c r="G100" s="248"/>
      <c r="H100" s="249"/>
      <c r="I100" s="243"/>
      <c r="J100" s="250"/>
      <c r="K100" s="243"/>
      <c r="M100" s="244" t="s">
        <v>298</v>
      </c>
      <c r="O100" s="233"/>
    </row>
    <row r="101" spans="1:80" ht="20.4">
      <c r="A101" s="234">
        <v>36</v>
      </c>
      <c r="B101" s="235" t="s">
        <v>296</v>
      </c>
      <c r="C101" s="236" t="s">
        <v>299</v>
      </c>
      <c r="D101" s="237" t="s">
        <v>138</v>
      </c>
      <c r="E101" s="238">
        <v>221.7735</v>
      </c>
      <c r="F101" s="331"/>
      <c r="G101" s="239">
        <f>E101*F101</f>
        <v>0</v>
      </c>
      <c r="H101" s="240">
        <v>2.555</v>
      </c>
      <c r="I101" s="241">
        <f>E101*H101</f>
        <v>566.6312925000001</v>
      </c>
      <c r="J101" s="240">
        <v>0</v>
      </c>
      <c r="K101" s="241">
        <f>E101*J101</f>
        <v>0</v>
      </c>
      <c r="O101" s="233">
        <v>2</v>
      </c>
      <c r="AA101" s="210">
        <v>1</v>
      </c>
      <c r="AB101" s="210">
        <v>1</v>
      </c>
      <c r="AC101" s="210">
        <v>1</v>
      </c>
      <c r="AZ101" s="210">
        <v>1</v>
      </c>
      <c r="BA101" s="210">
        <f>IF(AZ101=1,G101,0)</f>
        <v>0</v>
      </c>
      <c r="BB101" s="210">
        <f>IF(AZ101=2,G101,0)</f>
        <v>0</v>
      </c>
      <c r="BC101" s="210">
        <f>IF(AZ101=3,G101,0)</f>
        <v>0</v>
      </c>
      <c r="BD101" s="210">
        <f>IF(AZ101=4,G101,0)</f>
        <v>0</v>
      </c>
      <c r="BE101" s="210">
        <f>IF(AZ101=5,G101,0)</f>
        <v>0</v>
      </c>
      <c r="CA101" s="233">
        <v>1</v>
      </c>
      <c r="CB101" s="233">
        <v>1</v>
      </c>
    </row>
    <row r="102" spans="1:15" ht="12.75">
      <c r="A102" s="242"/>
      <c r="B102" s="245"/>
      <c r="C102" s="476" t="s">
        <v>300</v>
      </c>
      <c r="D102" s="477"/>
      <c r="E102" s="246">
        <v>221.7735</v>
      </c>
      <c r="F102" s="333"/>
      <c r="G102" s="248"/>
      <c r="H102" s="249"/>
      <c r="I102" s="243"/>
      <c r="J102" s="250"/>
      <c r="K102" s="243"/>
      <c r="M102" s="244" t="s">
        <v>300</v>
      </c>
      <c r="O102" s="233"/>
    </row>
    <row r="103" spans="1:80" ht="12.75">
      <c r="A103" s="234">
        <v>37</v>
      </c>
      <c r="B103" s="235" t="s">
        <v>301</v>
      </c>
      <c r="C103" s="236" t="s">
        <v>302</v>
      </c>
      <c r="D103" s="237" t="s">
        <v>138</v>
      </c>
      <c r="E103" s="238">
        <v>221.7735</v>
      </c>
      <c r="F103" s="331"/>
      <c r="G103" s="239">
        <f>E103*F103</f>
        <v>0</v>
      </c>
      <c r="H103" s="240">
        <v>0.01</v>
      </c>
      <c r="I103" s="241">
        <f>E103*H103</f>
        <v>2.2177350000000002</v>
      </c>
      <c r="J103" s="240">
        <v>0</v>
      </c>
      <c r="K103" s="241">
        <f>E103*J103</f>
        <v>0</v>
      </c>
      <c r="O103" s="233">
        <v>2</v>
      </c>
      <c r="AA103" s="210">
        <v>1</v>
      </c>
      <c r="AB103" s="210">
        <v>1</v>
      </c>
      <c r="AC103" s="210">
        <v>1</v>
      </c>
      <c r="AZ103" s="210">
        <v>1</v>
      </c>
      <c r="BA103" s="210">
        <f>IF(AZ103=1,G103,0)</f>
        <v>0</v>
      </c>
      <c r="BB103" s="210">
        <f>IF(AZ103=2,G103,0)</f>
        <v>0</v>
      </c>
      <c r="BC103" s="210">
        <f>IF(AZ103=3,G103,0)</f>
        <v>0</v>
      </c>
      <c r="BD103" s="210">
        <f>IF(AZ103=4,G103,0)</f>
        <v>0</v>
      </c>
      <c r="BE103" s="210">
        <f>IF(AZ103=5,G103,0)</f>
        <v>0</v>
      </c>
      <c r="CA103" s="233">
        <v>1</v>
      </c>
      <c r="CB103" s="233">
        <v>1</v>
      </c>
    </row>
    <row r="104" spans="1:80" ht="12.75">
      <c r="A104" s="234">
        <v>38</v>
      </c>
      <c r="B104" s="235" t="s">
        <v>303</v>
      </c>
      <c r="C104" s="236" t="s">
        <v>304</v>
      </c>
      <c r="D104" s="237" t="s">
        <v>138</v>
      </c>
      <c r="E104" s="238">
        <v>73.9245</v>
      </c>
      <c r="F104" s="331"/>
      <c r="G104" s="239">
        <f>E104*F104</f>
        <v>0</v>
      </c>
      <c r="H104" s="240">
        <v>0</v>
      </c>
      <c r="I104" s="241">
        <f>E104*H104</f>
        <v>0</v>
      </c>
      <c r="J104" s="240">
        <v>0</v>
      </c>
      <c r="K104" s="241">
        <f>E104*J104</f>
        <v>0</v>
      </c>
      <c r="O104" s="233">
        <v>2</v>
      </c>
      <c r="AA104" s="210">
        <v>1</v>
      </c>
      <c r="AB104" s="210">
        <v>1</v>
      </c>
      <c r="AC104" s="210">
        <v>1</v>
      </c>
      <c r="AZ104" s="210">
        <v>1</v>
      </c>
      <c r="BA104" s="210">
        <f>IF(AZ104=1,G104,0)</f>
        <v>0</v>
      </c>
      <c r="BB104" s="210">
        <f>IF(AZ104=2,G104,0)</f>
        <v>0</v>
      </c>
      <c r="BC104" s="210">
        <f>IF(AZ104=3,G104,0)</f>
        <v>0</v>
      </c>
      <c r="BD104" s="210">
        <f>IF(AZ104=4,G104,0)</f>
        <v>0</v>
      </c>
      <c r="BE104" s="210">
        <f>IF(AZ104=5,G104,0)</f>
        <v>0</v>
      </c>
      <c r="CA104" s="233">
        <v>1</v>
      </c>
      <c r="CB104" s="233">
        <v>1</v>
      </c>
    </row>
    <row r="105" spans="1:80" ht="12.75">
      <c r="A105" s="234">
        <v>39</v>
      </c>
      <c r="B105" s="235" t="s">
        <v>305</v>
      </c>
      <c r="C105" s="236" t="s">
        <v>306</v>
      </c>
      <c r="D105" s="237" t="s">
        <v>138</v>
      </c>
      <c r="E105" s="238">
        <v>213.8535</v>
      </c>
      <c r="F105" s="331"/>
      <c r="G105" s="239">
        <f>E105*F105</f>
        <v>0</v>
      </c>
      <c r="H105" s="240">
        <v>0</v>
      </c>
      <c r="I105" s="241">
        <f>E105*H105</f>
        <v>0</v>
      </c>
      <c r="J105" s="240">
        <v>0</v>
      </c>
      <c r="K105" s="241">
        <f>E105*J105</f>
        <v>0</v>
      </c>
      <c r="O105" s="233">
        <v>2</v>
      </c>
      <c r="AA105" s="210">
        <v>1</v>
      </c>
      <c r="AB105" s="210">
        <v>1</v>
      </c>
      <c r="AC105" s="210">
        <v>1</v>
      </c>
      <c r="AZ105" s="210">
        <v>1</v>
      </c>
      <c r="BA105" s="210">
        <f>IF(AZ105=1,G105,0)</f>
        <v>0</v>
      </c>
      <c r="BB105" s="210">
        <f>IF(AZ105=2,G105,0)</f>
        <v>0</v>
      </c>
      <c r="BC105" s="210">
        <f>IF(AZ105=3,G105,0)</f>
        <v>0</v>
      </c>
      <c r="BD105" s="210">
        <f>IF(AZ105=4,G105,0)</f>
        <v>0</v>
      </c>
      <c r="BE105" s="210">
        <f>IF(AZ105=5,G105,0)</f>
        <v>0</v>
      </c>
      <c r="CA105" s="233">
        <v>1</v>
      </c>
      <c r="CB105" s="233">
        <v>1</v>
      </c>
    </row>
    <row r="106" spans="1:80" ht="20.4">
      <c r="A106" s="234">
        <v>40</v>
      </c>
      <c r="B106" s="235" t="s">
        <v>307</v>
      </c>
      <c r="C106" s="236" t="s">
        <v>308</v>
      </c>
      <c r="D106" s="237" t="s">
        <v>157</v>
      </c>
      <c r="E106" s="238">
        <v>14.2102</v>
      </c>
      <c r="F106" s="331"/>
      <c r="G106" s="239">
        <f>E106*F106</f>
        <v>0</v>
      </c>
      <c r="H106" s="240">
        <v>1.06625</v>
      </c>
      <c r="I106" s="241">
        <f>E106*H106</f>
        <v>15.15162575</v>
      </c>
      <c r="J106" s="240">
        <v>0</v>
      </c>
      <c r="K106" s="241">
        <f>E106*J106</f>
        <v>0</v>
      </c>
      <c r="O106" s="233">
        <v>2</v>
      </c>
      <c r="AA106" s="210">
        <v>1</v>
      </c>
      <c r="AB106" s="210">
        <v>1</v>
      </c>
      <c r="AC106" s="210">
        <v>1</v>
      </c>
      <c r="AZ106" s="210">
        <v>1</v>
      </c>
      <c r="BA106" s="210">
        <f>IF(AZ106=1,G106,0)</f>
        <v>0</v>
      </c>
      <c r="BB106" s="210">
        <f>IF(AZ106=2,G106,0)</f>
        <v>0</v>
      </c>
      <c r="BC106" s="210">
        <f>IF(AZ106=3,G106,0)</f>
        <v>0</v>
      </c>
      <c r="BD106" s="210">
        <f>IF(AZ106=4,G106,0)</f>
        <v>0</v>
      </c>
      <c r="BE106" s="210">
        <f>IF(AZ106=5,G106,0)</f>
        <v>0</v>
      </c>
      <c r="CA106" s="233">
        <v>1</v>
      </c>
      <c r="CB106" s="233">
        <v>1</v>
      </c>
    </row>
    <row r="107" spans="1:15" ht="12.75">
      <c r="A107" s="242"/>
      <c r="B107" s="245"/>
      <c r="C107" s="476" t="s">
        <v>309</v>
      </c>
      <c r="D107" s="477"/>
      <c r="E107" s="246">
        <v>6.9759</v>
      </c>
      <c r="F107" s="333"/>
      <c r="G107" s="248"/>
      <c r="H107" s="249"/>
      <c r="I107" s="243"/>
      <c r="J107" s="250"/>
      <c r="K107" s="243"/>
      <c r="M107" s="244" t="s">
        <v>309</v>
      </c>
      <c r="O107" s="233"/>
    </row>
    <row r="108" spans="1:15" ht="12.75">
      <c r="A108" s="242"/>
      <c r="B108" s="245"/>
      <c r="C108" s="476" t="s">
        <v>310</v>
      </c>
      <c r="D108" s="477"/>
      <c r="E108" s="246">
        <v>7.2343</v>
      </c>
      <c r="F108" s="333"/>
      <c r="G108" s="248"/>
      <c r="H108" s="249"/>
      <c r="I108" s="243"/>
      <c r="J108" s="250"/>
      <c r="K108" s="243"/>
      <c r="M108" s="244" t="s">
        <v>310</v>
      </c>
      <c r="O108" s="233"/>
    </row>
    <row r="109" spans="1:80" ht="12.75">
      <c r="A109" s="234">
        <v>41</v>
      </c>
      <c r="B109" s="235" t="s">
        <v>311</v>
      </c>
      <c r="C109" s="236" t="s">
        <v>312</v>
      </c>
      <c r="D109" s="237" t="s">
        <v>138</v>
      </c>
      <c r="E109" s="238">
        <v>356.4225</v>
      </c>
      <c r="F109" s="331"/>
      <c r="G109" s="239">
        <f>E109*F109</f>
        <v>0</v>
      </c>
      <c r="H109" s="240">
        <v>1.837</v>
      </c>
      <c r="I109" s="241">
        <f>E109*H109</f>
        <v>654.7481325</v>
      </c>
      <c r="J109" s="240">
        <v>0</v>
      </c>
      <c r="K109" s="241">
        <f>E109*J109</f>
        <v>0</v>
      </c>
      <c r="O109" s="233">
        <v>2</v>
      </c>
      <c r="AA109" s="210">
        <v>1</v>
      </c>
      <c r="AB109" s="210">
        <v>1</v>
      </c>
      <c r="AC109" s="210">
        <v>1</v>
      </c>
      <c r="AZ109" s="210">
        <v>1</v>
      </c>
      <c r="BA109" s="210">
        <f>IF(AZ109=1,G109,0)</f>
        <v>0</v>
      </c>
      <c r="BB109" s="210">
        <f>IF(AZ109=2,G109,0)</f>
        <v>0</v>
      </c>
      <c r="BC109" s="210">
        <f>IF(AZ109=3,G109,0)</f>
        <v>0</v>
      </c>
      <c r="BD109" s="210">
        <f>IF(AZ109=4,G109,0)</f>
        <v>0</v>
      </c>
      <c r="BE109" s="210">
        <f>IF(AZ109=5,G109,0)</f>
        <v>0</v>
      </c>
      <c r="CA109" s="233">
        <v>1</v>
      </c>
      <c r="CB109" s="233">
        <v>1</v>
      </c>
    </row>
    <row r="110" spans="1:15" ht="12.75">
      <c r="A110" s="242"/>
      <c r="B110" s="245"/>
      <c r="C110" s="476" t="s">
        <v>313</v>
      </c>
      <c r="D110" s="477"/>
      <c r="E110" s="246">
        <v>356.4225</v>
      </c>
      <c r="F110" s="333"/>
      <c r="G110" s="248"/>
      <c r="H110" s="249"/>
      <c r="I110" s="243"/>
      <c r="J110" s="250"/>
      <c r="K110" s="243"/>
      <c r="M110" s="244" t="s">
        <v>313</v>
      </c>
      <c r="O110" s="233"/>
    </row>
    <row r="111" spans="1:80" ht="12.75">
      <c r="A111" s="234">
        <v>42</v>
      </c>
      <c r="B111" s="235" t="s">
        <v>314</v>
      </c>
      <c r="C111" s="236" t="s">
        <v>1110</v>
      </c>
      <c r="D111" s="237" t="s">
        <v>131</v>
      </c>
      <c r="E111" s="238">
        <v>1425.69</v>
      </c>
      <c r="F111" s="331"/>
      <c r="G111" s="239">
        <f>E111*F111</f>
        <v>0</v>
      </c>
      <c r="H111" s="240">
        <v>0.00735</v>
      </c>
      <c r="I111" s="241">
        <f>E111*H111</f>
        <v>10.4788215</v>
      </c>
      <c r="J111" s="240">
        <v>0</v>
      </c>
      <c r="K111" s="241">
        <f>E111*J111</f>
        <v>0</v>
      </c>
      <c r="O111" s="233">
        <v>2</v>
      </c>
      <c r="AA111" s="210">
        <v>1</v>
      </c>
      <c r="AB111" s="210">
        <v>1</v>
      </c>
      <c r="AC111" s="210">
        <v>1</v>
      </c>
      <c r="AZ111" s="210">
        <v>1</v>
      </c>
      <c r="BA111" s="210">
        <f>IF(AZ111=1,G111,0)</f>
        <v>0</v>
      </c>
      <c r="BB111" s="210">
        <f>IF(AZ111=2,G111,0)</f>
        <v>0</v>
      </c>
      <c r="BC111" s="210">
        <f>IF(AZ111=3,G111,0)</f>
        <v>0</v>
      </c>
      <c r="BD111" s="210">
        <f>IF(AZ111=4,G111,0)</f>
        <v>0</v>
      </c>
      <c r="BE111" s="210">
        <f>IF(AZ111=5,G111,0)</f>
        <v>0</v>
      </c>
      <c r="CA111" s="233">
        <v>1</v>
      </c>
      <c r="CB111" s="233">
        <v>1</v>
      </c>
    </row>
    <row r="112" spans="1:15" ht="12.75">
      <c r="A112" s="242"/>
      <c r="B112" s="245"/>
      <c r="C112" s="476" t="s">
        <v>315</v>
      </c>
      <c r="D112" s="477"/>
      <c r="E112" s="246">
        <v>1425.69</v>
      </c>
      <c r="F112" s="333"/>
      <c r="G112" s="248"/>
      <c r="H112" s="249"/>
      <c r="I112" s="243"/>
      <c r="J112" s="250"/>
      <c r="K112" s="243"/>
      <c r="M112" s="244" t="s">
        <v>315</v>
      </c>
      <c r="O112" s="233"/>
    </row>
    <row r="113" spans="1:57" ht="12.75">
      <c r="A113" s="251"/>
      <c r="B113" s="252" t="s">
        <v>99</v>
      </c>
      <c r="C113" s="253" t="s">
        <v>292</v>
      </c>
      <c r="D113" s="254"/>
      <c r="E113" s="255"/>
      <c r="F113" s="329"/>
      <c r="G113" s="257">
        <f>SUM(G96:G112)</f>
        <v>0</v>
      </c>
      <c r="H113" s="258"/>
      <c r="I113" s="259">
        <f>SUM(I96:I112)</f>
        <v>1975.8670572499998</v>
      </c>
      <c r="J113" s="258"/>
      <c r="K113" s="259">
        <f>SUM(K96:K112)</f>
        <v>0</v>
      </c>
      <c r="O113" s="233">
        <v>4</v>
      </c>
      <c r="BA113" s="260">
        <f>SUM(BA96:BA112)</f>
        <v>0</v>
      </c>
      <c r="BB113" s="260">
        <f>SUM(BB96:BB112)</f>
        <v>0</v>
      </c>
      <c r="BC113" s="260">
        <f>SUM(BC96:BC112)</f>
        <v>0</v>
      </c>
      <c r="BD113" s="260">
        <f>SUM(BD96:BD112)</f>
        <v>0</v>
      </c>
      <c r="BE113" s="260">
        <f>SUM(BE96:BE112)</f>
        <v>0</v>
      </c>
    </row>
    <row r="114" spans="1:15" ht="12.75">
      <c r="A114" s="223" t="s">
        <v>96</v>
      </c>
      <c r="B114" s="224" t="s">
        <v>316</v>
      </c>
      <c r="C114" s="225" t="s">
        <v>317</v>
      </c>
      <c r="D114" s="226"/>
      <c r="E114" s="227"/>
      <c r="F114" s="330"/>
      <c r="G114" s="228"/>
      <c r="H114" s="229"/>
      <c r="I114" s="230"/>
      <c r="J114" s="231"/>
      <c r="K114" s="232"/>
      <c r="O114" s="233">
        <v>1</v>
      </c>
    </row>
    <row r="115" spans="1:80" ht="20.4">
      <c r="A115" s="234">
        <v>43</v>
      </c>
      <c r="B115" s="235" t="s">
        <v>319</v>
      </c>
      <c r="C115" s="236" t="s">
        <v>320</v>
      </c>
      <c r="D115" s="237" t="s">
        <v>263</v>
      </c>
      <c r="E115" s="238">
        <v>4</v>
      </c>
      <c r="F115" s="331"/>
      <c r="G115" s="239">
        <f>E115*F115</f>
        <v>0</v>
      </c>
      <c r="H115" s="240">
        <v>0.02263</v>
      </c>
      <c r="I115" s="241">
        <f>E115*H115</f>
        <v>0.09052</v>
      </c>
      <c r="J115" s="240">
        <v>0</v>
      </c>
      <c r="K115" s="241">
        <f>E115*J115</f>
        <v>0</v>
      </c>
      <c r="O115" s="233">
        <v>2</v>
      </c>
      <c r="AA115" s="210">
        <v>1</v>
      </c>
      <c r="AB115" s="210">
        <v>1</v>
      </c>
      <c r="AC115" s="210">
        <v>1</v>
      </c>
      <c r="AZ115" s="210">
        <v>1</v>
      </c>
      <c r="BA115" s="210">
        <f>IF(AZ115=1,G115,0)</f>
        <v>0</v>
      </c>
      <c r="BB115" s="210">
        <f>IF(AZ115=2,G115,0)</f>
        <v>0</v>
      </c>
      <c r="BC115" s="210">
        <f>IF(AZ115=3,G115,0)</f>
        <v>0</v>
      </c>
      <c r="BD115" s="210">
        <f>IF(AZ115=4,G115,0)</f>
        <v>0</v>
      </c>
      <c r="BE115" s="210">
        <f>IF(AZ115=5,G115,0)</f>
        <v>0</v>
      </c>
      <c r="CA115" s="233">
        <v>1</v>
      </c>
      <c r="CB115" s="233">
        <v>1</v>
      </c>
    </row>
    <row r="116" spans="1:80" ht="20.4">
      <c r="A116" s="234">
        <v>44</v>
      </c>
      <c r="B116" s="235" t="s">
        <v>319</v>
      </c>
      <c r="C116" s="236" t="s">
        <v>321</v>
      </c>
      <c r="D116" s="237" t="s">
        <v>263</v>
      </c>
      <c r="E116" s="238">
        <v>2</v>
      </c>
      <c r="F116" s="331"/>
      <c r="G116" s="239">
        <f>E116*F116</f>
        <v>0</v>
      </c>
      <c r="H116" s="240">
        <v>0.02263</v>
      </c>
      <c r="I116" s="241">
        <f>E116*H116</f>
        <v>0.04526</v>
      </c>
      <c r="J116" s="240">
        <v>0</v>
      </c>
      <c r="K116" s="241">
        <f>E116*J116</f>
        <v>0</v>
      </c>
      <c r="O116" s="233">
        <v>2</v>
      </c>
      <c r="AA116" s="210">
        <v>1</v>
      </c>
      <c r="AB116" s="210">
        <v>1</v>
      </c>
      <c r="AC116" s="210">
        <v>1</v>
      </c>
      <c r="AZ116" s="210">
        <v>1</v>
      </c>
      <c r="BA116" s="210">
        <f>IF(AZ116=1,G116,0)</f>
        <v>0</v>
      </c>
      <c r="BB116" s="210">
        <f>IF(AZ116=2,G116,0)</f>
        <v>0</v>
      </c>
      <c r="BC116" s="210">
        <f>IF(AZ116=3,G116,0)</f>
        <v>0</v>
      </c>
      <c r="BD116" s="210">
        <f>IF(AZ116=4,G116,0)</f>
        <v>0</v>
      </c>
      <c r="BE116" s="210">
        <f>IF(AZ116=5,G116,0)</f>
        <v>0</v>
      </c>
      <c r="CA116" s="233">
        <v>1</v>
      </c>
      <c r="CB116" s="233">
        <v>1</v>
      </c>
    </row>
    <row r="117" spans="1:57" ht="12.75">
      <c r="A117" s="251"/>
      <c r="B117" s="252" t="s">
        <v>99</v>
      </c>
      <c r="C117" s="253" t="s">
        <v>318</v>
      </c>
      <c r="D117" s="254"/>
      <c r="E117" s="255"/>
      <c r="F117" s="329"/>
      <c r="G117" s="257">
        <f>SUM(G114:G116)</f>
        <v>0</v>
      </c>
      <c r="H117" s="258"/>
      <c r="I117" s="259">
        <f>SUM(I114:I116)</f>
        <v>0.13578</v>
      </c>
      <c r="J117" s="258"/>
      <c r="K117" s="259">
        <f>SUM(K114:K116)</f>
        <v>0</v>
      </c>
      <c r="O117" s="233">
        <v>4</v>
      </c>
      <c r="BA117" s="260">
        <f>SUM(BA114:BA116)</f>
        <v>0</v>
      </c>
      <c r="BB117" s="260">
        <f>SUM(BB114:BB116)</f>
        <v>0</v>
      </c>
      <c r="BC117" s="260">
        <f>SUM(BC114:BC116)</f>
        <v>0</v>
      </c>
      <c r="BD117" s="260">
        <f>SUM(BD114:BD116)</f>
        <v>0</v>
      </c>
      <c r="BE117" s="260">
        <f>SUM(BE114:BE116)</f>
        <v>0</v>
      </c>
    </row>
    <row r="118" spans="1:15" ht="12.75">
      <c r="A118" s="223" t="s">
        <v>96</v>
      </c>
      <c r="B118" s="224" t="s">
        <v>322</v>
      </c>
      <c r="C118" s="225" t="s">
        <v>323</v>
      </c>
      <c r="D118" s="226"/>
      <c r="E118" s="227"/>
      <c r="F118" s="330"/>
      <c r="G118" s="228"/>
      <c r="H118" s="229"/>
      <c r="I118" s="230"/>
      <c r="J118" s="231"/>
      <c r="K118" s="232"/>
      <c r="O118" s="233">
        <v>1</v>
      </c>
    </row>
    <row r="119" spans="1:80" ht="12.75">
      <c r="A119" s="234">
        <v>45</v>
      </c>
      <c r="B119" s="235" t="s">
        <v>325</v>
      </c>
      <c r="C119" s="236" t="s">
        <v>326</v>
      </c>
      <c r="D119" s="237" t="s">
        <v>131</v>
      </c>
      <c r="E119" s="238">
        <v>1760.55</v>
      </c>
      <c r="F119" s="331"/>
      <c r="G119" s="241">
        <f>E119*F119</f>
        <v>0</v>
      </c>
      <c r="H119" s="240">
        <v>0.01838</v>
      </c>
      <c r="I119" s="241">
        <f>E119*H119</f>
        <v>32.358909</v>
      </c>
      <c r="J119" s="240">
        <v>0</v>
      </c>
      <c r="K119" s="241">
        <f>E119*J119</f>
        <v>0</v>
      </c>
      <c r="O119" s="233">
        <v>2</v>
      </c>
      <c r="AA119" s="210">
        <v>1</v>
      </c>
      <c r="AB119" s="210">
        <v>1</v>
      </c>
      <c r="AC119" s="210">
        <v>1</v>
      </c>
      <c r="AZ119" s="210">
        <v>1</v>
      </c>
      <c r="BA119" s="210">
        <f>IF(AZ119=1,G119,0)</f>
        <v>0</v>
      </c>
      <c r="BB119" s="210">
        <f>IF(AZ119=2,G119,0)</f>
        <v>0</v>
      </c>
      <c r="BC119" s="210">
        <f>IF(AZ119=3,G119,0)</f>
        <v>0</v>
      </c>
      <c r="BD119" s="210">
        <f>IF(AZ119=4,G119,0)</f>
        <v>0</v>
      </c>
      <c r="BE119" s="210">
        <f>IF(AZ119=5,G119,0)</f>
        <v>0</v>
      </c>
      <c r="CA119" s="233">
        <v>1</v>
      </c>
      <c r="CB119" s="233">
        <v>1</v>
      </c>
    </row>
    <row r="120" spans="1:15" ht="12.75">
      <c r="A120" s="242"/>
      <c r="B120" s="245"/>
      <c r="C120" s="476" t="s">
        <v>327</v>
      </c>
      <c r="D120" s="477"/>
      <c r="E120" s="246">
        <v>1718.56</v>
      </c>
      <c r="F120" s="333"/>
      <c r="G120" s="248"/>
      <c r="H120" s="249"/>
      <c r="I120" s="243"/>
      <c r="J120" s="250"/>
      <c r="K120" s="243"/>
      <c r="M120" s="244" t="s">
        <v>327</v>
      </c>
      <c r="O120" s="233"/>
    </row>
    <row r="121" spans="1:15" ht="12.75">
      <c r="A121" s="242"/>
      <c r="B121" s="245"/>
      <c r="C121" s="476" t="s">
        <v>328</v>
      </c>
      <c r="D121" s="477"/>
      <c r="E121" s="246">
        <v>41.99</v>
      </c>
      <c r="F121" s="384"/>
      <c r="G121" s="248"/>
      <c r="H121" s="249"/>
      <c r="I121" s="243"/>
      <c r="J121" s="250"/>
      <c r="K121" s="243"/>
      <c r="M121" s="244" t="s">
        <v>328</v>
      </c>
      <c r="O121" s="233"/>
    </row>
    <row r="122" spans="1:80" ht="12.75">
      <c r="A122" s="234">
        <v>46</v>
      </c>
      <c r="B122" s="235" t="s">
        <v>329</v>
      </c>
      <c r="C122" s="236" t="s">
        <v>330</v>
      </c>
      <c r="D122" s="237" t="s">
        <v>131</v>
      </c>
      <c r="E122" s="238">
        <v>5281.65</v>
      </c>
      <c r="F122" s="331"/>
      <c r="G122" s="241">
        <f>E122*F122</f>
        <v>0</v>
      </c>
      <c r="H122" s="240">
        <v>0.00097</v>
      </c>
      <c r="I122" s="241">
        <f>E122*H122</f>
        <v>5.1232005</v>
      </c>
      <c r="J122" s="240">
        <v>0</v>
      </c>
      <c r="K122" s="241">
        <f>E122*J122</f>
        <v>0</v>
      </c>
      <c r="O122" s="233">
        <v>2</v>
      </c>
      <c r="AA122" s="210">
        <v>1</v>
      </c>
      <c r="AB122" s="210">
        <v>1</v>
      </c>
      <c r="AC122" s="210">
        <v>1</v>
      </c>
      <c r="AZ122" s="210">
        <v>1</v>
      </c>
      <c r="BA122" s="210">
        <f>IF(AZ122=1,G122,0)</f>
        <v>0</v>
      </c>
      <c r="BB122" s="210">
        <f>IF(AZ122=2,G122,0)</f>
        <v>0</v>
      </c>
      <c r="BC122" s="210">
        <f>IF(AZ122=3,G122,0)</f>
        <v>0</v>
      </c>
      <c r="BD122" s="210">
        <f>IF(AZ122=4,G122,0)</f>
        <v>0</v>
      </c>
      <c r="BE122" s="210">
        <f>IF(AZ122=5,G122,0)</f>
        <v>0</v>
      </c>
      <c r="CA122" s="233">
        <v>1</v>
      </c>
      <c r="CB122" s="233">
        <v>1</v>
      </c>
    </row>
    <row r="123" spans="1:15" ht="12.75">
      <c r="A123" s="242"/>
      <c r="B123" s="245"/>
      <c r="C123" s="476" t="s">
        <v>331</v>
      </c>
      <c r="D123" s="477"/>
      <c r="E123" s="246">
        <v>5281.65</v>
      </c>
      <c r="F123" s="384"/>
      <c r="G123" s="248"/>
      <c r="H123" s="249"/>
      <c r="I123" s="243"/>
      <c r="J123" s="250"/>
      <c r="K123" s="243"/>
      <c r="M123" s="244" t="s">
        <v>331</v>
      </c>
      <c r="O123" s="233"/>
    </row>
    <row r="124" spans="1:80" ht="12.75">
      <c r="A124" s="234">
        <v>47</v>
      </c>
      <c r="B124" s="235" t="s">
        <v>332</v>
      </c>
      <c r="C124" s="236" t="s">
        <v>333</v>
      </c>
      <c r="D124" s="237" t="s">
        <v>131</v>
      </c>
      <c r="E124" s="238">
        <v>1760.55</v>
      </c>
      <c r="F124" s="331"/>
      <c r="G124" s="241">
        <f>E124*F124</f>
        <v>0</v>
      </c>
      <c r="H124" s="240">
        <v>0</v>
      </c>
      <c r="I124" s="241">
        <f>E124*H124</f>
        <v>0</v>
      </c>
      <c r="J124" s="240">
        <v>0</v>
      </c>
      <c r="K124" s="241">
        <f>E124*J124</f>
        <v>0</v>
      </c>
      <c r="O124" s="233">
        <v>2</v>
      </c>
      <c r="AA124" s="210">
        <v>1</v>
      </c>
      <c r="AB124" s="210">
        <v>1</v>
      </c>
      <c r="AC124" s="210">
        <v>1</v>
      </c>
      <c r="AZ124" s="210">
        <v>1</v>
      </c>
      <c r="BA124" s="210">
        <f>IF(AZ124=1,G124,0)</f>
        <v>0</v>
      </c>
      <c r="BB124" s="210">
        <f>IF(AZ124=2,G124,0)</f>
        <v>0</v>
      </c>
      <c r="BC124" s="210">
        <f>IF(AZ124=3,G124,0)</f>
        <v>0</v>
      </c>
      <c r="BD124" s="210">
        <f>IF(AZ124=4,G124,0)</f>
        <v>0</v>
      </c>
      <c r="BE124" s="210">
        <f>IF(AZ124=5,G124,0)</f>
        <v>0</v>
      </c>
      <c r="CA124" s="233">
        <v>1</v>
      </c>
      <c r="CB124" s="233">
        <v>1</v>
      </c>
    </row>
    <row r="125" spans="1:80" ht="12.75">
      <c r="A125" s="234">
        <v>48</v>
      </c>
      <c r="B125" s="235" t="s">
        <v>334</v>
      </c>
      <c r="C125" s="236" t="s">
        <v>335</v>
      </c>
      <c r="D125" s="237" t="s">
        <v>131</v>
      </c>
      <c r="E125" s="238">
        <v>11.6998</v>
      </c>
      <c r="F125" s="331"/>
      <c r="G125" s="241">
        <f>E125*F125</f>
        <v>0</v>
      </c>
      <c r="H125" s="240">
        <v>0.00121</v>
      </c>
      <c r="I125" s="241">
        <f>E125*H125</f>
        <v>0.014156757999999998</v>
      </c>
      <c r="J125" s="240">
        <v>0</v>
      </c>
      <c r="K125" s="241">
        <f>E125*J125</f>
        <v>0</v>
      </c>
      <c r="O125" s="233">
        <v>2</v>
      </c>
      <c r="AA125" s="210">
        <v>1</v>
      </c>
      <c r="AB125" s="210">
        <v>1</v>
      </c>
      <c r="AC125" s="210">
        <v>1</v>
      </c>
      <c r="AZ125" s="210">
        <v>1</v>
      </c>
      <c r="BA125" s="210">
        <f>IF(AZ125=1,G125,0)</f>
        <v>0</v>
      </c>
      <c r="BB125" s="210">
        <f>IF(AZ125=2,G125,0)</f>
        <v>0</v>
      </c>
      <c r="BC125" s="210">
        <f>IF(AZ125=3,G125,0)</f>
        <v>0</v>
      </c>
      <c r="BD125" s="210">
        <f>IF(AZ125=4,G125,0)</f>
        <v>0</v>
      </c>
      <c r="BE125" s="210">
        <f>IF(AZ125=5,G125,0)</f>
        <v>0</v>
      </c>
      <c r="CA125" s="233">
        <v>1</v>
      </c>
      <c r="CB125" s="233">
        <v>1</v>
      </c>
    </row>
    <row r="126" spans="1:15" ht="12.75">
      <c r="A126" s="242"/>
      <c r="B126" s="245"/>
      <c r="C126" s="476" t="s">
        <v>336</v>
      </c>
      <c r="D126" s="477"/>
      <c r="E126" s="246">
        <v>6.034</v>
      </c>
      <c r="F126" s="333"/>
      <c r="G126" s="248"/>
      <c r="H126" s="249"/>
      <c r="I126" s="243"/>
      <c r="J126" s="250"/>
      <c r="K126" s="243"/>
      <c r="M126" s="244" t="s">
        <v>336</v>
      </c>
      <c r="O126" s="233"/>
    </row>
    <row r="127" spans="1:15" ht="12.75">
      <c r="A127" s="242"/>
      <c r="B127" s="245"/>
      <c r="C127" s="476" t="s">
        <v>337</v>
      </c>
      <c r="D127" s="477"/>
      <c r="E127" s="246">
        <v>5.6658</v>
      </c>
      <c r="F127" s="384"/>
      <c r="G127" s="248"/>
      <c r="H127" s="249"/>
      <c r="I127" s="243"/>
      <c r="J127" s="250"/>
      <c r="K127" s="243"/>
      <c r="M127" s="244" t="s">
        <v>337</v>
      </c>
      <c r="O127" s="233"/>
    </row>
    <row r="128" spans="1:80" ht="12.75">
      <c r="A128" s="234">
        <v>49</v>
      </c>
      <c r="B128" s="235" t="s">
        <v>338</v>
      </c>
      <c r="C128" s="236" t="s">
        <v>339</v>
      </c>
      <c r="D128" s="237" t="s">
        <v>138</v>
      </c>
      <c r="E128" s="238">
        <v>6824.4</v>
      </c>
      <c r="F128" s="331"/>
      <c r="G128" s="241">
        <f>E128*F128</f>
        <v>0</v>
      </c>
      <c r="H128" s="240">
        <v>0.00735</v>
      </c>
      <c r="I128" s="241">
        <f>E128*H128</f>
        <v>50.15933999999999</v>
      </c>
      <c r="J128" s="240">
        <v>0</v>
      </c>
      <c r="K128" s="241">
        <f>E128*J128</f>
        <v>0</v>
      </c>
      <c r="O128" s="233">
        <v>2</v>
      </c>
      <c r="AA128" s="210">
        <v>1</v>
      </c>
      <c r="AB128" s="210">
        <v>1</v>
      </c>
      <c r="AC128" s="210">
        <v>1</v>
      </c>
      <c r="AZ128" s="210">
        <v>1</v>
      </c>
      <c r="BA128" s="210">
        <f>IF(AZ128=1,G128,0)</f>
        <v>0</v>
      </c>
      <c r="BB128" s="210">
        <f>IF(AZ128=2,G128,0)</f>
        <v>0</v>
      </c>
      <c r="BC128" s="210">
        <f>IF(AZ128=3,G128,0)</f>
        <v>0</v>
      </c>
      <c r="BD128" s="210">
        <f>IF(AZ128=4,G128,0)</f>
        <v>0</v>
      </c>
      <c r="BE128" s="210">
        <f>IF(AZ128=5,G128,0)</f>
        <v>0</v>
      </c>
      <c r="CA128" s="233">
        <v>1</v>
      </c>
      <c r="CB128" s="233">
        <v>1</v>
      </c>
    </row>
    <row r="129" spans="1:15" ht="12.75">
      <c r="A129" s="242"/>
      <c r="B129" s="245"/>
      <c r="C129" s="476" t="s">
        <v>340</v>
      </c>
      <c r="D129" s="477"/>
      <c r="E129" s="246">
        <v>5808</v>
      </c>
      <c r="F129" s="333"/>
      <c r="G129" s="248"/>
      <c r="H129" s="249"/>
      <c r="I129" s="243"/>
      <c r="J129" s="250"/>
      <c r="K129" s="243"/>
      <c r="M129" s="244" t="s">
        <v>340</v>
      </c>
      <c r="O129" s="233"/>
    </row>
    <row r="130" spans="1:15" ht="12.75">
      <c r="A130" s="242"/>
      <c r="B130" s="245"/>
      <c r="C130" s="476" t="s">
        <v>341</v>
      </c>
      <c r="D130" s="477"/>
      <c r="E130" s="246">
        <v>1016.4</v>
      </c>
      <c r="F130" s="384"/>
      <c r="G130" s="248"/>
      <c r="H130" s="249"/>
      <c r="I130" s="243"/>
      <c r="J130" s="250"/>
      <c r="K130" s="243"/>
      <c r="M130" s="244" t="s">
        <v>341</v>
      </c>
      <c r="O130" s="233"/>
    </row>
    <row r="131" spans="1:80" ht="12.75">
      <c r="A131" s="234">
        <v>50</v>
      </c>
      <c r="B131" s="235" t="s">
        <v>342</v>
      </c>
      <c r="C131" s="236" t="s">
        <v>343</v>
      </c>
      <c r="D131" s="237" t="s">
        <v>138</v>
      </c>
      <c r="E131" s="238">
        <v>6824</v>
      </c>
      <c r="F131" s="331"/>
      <c r="G131" s="241">
        <f>E131*F131</f>
        <v>0</v>
      </c>
      <c r="H131" s="240">
        <v>0.00012</v>
      </c>
      <c r="I131" s="241">
        <f>E131*H131</f>
        <v>0.81888</v>
      </c>
      <c r="J131" s="240">
        <v>0</v>
      </c>
      <c r="K131" s="241">
        <f>E131*J131</f>
        <v>0</v>
      </c>
      <c r="O131" s="233">
        <v>2</v>
      </c>
      <c r="AA131" s="210">
        <v>1</v>
      </c>
      <c r="AB131" s="210">
        <v>1</v>
      </c>
      <c r="AC131" s="210">
        <v>1</v>
      </c>
      <c r="AZ131" s="210">
        <v>1</v>
      </c>
      <c r="BA131" s="210">
        <f>IF(AZ131=1,G131,0)</f>
        <v>0</v>
      </c>
      <c r="BB131" s="210">
        <f>IF(AZ131=2,G131,0)</f>
        <v>0</v>
      </c>
      <c r="BC131" s="210">
        <f>IF(AZ131=3,G131,0)</f>
        <v>0</v>
      </c>
      <c r="BD131" s="210">
        <f>IF(AZ131=4,G131,0)</f>
        <v>0</v>
      </c>
      <c r="BE131" s="210">
        <f>IF(AZ131=5,G131,0)</f>
        <v>0</v>
      </c>
      <c r="CA131" s="233">
        <v>1</v>
      </c>
      <c r="CB131" s="233">
        <v>1</v>
      </c>
    </row>
    <row r="132" spans="1:80" ht="12.75">
      <c r="A132" s="234">
        <v>51</v>
      </c>
      <c r="B132" s="235" t="s">
        <v>344</v>
      </c>
      <c r="C132" s="236" t="s">
        <v>345</v>
      </c>
      <c r="D132" s="237" t="s">
        <v>138</v>
      </c>
      <c r="E132" s="238">
        <v>6824</v>
      </c>
      <c r="F132" s="331"/>
      <c r="G132" s="241">
        <f>E132*F132</f>
        <v>0</v>
      </c>
      <c r="H132" s="240">
        <v>0</v>
      </c>
      <c r="I132" s="241">
        <f>E132*H132</f>
        <v>0</v>
      </c>
      <c r="J132" s="240">
        <v>0</v>
      </c>
      <c r="K132" s="241">
        <f>E132*J132</f>
        <v>0</v>
      </c>
      <c r="O132" s="233">
        <v>2</v>
      </c>
      <c r="AA132" s="210">
        <v>1</v>
      </c>
      <c r="AB132" s="210">
        <v>1</v>
      </c>
      <c r="AC132" s="210">
        <v>1</v>
      </c>
      <c r="AZ132" s="210">
        <v>1</v>
      </c>
      <c r="BA132" s="210">
        <f>IF(AZ132=1,G132,0)</f>
        <v>0</v>
      </c>
      <c r="BB132" s="210">
        <f>IF(AZ132=2,G132,0)</f>
        <v>0</v>
      </c>
      <c r="BC132" s="210">
        <f>IF(AZ132=3,G132,0)</f>
        <v>0</v>
      </c>
      <c r="BD132" s="210">
        <f>IF(AZ132=4,G132,0)</f>
        <v>0</v>
      </c>
      <c r="BE132" s="210">
        <f>IF(AZ132=5,G132,0)</f>
        <v>0</v>
      </c>
      <c r="CA132" s="233">
        <v>1</v>
      </c>
      <c r="CB132" s="233">
        <v>1</v>
      </c>
    </row>
    <row r="133" spans="1:80" ht="12.75">
      <c r="A133" s="234">
        <v>52</v>
      </c>
      <c r="B133" s="235" t="s">
        <v>346</v>
      </c>
      <c r="C133" s="236" t="s">
        <v>347</v>
      </c>
      <c r="D133" s="237" t="s">
        <v>131</v>
      </c>
      <c r="E133" s="238">
        <v>1452</v>
      </c>
      <c r="F133" s="331"/>
      <c r="G133" s="241">
        <f>E133*F133</f>
        <v>0</v>
      </c>
      <c r="H133" s="240">
        <v>0.01691</v>
      </c>
      <c r="I133" s="241">
        <f>E133*H133</f>
        <v>24.553320000000003</v>
      </c>
      <c r="J133" s="240">
        <v>0</v>
      </c>
      <c r="K133" s="241">
        <f>E133*J133</f>
        <v>0</v>
      </c>
      <c r="O133" s="233">
        <v>2</v>
      </c>
      <c r="AA133" s="210">
        <v>1</v>
      </c>
      <c r="AB133" s="210">
        <v>1</v>
      </c>
      <c r="AC133" s="210">
        <v>1</v>
      </c>
      <c r="AZ133" s="210">
        <v>1</v>
      </c>
      <c r="BA133" s="210">
        <f>IF(AZ133=1,G133,0)</f>
        <v>0</v>
      </c>
      <c r="BB133" s="210">
        <f>IF(AZ133=2,G133,0)</f>
        <v>0</v>
      </c>
      <c r="BC133" s="210">
        <f>IF(AZ133=3,G133,0)</f>
        <v>0</v>
      </c>
      <c r="BD133" s="210">
        <f>IF(AZ133=4,G133,0)</f>
        <v>0</v>
      </c>
      <c r="BE133" s="210">
        <f>IF(AZ133=5,G133,0)</f>
        <v>0</v>
      </c>
      <c r="CA133" s="233">
        <v>1</v>
      </c>
      <c r="CB133" s="233">
        <v>1</v>
      </c>
    </row>
    <row r="134" spans="1:15" ht="12.75">
      <c r="A134" s="242"/>
      <c r="B134" s="245"/>
      <c r="C134" s="476" t="s">
        <v>348</v>
      </c>
      <c r="D134" s="477"/>
      <c r="E134" s="246">
        <v>1452</v>
      </c>
      <c r="F134" s="384"/>
      <c r="G134" s="248"/>
      <c r="H134" s="249"/>
      <c r="I134" s="243"/>
      <c r="J134" s="250"/>
      <c r="K134" s="243"/>
      <c r="M134" s="244" t="s">
        <v>348</v>
      </c>
      <c r="O134" s="233"/>
    </row>
    <row r="135" spans="1:80" ht="12.75">
      <c r="A135" s="234">
        <v>53</v>
      </c>
      <c r="B135" s="235" t="s">
        <v>349</v>
      </c>
      <c r="C135" s="236" t="s">
        <v>350</v>
      </c>
      <c r="D135" s="237" t="s">
        <v>131</v>
      </c>
      <c r="E135" s="238">
        <v>1452</v>
      </c>
      <c r="F135" s="331"/>
      <c r="G135" s="241">
        <f>E135*F135</f>
        <v>0</v>
      </c>
      <c r="H135" s="240">
        <v>0.0004</v>
      </c>
      <c r="I135" s="241">
        <f>E135*H135</f>
        <v>0.5808</v>
      </c>
      <c r="J135" s="240">
        <v>0</v>
      </c>
      <c r="K135" s="241">
        <f>E135*J135</f>
        <v>0</v>
      </c>
      <c r="O135" s="233">
        <v>2</v>
      </c>
      <c r="AA135" s="210">
        <v>1</v>
      </c>
      <c r="AB135" s="210">
        <v>1</v>
      </c>
      <c r="AC135" s="210">
        <v>1</v>
      </c>
      <c r="AZ135" s="210">
        <v>1</v>
      </c>
      <c r="BA135" s="210">
        <f>IF(AZ135=1,G135,0)</f>
        <v>0</v>
      </c>
      <c r="BB135" s="210">
        <f>IF(AZ135=2,G135,0)</f>
        <v>0</v>
      </c>
      <c r="BC135" s="210">
        <f>IF(AZ135=3,G135,0)</f>
        <v>0</v>
      </c>
      <c r="BD135" s="210">
        <f>IF(AZ135=4,G135,0)</f>
        <v>0</v>
      </c>
      <c r="BE135" s="210">
        <f>IF(AZ135=5,G135,0)</f>
        <v>0</v>
      </c>
      <c r="CA135" s="233">
        <v>1</v>
      </c>
      <c r="CB135" s="233">
        <v>1</v>
      </c>
    </row>
    <row r="136" spans="1:80" ht="12.75">
      <c r="A136" s="234">
        <v>54</v>
      </c>
      <c r="B136" s="235" t="s">
        <v>351</v>
      </c>
      <c r="C136" s="236" t="s">
        <v>352</v>
      </c>
      <c r="D136" s="237" t="s">
        <v>131</v>
      </c>
      <c r="E136" s="238">
        <v>1452</v>
      </c>
      <c r="F136" s="331"/>
      <c r="G136" s="241">
        <f>E136*F136</f>
        <v>0</v>
      </c>
      <c r="H136" s="240">
        <v>0</v>
      </c>
      <c r="I136" s="241">
        <f>E136*H136</f>
        <v>0</v>
      </c>
      <c r="J136" s="240">
        <v>0</v>
      </c>
      <c r="K136" s="241">
        <f>E136*J136</f>
        <v>0</v>
      </c>
      <c r="O136" s="233">
        <v>2</v>
      </c>
      <c r="AA136" s="210">
        <v>1</v>
      </c>
      <c r="AB136" s="210">
        <v>1</v>
      </c>
      <c r="AC136" s="210">
        <v>1</v>
      </c>
      <c r="AZ136" s="210">
        <v>1</v>
      </c>
      <c r="BA136" s="210">
        <f>IF(AZ136=1,G136,0)</f>
        <v>0</v>
      </c>
      <c r="BB136" s="210">
        <f>IF(AZ136=2,G136,0)</f>
        <v>0</v>
      </c>
      <c r="BC136" s="210">
        <f>IF(AZ136=3,G136,0)</f>
        <v>0</v>
      </c>
      <c r="BD136" s="210">
        <f>IF(AZ136=4,G136,0)</f>
        <v>0</v>
      </c>
      <c r="BE136" s="210">
        <f>IF(AZ136=5,G136,0)</f>
        <v>0</v>
      </c>
      <c r="CA136" s="233">
        <v>1</v>
      </c>
      <c r="CB136" s="233">
        <v>1</v>
      </c>
    </row>
    <row r="137" spans="1:80" ht="12.75">
      <c r="A137" s="234">
        <v>55</v>
      </c>
      <c r="B137" s="235" t="s">
        <v>353</v>
      </c>
      <c r="C137" s="236" t="s">
        <v>354</v>
      </c>
      <c r="D137" s="237" t="s">
        <v>131</v>
      </c>
      <c r="E137" s="238">
        <v>1760.55</v>
      </c>
      <c r="F137" s="331"/>
      <c r="G137" s="241">
        <f>E137*F137</f>
        <v>0</v>
      </c>
      <c r="H137" s="240">
        <v>0</v>
      </c>
      <c r="I137" s="241">
        <f>E137*H137</f>
        <v>0</v>
      </c>
      <c r="J137" s="240">
        <v>0</v>
      </c>
      <c r="K137" s="241">
        <f>E137*J137</f>
        <v>0</v>
      </c>
      <c r="O137" s="233">
        <v>2</v>
      </c>
      <c r="AA137" s="210">
        <v>1</v>
      </c>
      <c r="AB137" s="210">
        <v>1</v>
      </c>
      <c r="AC137" s="210">
        <v>1</v>
      </c>
      <c r="AZ137" s="210">
        <v>1</v>
      </c>
      <c r="BA137" s="210">
        <f>IF(AZ137=1,G137,0)</f>
        <v>0</v>
      </c>
      <c r="BB137" s="210">
        <f>IF(AZ137=2,G137,0)</f>
        <v>0</v>
      </c>
      <c r="BC137" s="210">
        <f>IF(AZ137=3,G137,0)</f>
        <v>0</v>
      </c>
      <c r="BD137" s="210">
        <f>IF(AZ137=4,G137,0)</f>
        <v>0</v>
      </c>
      <c r="BE137" s="210">
        <f>IF(AZ137=5,G137,0)</f>
        <v>0</v>
      </c>
      <c r="CA137" s="233">
        <v>1</v>
      </c>
      <c r="CB137" s="233">
        <v>1</v>
      </c>
    </row>
    <row r="138" spans="1:80" ht="12.75">
      <c r="A138" s="234">
        <v>56</v>
      </c>
      <c r="B138" s="235" t="s">
        <v>355</v>
      </c>
      <c r="C138" s="236" t="s">
        <v>356</v>
      </c>
      <c r="D138" s="237" t="s">
        <v>131</v>
      </c>
      <c r="E138" s="238">
        <v>5281.65</v>
      </c>
      <c r="F138" s="331"/>
      <c r="G138" s="241">
        <f>E138*F138</f>
        <v>0</v>
      </c>
      <c r="H138" s="240">
        <v>0</v>
      </c>
      <c r="I138" s="241">
        <f>E138*H138</f>
        <v>0</v>
      </c>
      <c r="J138" s="240">
        <v>0</v>
      </c>
      <c r="K138" s="241">
        <f>E138*J138</f>
        <v>0</v>
      </c>
      <c r="O138" s="233">
        <v>2</v>
      </c>
      <c r="AA138" s="210">
        <v>1</v>
      </c>
      <c r="AB138" s="210">
        <v>1</v>
      </c>
      <c r="AC138" s="210">
        <v>1</v>
      </c>
      <c r="AZ138" s="210">
        <v>1</v>
      </c>
      <c r="BA138" s="210">
        <f>IF(AZ138=1,G138,0)</f>
        <v>0</v>
      </c>
      <c r="BB138" s="210">
        <f>IF(AZ138=2,G138,0)</f>
        <v>0</v>
      </c>
      <c r="BC138" s="210">
        <f>IF(AZ138=3,G138,0)</f>
        <v>0</v>
      </c>
      <c r="BD138" s="210">
        <f>IF(AZ138=4,G138,0)</f>
        <v>0</v>
      </c>
      <c r="BE138" s="210">
        <f>IF(AZ138=5,G138,0)</f>
        <v>0</v>
      </c>
      <c r="CA138" s="233">
        <v>1</v>
      </c>
      <c r="CB138" s="233">
        <v>1</v>
      </c>
    </row>
    <row r="139" spans="1:15" ht="12.75">
      <c r="A139" s="242"/>
      <c r="B139" s="245"/>
      <c r="C139" s="476" t="s">
        <v>331</v>
      </c>
      <c r="D139" s="477"/>
      <c r="E139" s="246">
        <v>5281.65</v>
      </c>
      <c r="F139" s="384"/>
      <c r="G139" s="248"/>
      <c r="H139" s="249"/>
      <c r="I139" s="243"/>
      <c r="J139" s="250"/>
      <c r="K139" s="243"/>
      <c r="M139" s="244" t="s">
        <v>331</v>
      </c>
      <c r="O139" s="233"/>
    </row>
    <row r="140" spans="1:80" ht="12.75">
      <c r="A140" s="234">
        <v>57</v>
      </c>
      <c r="B140" s="235" t="s">
        <v>357</v>
      </c>
      <c r="C140" s="236" t="s">
        <v>358</v>
      </c>
      <c r="D140" s="237" t="s">
        <v>131</v>
      </c>
      <c r="E140" s="238">
        <v>1760.55</v>
      </c>
      <c r="F140" s="331"/>
      <c r="G140" s="239">
        <f>E140*F140</f>
        <v>0</v>
      </c>
      <c r="H140" s="240">
        <v>0</v>
      </c>
      <c r="I140" s="241">
        <f>E140*H140</f>
        <v>0</v>
      </c>
      <c r="J140" s="240">
        <v>0</v>
      </c>
      <c r="K140" s="241">
        <f>E140*J140</f>
        <v>0</v>
      </c>
      <c r="O140" s="233">
        <v>2</v>
      </c>
      <c r="AA140" s="210">
        <v>1</v>
      </c>
      <c r="AB140" s="210">
        <v>1</v>
      </c>
      <c r="AC140" s="210">
        <v>1</v>
      </c>
      <c r="AZ140" s="210">
        <v>1</v>
      </c>
      <c r="BA140" s="210">
        <f>IF(AZ140=1,G140,0)</f>
        <v>0</v>
      </c>
      <c r="BB140" s="210">
        <f>IF(AZ140=2,G140,0)</f>
        <v>0</v>
      </c>
      <c r="BC140" s="210">
        <f>IF(AZ140=3,G140,0)</f>
        <v>0</v>
      </c>
      <c r="BD140" s="210">
        <f>IF(AZ140=4,G140,0)</f>
        <v>0</v>
      </c>
      <c r="BE140" s="210">
        <f>IF(AZ140=5,G140,0)</f>
        <v>0</v>
      </c>
      <c r="CA140" s="233">
        <v>1</v>
      </c>
      <c r="CB140" s="233">
        <v>1</v>
      </c>
    </row>
    <row r="141" spans="1:57" ht="12.75">
      <c r="A141" s="251"/>
      <c r="B141" s="252" t="s">
        <v>99</v>
      </c>
      <c r="C141" s="253" t="s">
        <v>324</v>
      </c>
      <c r="D141" s="254"/>
      <c r="E141" s="255"/>
      <c r="F141" s="256"/>
      <c r="G141" s="257">
        <f>SUM(G118:G140)</f>
        <v>0</v>
      </c>
      <c r="H141" s="258"/>
      <c r="I141" s="259">
        <f>SUM(I118:I140)</f>
        <v>113.60860625799998</v>
      </c>
      <c r="J141" s="258"/>
      <c r="K141" s="259">
        <f>SUM(K118:K140)</f>
        <v>0</v>
      </c>
      <c r="O141" s="233">
        <v>4</v>
      </c>
      <c r="BA141" s="260">
        <f>SUM(BA118:BA140)</f>
        <v>0</v>
      </c>
      <c r="BB141" s="260">
        <f>SUM(BB118:BB140)</f>
        <v>0</v>
      </c>
      <c r="BC141" s="260">
        <f>SUM(BC118:BC140)</f>
        <v>0</v>
      </c>
      <c r="BD141" s="260">
        <f>SUM(BD118:BD140)</f>
        <v>0</v>
      </c>
      <c r="BE141" s="260">
        <f>SUM(BE118:BE140)</f>
        <v>0</v>
      </c>
    </row>
    <row r="142" spans="1:15" ht="12.75">
      <c r="A142" s="223" t="s">
        <v>96</v>
      </c>
      <c r="B142" s="224" t="s">
        <v>359</v>
      </c>
      <c r="C142" s="225" t="s">
        <v>360</v>
      </c>
      <c r="D142" s="226"/>
      <c r="E142" s="227"/>
      <c r="F142" s="227"/>
      <c r="G142" s="228"/>
      <c r="H142" s="229"/>
      <c r="I142" s="230"/>
      <c r="J142" s="231"/>
      <c r="K142" s="232"/>
      <c r="O142" s="233">
        <v>1</v>
      </c>
    </row>
    <row r="143" spans="1:80" ht="12.75">
      <c r="A143" s="234">
        <v>58</v>
      </c>
      <c r="B143" s="235" t="s">
        <v>362</v>
      </c>
      <c r="C143" s="236" t="s">
        <v>363</v>
      </c>
      <c r="D143" s="237" t="s">
        <v>131</v>
      </c>
      <c r="E143" s="238">
        <v>1478.49</v>
      </c>
      <c r="F143" s="331"/>
      <c r="G143" s="239">
        <f>E143*F143</f>
        <v>0</v>
      </c>
      <c r="H143" s="240">
        <v>4E-05</v>
      </c>
      <c r="I143" s="241">
        <f>E143*H143</f>
        <v>0.05913960000000001</v>
      </c>
      <c r="J143" s="240">
        <v>0</v>
      </c>
      <c r="K143" s="241">
        <f>E143*J143</f>
        <v>0</v>
      </c>
      <c r="O143" s="233">
        <v>2</v>
      </c>
      <c r="AA143" s="210">
        <v>1</v>
      </c>
      <c r="AB143" s="210">
        <v>1</v>
      </c>
      <c r="AC143" s="210">
        <v>1</v>
      </c>
      <c r="AZ143" s="210">
        <v>1</v>
      </c>
      <c r="BA143" s="210">
        <f>IF(AZ143=1,G143,0)</f>
        <v>0</v>
      </c>
      <c r="BB143" s="210">
        <f>IF(AZ143=2,G143,0)</f>
        <v>0</v>
      </c>
      <c r="BC143" s="210">
        <f>IF(AZ143=3,G143,0)</f>
        <v>0</v>
      </c>
      <c r="BD143" s="210">
        <f>IF(AZ143=4,G143,0)</f>
        <v>0</v>
      </c>
      <c r="BE143" s="210">
        <f>IF(AZ143=5,G143,0)</f>
        <v>0</v>
      </c>
      <c r="CA143" s="233">
        <v>1</v>
      </c>
      <c r="CB143" s="233">
        <v>1</v>
      </c>
    </row>
    <row r="144" spans="1:15" ht="12.75">
      <c r="A144" s="242"/>
      <c r="B144" s="245"/>
      <c r="C144" s="476" t="s">
        <v>364</v>
      </c>
      <c r="D144" s="477"/>
      <c r="E144" s="246">
        <v>1478.49</v>
      </c>
      <c r="F144" s="247"/>
      <c r="G144" s="248"/>
      <c r="H144" s="249"/>
      <c r="I144" s="243"/>
      <c r="J144" s="250"/>
      <c r="K144" s="243"/>
      <c r="M144" s="244" t="s">
        <v>364</v>
      </c>
      <c r="O144" s="233"/>
    </row>
    <row r="145" spans="1:57" ht="12.75">
      <c r="A145" s="251"/>
      <c r="B145" s="252" t="s">
        <v>99</v>
      </c>
      <c r="C145" s="253" t="s">
        <v>361</v>
      </c>
      <c r="D145" s="254"/>
      <c r="E145" s="255"/>
      <c r="F145" s="256"/>
      <c r="G145" s="257">
        <f>SUM(G142:G144)</f>
        <v>0</v>
      </c>
      <c r="H145" s="258"/>
      <c r="I145" s="259">
        <f>SUM(I142:I144)</f>
        <v>0.05913960000000001</v>
      </c>
      <c r="J145" s="258"/>
      <c r="K145" s="259">
        <f>SUM(K142:K144)</f>
        <v>0</v>
      </c>
      <c r="O145" s="233">
        <v>4</v>
      </c>
      <c r="BA145" s="260">
        <f>SUM(BA142:BA144)</f>
        <v>0</v>
      </c>
      <c r="BB145" s="260">
        <f>SUM(BB142:BB144)</f>
        <v>0</v>
      </c>
      <c r="BC145" s="260">
        <f>SUM(BC142:BC144)</f>
        <v>0</v>
      </c>
      <c r="BD145" s="260">
        <f>SUM(BD142:BD144)</f>
        <v>0</v>
      </c>
      <c r="BE145" s="260">
        <f>SUM(BE142:BE144)</f>
        <v>0</v>
      </c>
    </row>
    <row r="146" spans="1:15" ht="12.75">
      <c r="A146" s="223" t="s">
        <v>96</v>
      </c>
      <c r="B146" s="224" t="s">
        <v>365</v>
      </c>
      <c r="C146" s="225" t="s">
        <v>366</v>
      </c>
      <c r="D146" s="226"/>
      <c r="E146" s="227"/>
      <c r="F146" s="227"/>
      <c r="G146" s="228"/>
      <c r="H146" s="229"/>
      <c r="I146" s="230"/>
      <c r="J146" s="231"/>
      <c r="K146" s="232"/>
      <c r="O146" s="233">
        <v>1</v>
      </c>
    </row>
    <row r="147" spans="1:80" ht="12.75">
      <c r="A147" s="234">
        <v>59</v>
      </c>
      <c r="B147" s="235" t="s">
        <v>368</v>
      </c>
      <c r="C147" s="236" t="s">
        <v>369</v>
      </c>
      <c r="D147" s="237" t="s">
        <v>157</v>
      </c>
      <c r="E147" s="238">
        <v>2548.877473404</v>
      </c>
      <c r="F147" s="331"/>
      <c r="G147" s="239">
        <f>E147*F147</f>
        <v>0</v>
      </c>
      <c r="H147" s="240">
        <v>0</v>
      </c>
      <c r="I147" s="241">
        <f>E147*H147</f>
        <v>0</v>
      </c>
      <c r="J147" s="240"/>
      <c r="K147" s="241">
        <f>E147*J147</f>
        <v>0</v>
      </c>
      <c r="O147" s="233">
        <v>2</v>
      </c>
      <c r="AA147" s="210">
        <v>7</v>
      </c>
      <c r="AB147" s="210">
        <v>1</v>
      </c>
      <c r="AC147" s="210">
        <v>2</v>
      </c>
      <c r="AZ147" s="210">
        <v>1</v>
      </c>
      <c r="BA147" s="210">
        <f>IF(AZ147=1,G147,0)</f>
        <v>0</v>
      </c>
      <c r="BB147" s="210">
        <f>IF(AZ147=2,G147,0)</f>
        <v>0</v>
      </c>
      <c r="BC147" s="210">
        <f>IF(AZ147=3,G147,0)</f>
        <v>0</v>
      </c>
      <c r="BD147" s="210">
        <f>IF(AZ147=4,G147,0)</f>
        <v>0</v>
      </c>
      <c r="BE147" s="210">
        <f>IF(AZ147=5,G147,0)</f>
        <v>0</v>
      </c>
      <c r="CA147" s="233">
        <v>7</v>
      </c>
      <c r="CB147" s="233">
        <v>1</v>
      </c>
    </row>
    <row r="148" spans="1:57" ht="12.75">
      <c r="A148" s="251"/>
      <c r="B148" s="252" t="s">
        <v>99</v>
      </c>
      <c r="C148" s="253" t="s">
        <v>367</v>
      </c>
      <c r="D148" s="254"/>
      <c r="E148" s="255"/>
      <c r="F148" s="256"/>
      <c r="G148" s="257">
        <f>SUM(G146:G147)</f>
        <v>0</v>
      </c>
      <c r="H148" s="258"/>
      <c r="I148" s="259">
        <f>SUM(I146:I147)</f>
        <v>0</v>
      </c>
      <c r="J148" s="258"/>
      <c r="K148" s="259">
        <f>SUM(K146:K147)</f>
        <v>0</v>
      </c>
      <c r="O148" s="233">
        <v>4</v>
      </c>
      <c r="BA148" s="260">
        <f>SUM(BA146:BA147)</f>
        <v>0</v>
      </c>
      <c r="BB148" s="260">
        <f>SUM(BB146:BB147)</f>
        <v>0</v>
      </c>
      <c r="BC148" s="260">
        <f>SUM(BC146:BC147)</f>
        <v>0</v>
      </c>
      <c r="BD148" s="260">
        <f>SUM(BD146:BD147)</f>
        <v>0</v>
      </c>
      <c r="BE148" s="260">
        <f>SUM(BE146:BE147)</f>
        <v>0</v>
      </c>
    </row>
    <row r="149" spans="1:15" ht="12.75">
      <c r="A149" s="223" t="s">
        <v>96</v>
      </c>
      <c r="B149" s="224" t="s">
        <v>370</v>
      </c>
      <c r="C149" s="225" t="s">
        <v>371</v>
      </c>
      <c r="D149" s="226"/>
      <c r="E149" s="227"/>
      <c r="F149" s="227"/>
      <c r="G149" s="228"/>
      <c r="H149" s="229"/>
      <c r="I149" s="230"/>
      <c r="J149" s="231"/>
      <c r="K149" s="232"/>
      <c r="O149" s="233">
        <v>1</v>
      </c>
    </row>
    <row r="150" spans="1:80" ht="12.75">
      <c r="A150" s="234">
        <v>60</v>
      </c>
      <c r="B150" s="235" t="s">
        <v>373</v>
      </c>
      <c r="C150" s="236" t="s">
        <v>374</v>
      </c>
      <c r="D150" s="237" t="s">
        <v>131</v>
      </c>
      <c r="E150" s="238">
        <v>1478.49</v>
      </c>
      <c r="F150" s="331"/>
      <c r="G150" s="239">
        <f>E150*F150</f>
        <v>0</v>
      </c>
      <c r="H150" s="240">
        <v>0</v>
      </c>
      <c r="I150" s="241">
        <f>E150*H150</f>
        <v>0</v>
      </c>
      <c r="J150" s="240">
        <v>0</v>
      </c>
      <c r="K150" s="241">
        <f>E150*J150</f>
        <v>0</v>
      </c>
      <c r="O150" s="233">
        <v>2</v>
      </c>
      <c r="AA150" s="210">
        <v>1</v>
      </c>
      <c r="AB150" s="210">
        <v>7</v>
      </c>
      <c r="AC150" s="210">
        <v>7</v>
      </c>
      <c r="AZ150" s="210">
        <v>2</v>
      </c>
      <c r="BA150" s="210">
        <f>IF(AZ150=1,G150,0)</f>
        <v>0</v>
      </c>
      <c r="BB150" s="210">
        <f>IF(AZ150=2,G150,0)</f>
        <v>0</v>
      </c>
      <c r="BC150" s="210">
        <f>IF(AZ150=3,G150,0)</f>
        <v>0</v>
      </c>
      <c r="BD150" s="210">
        <f>IF(AZ150=4,G150,0)</f>
        <v>0</v>
      </c>
      <c r="BE150" s="210">
        <f>IF(AZ150=5,G150,0)</f>
        <v>0</v>
      </c>
      <c r="CA150" s="233">
        <v>1</v>
      </c>
      <c r="CB150" s="233">
        <v>7</v>
      </c>
    </row>
    <row r="151" spans="1:15" ht="12.75">
      <c r="A151" s="242"/>
      <c r="B151" s="245"/>
      <c r="C151" s="476" t="s">
        <v>375</v>
      </c>
      <c r="D151" s="477"/>
      <c r="E151" s="246">
        <v>1478.49</v>
      </c>
      <c r="F151" s="333"/>
      <c r="G151" s="248"/>
      <c r="H151" s="249"/>
      <c r="I151" s="243"/>
      <c r="J151" s="250"/>
      <c r="K151" s="243"/>
      <c r="M151" s="244" t="s">
        <v>375</v>
      </c>
      <c r="O151" s="233"/>
    </row>
    <row r="152" spans="1:80" ht="12.75">
      <c r="A152" s="234">
        <v>61</v>
      </c>
      <c r="B152" s="235" t="s">
        <v>376</v>
      </c>
      <c r="C152" s="236" t="s">
        <v>1111</v>
      </c>
      <c r="D152" s="237" t="s">
        <v>131</v>
      </c>
      <c r="E152" s="238">
        <v>1700.2635</v>
      </c>
      <c r="F152" s="331"/>
      <c r="G152" s="239">
        <f>E152*F152</f>
        <v>0</v>
      </c>
      <c r="H152" s="240">
        <v>0.00216</v>
      </c>
      <c r="I152" s="241">
        <f>E152*H152</f>
        <v>3.67256916</v>
      </c>
      <c r="J152" s="240"/>
      <c r="K152" s="241">
        <f>E152*J152</f>
        <v>0</v>
      </c>
      <c r="O152" s="233">
        <v>2</v>
      </c>
      <c r="AA152" s="210">
        <v>3</v>
      </c>
      <c r="AB152" s="210">
        <v>7</v>
      </c>
      <c r="AC152" s="210">
        <v>28322022</v>
      </c>
      <c r="AZ152" s="210">
        <v>2</v>
      </c>
      <c r="BA152" s="210">
        <f>IF(AZ152=1,G152,0)</f>
        <v>0</v>
      </c>
      <c r="BB152" s="210">
        <f>IF(AZ152=2,G152,0)</f>
        <v>0</v>
      </c>
      <c r="BC152" s="210">
        <f>IF(AZ152=3,G152,0)</f>
        <v>0</v>
      </c>
      <c r="BD152" s="210">
        <f>IF(AZ152=4,G152,0)</f>
        <v>0</v>
      </c>
      <c r="BE152" s="210">
        <f>IF(AZ152=5,G152,0)</f>
        <v>0</v>
      </c>
      <c r="CA152" s="233">
        <v>3</v>
      </c>
      <c r="CB152" s="233">
        <v>7</v>
      </c>
    </row>
    <row r="153" spans="1:15" ht="12.75">
      <c r="A153" s="242"/>
      <c r="B153" s="245"/>
      <c r="C153" s="476" t="s">
        <v>377</v>
      </c>
      <c r="D153" s="477"/>
      <c r="E153" s="246">
        <v>1700.2635</v>
      </c>
      <c r="F153" s="333"/>
      <c r="G153" s="248"/>
      <c r="H153" s="249"/>
      <c r="I153" s="243"/>
      <c r="J153" s="250"/>
      <c r="K153" s="243"/>
      <c r="M153" s="244" t="s">
        <v>377</v>
      </c>
      <c r="O153" s="233"/>
    </row>
    <row r="154" spans="1:80" ht="12.75">
      <c r="A154" s="234">
        <v>62</v>
      </c>
      <c r="B154" s="235" t="s">
        <v>378</v>
      </c>
      <c r="C154" s="236" t="s">
        <v>379</v>
      </c>
      <c r="D154" s="237" t="s">
        <v>12</v>
      </c>
      <c r="E154" s="238">
        <v>2818.4159172</v>
      </c>
      <c r="F154" s="331"/>
      <c r="G154" s="239">
        <f>E154*F154</f>
        <v>0</v>
      </c>
      <c r="H154" s="240">
        <v>0</v>
      </c>
      <c r="I154" s="241">
        <f>E154*H154</f>
        <v>0</v>
      </c>
      <c r="J154" s="240"/>
      <c r="K154" s="241">
        <f>E154*J154</f>
        <v>0</v>
      </c>
      <c r="O154" s="233">
        <v>2</v>
      </c>
      <c r="AA154" s="210">
        <v>7</v>
      </c>
      <c r="AB154" s="210">
        <v>1002</v>
      </c>
      <c r="AC154" s="210">
        <v>5</v>
      </c>
      <c r="AZ154" s="210">
        <v>2</v>
      </c>
      <c r="BA154" s="210">
        <f>IF(AZ154=1,G154,0)</f>
        <v>0</v>
      </c>
      <c r="BB154" s="210">
        <f>IF(AZ154=2,G154,0)</f>
        <v>0</v>
      </c>
      <c r="BC154" s="210">
        <f>IF(AZ154=3,G154,0)</f>
        <v>0</v>
      </c>
      <c r="BD154" s="210">
        <f>IF(AZ154=4,G154,0)</f>
        <v>0</v>
      </c>
      <c r="BE154" s="210">
        <f>IF(AZ154=5,G154,0)</f>
        <v>0</v>
      </c>
      <c r="CA154" s="233">
        <v>7</v>
      </c>
      <c r="CB154" s="233">
        <v>1002</v>
      </c>
    </row>
    <row r="155" spans="1:57" ht="12.75">
      <c r="A155" s="251"/>
      <c r="B155" s="252" t="s">
        <v>99</v>
      </c>
      <c r="C155" s="253" t="s">
        <v>372</v>
      </c>
      <c r="D155" s="254"/>
      <c r="E155" s="255"/>
      <c r="F155" s="256"/>
      <c r="G155" s="257">
        <f>SUM(G149:G154)</f>
        <v>0</v>
      </c>
      <c r="H155" s="258"/>
      <c r="I155" s="259">
        <f>SUM(I149:I154)</f>
        <v>3.67256916</v>
      </c>
      <c r="J155" s="258"/>
      <c r="K155" s="259">
        <f>SUM(K149:K154)</f>
        <v>0</v>
      </c>
      <c r="O155" s="233">
        <v>4</v>
      </c>
      <c r="BA155" s="260">
        <f>SUM(BA149:BA154)</f>
        <v>0</v>
      </c>
      <c r="BB155" s="260">
        <f>SUM(BB149:BB154)</f>
        <v>0</v>
      </c>
      <c r="BC155" s="260">
        <f>SUM(BC149:BC154)</f>
        <v>0</v>
      </c>
      <c r="BD155" s="260">
        <f>SUM(BD149:BD154)</f>
        <v>0</v>
      </c>
      <c r="BE155" s="260">
        <f>SUM(BE149:BE154)</f>
        <v>0</v>
      </c>
    </row>
    <row r="156" spans="1:15" ht="12.75">
      <c r="A156" s="223" t="s">
        <v>96</v>
      </c>
      <c r="B156" s="224" t="s">
        <v>380</v>
      </c>
      <c r="C156" s="225" t="s">
        <v>381</v>
      </c>
      <c r="D156" s="226"/>
      <c r="E156" s="227"/>
      <c r="F156" s="227"/>
      <c r="G156" s="228"/>
      <c r="H156" s="229"/>
      <c r="I156" s="230"/>
      <c r="J156" s="231"/>
      <c r="K156" s="232"/>
      <c r="O156" s="233">
        <v>1</v>
      </c>
    </row>
    <row r="157" spans="1:80" ht="20.4">
      <c r="A157" s="234">
        <v>63</v>
      </c>
      <c r="B157" s="235" t="s">
        <v>383</v>
      </c>
      <c r="C157" s="236" t="s">
        <v>1092</v>
      </c>
      <c r="D157" s="237" t="s">
        <v>131</v>
      </c>
      <c r="E157" s="238">
        <v>14.0913</v>
      </c>
      <c r="F157" s="331"/>
      <c r="G157" s="239">
        <f>E157*F157</f>
        <v>0</v>
      </c>
      <c r="H157" s="240">
        <v>0.00653</v>
      </c>
      <c r="I157" s="241">
        <f>E157*H157</f>
        <v>0.09201618900000001</v>
      </c>
      <c r="J157" s="240">
        <v>0</v>
      </c>
      <c r="K157" s="241">
        <f>E157*J157</f>
        <v>0</v>
      </c>
      <c r="O157" s="233">
        <v>2</v>
      </c>
      <c r="AA157" s="210">
        <v>1</v>
      </c>
      <c r="AB157" s="210">
        <v>7</v>
      </c>
      <c r="AC157" s="210">
        <v>7</v>
      </c>
      <c r="AZ157" s="210">
        <v>2</v>
      </c>
      <c r="BA157" s="210">
        <f>IF(AZ157=1,G157,0)</f>
        <v>0</v>
      </c>
      <c r="BB157" s="210">
        <f>IF(AZ157=2,G157,0)</f>
        <v>0</v>
      </c>
      <c r="BC157" s="210">
        <f>IF(AZ157=3,G157,0)</f>
        <v>0</v>
      </c>
      <c r="BD157" s="210">
        <f>IF(AZ157=4,G157,0)</f>
        <v>0</v>
      </c>
      <c r="BE157" s="210">
        <f>IF(AZ157=5,G157,0)</f>
        <v>0</v>
      </c>
      <c r="CA157" s="233">
        <v>1</v>
      </c>
      <c r="CB157" s="233">
        <v>7</v>
      </c>
    </row>
    <row r="158" spans="1:15" ht="12.75">
      <c r="A158" s="242"/>
      <c r="B158" s="245"/>
      <c r="C158" s="476" t="s">
        <v>384</v>
      </c>
      <c r="D158" s="477"/>
      <c r="E158" s="246">
        <v>14.0913</v>
      </c>
      <c r="F158" s="333"/>
      <c r="G158" s="248"/>
      <c r="H158" s="249"/>
      <c r="I158" s="243"/>
      <c r="J158" s="250"/>
      <c r="K158" s="243"/>
      <c r="M158" s="244" t="s">
        <v>384</v>
      </c>
      <c r="O158" s="233"/>
    </row>
    <row r="159" spans="1:80" ht="12.75">
      <c r="A159" s="234">
        <v>64</v>
      </c>
      <c r="B159" s="235" t="s">
        <v>385</v>
      </c>
      <c r="C159" s="236" t="s">
        <v>386</v>
      </c>
      <c r="D159" s="237" t="s">
        <v>131</v>
      </c>
      <c r="E159" s="238">
        <v>1425.69</v>
      </c>
      <c r="F159" s="331"/>
      <c r="G159" s="239">
        <f>E159*F159</f>
        <v>0</v>
      </c>
      <c r="H159" s="240">
        <v>0</v>
      </c>
      <c r="I159" s="241">
        <f>E159*H159</f>
        <v>0</v>
      </c>
      <c r="J159" s="240">
        <v>0</v>
      </c>
      <c r="K159" s="241">
        <f>E159*J159</f>
        <v>0</v>
      </c>
      <c r="O159" s="233">
        <v>2</v>
      </c>
      <c r="AA159" s="210">
        <v>1</v>
      </c>
      <c r="AB159" s="210">
        <v>7</v>
      </c>
      <c r="AC159" s="210">
        <v>7</v>
      </c>
      <c r="AZ159" s="210">
        <v>2</v>
      </c>
      <c r="BA159" s="210">
        <f>IF(AZ159=1,G159,0)</f>
        <v>0</v>
      </c>
      <c r="BB159" s="210">
        <f>IF(AZ159=2,G159,0)</f>
        <v>0</v>
      </c>
      <c r="BC159" s="210">
        <f>IF(AZ159=3,G159,0)</f>
        <v>0</v>
      </c>
      <c r="BD159" s="210">
        <f>IF(AZ159=4,G159,0)</f>
        <v>0</v>
      </c>
      <c r="BE159" s="210">
        <f>IF(AZ159=5,G159,0)</f>
        <v>0</v>
      </c>
      <c r="CA159" s="233">
        <v>1</v>
      </c>
      <c r="CB159" s="233">
        <v>7</v>
      </c>
    </row>
    <row r="160" spans="1:15" ht="12.75">
      <c r="A160" s="242"/>
      <c r="B160" s="245"/>
      <c r="C160" s="476" t="s">
        <v>258</v>
      </c>
      <c r="D160" s="477"/>
      <c r="E160" s="246">
        <v>1425.69</v>
      </c>
      <c r="F160" s="333"/>
      <c r="G160" s="248"/>
      <c r="H160" s="249"/>
      <c r="I160" s="243"/>
      <c r="J160" s="250"/>
      <c r="K160" s="243"/>
      <c r="M160" s="244" t="s">
        <v>258</v>
      </c>
      <c r="O160" s="233"/>
    </row>
    <row r="161" spans="1:80" ht="12.75">
      <c r="A161" s="234">
        <v>65</v>
      </c>
      <c r="B161" s="235" t="s">
        <v>387</v>
      </c>
      <c r="C161" s="236" t="s">
        <v>388</v>
      </c>
      <c r="D161" s="237" t="s">
        <v>131</v>
      </c>
      <c r="E161" s="238">
        <v>1425.69</v>
      </c>
      <c r="F161" s="331"/>
      <c r="G161" s="239">
        <f>E161*F161</f>
        <v>0</v>
      </c>
      <c r="H161" s="240">
        <v>1E-05</v>
      </c>
      <c r="I161" s="241">
        <f>E161*H161</f>
        <v>0.014256900000000001</v>
      </c>
      <c r="J161" s="240">
        <v>0</v>
      </c>
      <c r="K161" s="241">
        <f>E161*J161</f>
        <v>0</v>
      </c>
      <c r="O161" s="233">
        <v>2</v>
      </c>
      <c r="AA161" s="210">
        <v>1</v>
      </c>
      <c r="AB161" s="210">
        <v>7</v>
      </c>
      <c r="AC161" s="210">
        <v>7</v>
      </c>
      <c r="AZ161" s="210">
        <v>2</v>
      </c>
      <c r="BA161" s="210">
        <f>IF(AZ161=1,G161,0)</f>
        <v>0</v>
      </c>
      <c r="BB161" s="210">
        <f>IF(AZ161=2,G161,0)</f>
        <v>0</v>
      </c>
      <c r="BC161" s="210">
        <f>IF(AZ161=3,G161,0)</f>
        <v>0</v>
      </c>
      <c r="BD161" s="210">
        <f>IF(AZ161=4,G161,0)</f>
        <v>0</v>
      </c>
      <c r="BE161" s="210">
        <f>IF(AZ161=5,G161,0)</f>
        <v>0</v>
      </c>
      <c r="CA161" s="233">
        <v>1</v>
      </c>
      <c r="CB161" s="233">
        <v>7</v>
      </c>
    </row>
    <row r="162" spans="1:15" ht="12.75">
      <c r="A162" s="242"/>
      <c r="B162" s="245"/>
      <c r="C162" s="476" t="s">
        <v>258</v>
      </c>
      <c r="D162" s="477"/>
      <c r="E162" s="246">
        <v>1425.69</v>
      </c>
      <c r="F162" s="333"/>
      <c r="G162" s="248"/>
      <c r="H162" s="249"/>
      <c r="I162" s="243"/>
      <c r="J162" s="250"/>
      <c r="K162" s="243"/>
      <c r="M162" s="244" t="s">
        <v>258</v>
      </c>
      <c r="O162" s="233"/>
    </row>
    <row r="163" spans="1:80" ht="12.75">
      <c r="A163" s="234">
        <v>66</v>
      </c>
      <c r="B163" s="235" t="s">
        <v>389</v>
      </c>
      <c r="C163" s="236" t="s">
        <v>390</v>
      </c>
      <c r="D163" s="237" t="s">
        <v>138</v>
      </c>
      <c r="E163" s="238">
        <v>218.1306</v>
      </c>
      <c r="F163" s="331"/>
      <c r="G163" s="239">
        <f>E163*F163</f>
        <v>0</v>
      </c>
      <c r="H163" s="240">
        <v>0.03</v>
      </c>
      <c r="I163" s="241">
        <f>E163*H163</f>
        <v>6.543918</v>
      </c>
      <c r="J163" s="240"/>
      <c r="K163" s="241">
        <f>E163*J163</f>
        <v>0</v>
      </c>
      <c r="O163" s="233">
        <v>2</v>
      </c>
      <c r="AA163" s="210">
        <v>3</v>
      </c>
      <c r="AB163" s="210">
        <v>7</v>
      </c>
      <c r="AC163" s="210">
        <v>28375460</v>
      </c>
      <c r="AZ163" s="210">
        <v>2</v>
      </c>
      <c r="BA163" s="210">
        <f>IF(AZ163=1,G163,0)</f>
        <v>0</v>
      </c>
      <c r="BB163" s="210">
        <f>IF(AZ163=2,G163,0)</f>
        <v>0</v>
      </c>
      <c r="BC163" s="210">
        <f>IF(AZ163=3,G163,0)</f>
        <v>0</v>
      </c>
      <c r="BD163" s="210">
        <f>IF(AZ163=4,G163,0)</f>
        <v>0</v>
      </c>
      <c r="BE163" s="210">
        <f>IF(AZ163=5,G163,0)</f>
        <v>0</v>
      </c>
      <c r="CA163" s="233">
        <v>3</v>
      </c>
      <c r="CB163" s="233">
        <v>7</v>
      </c>
    </row>
    <row r="164" spans="1:15" ht="12.75">
      <c r="A164" s="242"/>
      <c r="B164" s="245"/>
      <c r="C164" s="476" t="s">
        <v>391</v>
      </c>
      <c r="D164" s="477"/>
      <c r="E164" s="246">
        <v>218.1306</v>
      </c>
      <c r="F164" s="333"/>
      <c r="G164" s="248"/>
      <c r="H164" s="249"/>
      <c r="I164" s="243"/>
      <c r="J164" s="250"/>
      <c r="K164" s="243"/>
      <c r="M164" s="244" t="s">
        <v>391</v>
      </c>
      <c r="O164" s="233"/>
    </row>
    <row r="165" spans="1:80" ht="12.75">
      <c r="A165" s="234">
        <v>67</v>
      </c>
      <c r="B165" s="235" t="s">
        <v>392</v>
      </c>
      <c r="C165" s="236" t="s">
        <v>393</v>
      </c>
      <c r="D165" s="237" t="s">
        <v>12</v>
      </c>
      <c r="E165" s="238">
        <v>8198.21898</v>
      </c>
      <c r="F165" s="331"/>
      <c r="G165" s="239">
        <f>E165*F165</f>
        <v>0</v>
      </c>
      <c r="H165" s="240">
        <v>0</v>
      </c>
      <c r="I165" s="241">
        <f>E165*H165</f>
        <v>0</v>
      </c>
      <c r="J165" s="240"/>
      <c r="K165" s="241">
        <f>E165*J165</f>
        <v>0</v>
      </c>
      <c r="O165" s="233">
        <v>2</v>
      </c>
      <c r="AA165" s="210">
        <v>7</v>
      </c>
      <c r="AB165" s="210">
        <v>1002</v>
      </c>
      <c r="AC165" s="210">
        <v>5</v>
      </c>
      <c r="AZ165" s="210">
        <v>2</v>
      </c>
      <c r="BA165" s="210">
        <f>IF(AZ165=1,G165,0)</f>
        <v>0</v>
      </c>
      <c r="BB165" s="210">
        <f>IF(AZ165=2,G165,0)</f>
        <v>0</v>
      </c>
      <c r="BC165" s="210">
        <f>IF(AZ165=3,G165,0)</f>
        <v>0</v>
      </c>
      <c r="BD165" s="210">
        <f>IF(AZ165=4,G165,0)</f>
        <v>0</v>
      </c>
      <c r="BE165" s="210">
        <f>IF(AZ165=5,G165,0)</f>
        <v>0</v>
      </c>
      <c r="CA165" s="233">
        <v>7</v>
      </c>
      <c r="CB165" s="233">
        <v>1002</v>
      </c>
    </row>
    <row r="166" spans="1:57" ht="12.75">
      <c r="A166" s="251"/>
      <c r="B166" s="252" t="s">
        <v>99</v>
      </c>
      <c r="C166" s="253" t="s">
        <v>382</v>
      </c>
      <c r="D166" s="254"/>
      <c r="E166" s="255"/>
      <c r="F166" s="256"/>
      <c r="G166" s="257">
        <f>SUM(G156:G165)</f>
        <v>0</v>
      </c>
      <c r="H166" s="258"/>
      <c r="I166" s="259">
        <f>SUM(I156:I165)</f>
        <v>6.650191089</v>
      </c>
      <c r="J166" s="258"/>
      <c r="K166" s="259">
        <f>SUM(K156:K165)</f>
        <v>0</v>
      </c>
      <c r="O166" s="233">
        <v>4</v>
      </c>
      <c r="BA166" s="260">
        <f>SUM(BA156:BA165)</f>
        <v>0</v>
      </c>
      <c r="BB166" s="260">
        <f>SUM(BB156:BB165)</f>
        <v>0</v>
      </c>
      <c r="BC166" s="260">
        <f>SUM(BC156:BC165)</f>
        <v>0</v>
      </c>
      <c r="BD166" s="260">
        <f>SUM(BD156:BD165)</f>
        <v>0</v>
      </c>
      <c r="BE166" s="260">
        <f>SUM(BE156:BE165)</f>
        <v>0</v>
      </c>
    </row>
    <row r="167" spans="1:15" ht="12.75">
      <c r="A167" s="223" t="s">
        <v>96</v>
      </c>
      <c r="B167" s="224" t="s">
        <v>394</v>
      </c>
      <c r="C167" s="225" t="s">
        <v>395</v>
      </c>
      <c r="D167" s="226"/>
      <c r="E167" s="227"/>
      <c r="F167" s="227"/>
      <c r="G167" s="228"/>
      <c r="H167" s="229"/>
      <c r="I167" s="230"/>
      <c r="J167" s="231"/>
      <c r="K167" s="232"/>
      <c r="O167" s="233">
        <v>1</v>
      </c>
    </row>
    <row r="168" spans="1:80" ht="12.75">
      <c r="A168" s="234">
        <v>68</v>
      </c>
      <c r="B168" s="235" t="s">
        <v>397</v>
      </c>
      <c r="C168" s="236" t="s">
        <v>398</v>
      </c>
      <c r="D168" s="237" t="s">
        <v>201</v>
      </c>
      <c r="E168" s="238">
        <v>8</v>
      </c>
      <c r="F168" s="331"/>
      <c r="G168" s="239">
        <f aca="true" t="shared" si="0" ref="G168:G177">E168*F168</f>
        <v>0</v>
      </c>
      <c r="H168" s="240">
        <v>0.00038</v>
      </c>
      <c r="I168" s="241">
        <f aca="true" t="shared" si="1" ref="I168:I177">E168*H168</f>
        <v>0.00304</v>
      </c>
      <c r="J168" s="240">
        <v>0</v>
      </c>
      <c r="K168" s="241">
        <f aca="true" t="shared" si="2" ref="K168:K177">E168*J168</f>
        <v>0</v>
      </c>
      <c r="O168" s="233">
        <v>2</v>
      </c>
      <c r="AA168" s="210">
        <v>1</v>
      </c>
      <c r="AB168" s="210">
        <v>7</v>
      </c>
      <c r="AC168" s="210">
        <v>7</v>
      </c>
      <c r="AZ168" s="210">
        <v>2</v>
      </c>
      <c r="BA168" s="210">
        <f aca="true" t="shared" si="3" ref="BA168:BA177">IF(AZ168=1,G168,0)</f>
        <v>0</v>
      </c>
      <c r="BB168" s="210">
        <f aca="true" t="shared" si="4" ref="BB168:BB177">IF(AZ168=2,G168,0)</f>
        <v>0</v>
      </c>
      <c r="BC168" s="210">
        <f aca="true" t="shared" si="5" ref="BC168:BC177">IF(AZ168=3,G168,0)</f>
        <v>0</v>
      </c>
      <c r="BD168" s="210">
        <f aca="true" t="shared" si="6" ref="BD168:BD177">IF(AZ168=4,G168,0)</f>
        <v>0</v>
      </c>
      <c r="BE168" s="210">
        <f aca="true" t="shared" si="7" ref="BE168:BE177">IF(AZ168=5,G168,0)</f>
        <v>0</v>
      </c>
      <c r="CA168" s="233">
        <v>1</v>
      </c>
      <c r="CB168" s="233">
        <v>7</v>
      </c>
    </row>
    <row r="169" spans="1:80" ht="12.75">
      <c r="A169" s="234">
        <v>69</v>
      </c>
      <c r="B169" s="235" t="s">
        <v>399</v>
      </c>
      <c r="C169" s="236" t="s">
        <v>400</v>
      </c>
      <c r="D169" s="237" t="s">
        <v>201</v>
      </c>
      <c r="E169" s="238">
        <v>3</v>
      </c>
      <c r="F169" s="331"/>
      <c r="G169" s="239">
        <f t="shared" si="0"/>
        <v>0</v>
      </c>
      <c r="H169" s="240">
        <v>0.00047</v>
      </c>
      <c r="I169" s="241">
        <f t="shared" si="1"/>
        <v>0.00141</v>
      </c>
      <c r="J169" s="240">
        <v>0</v>
      </c>
      <c r="K169" s="241">
        <f t="shared" si="2"/>
        <v>0</v>
      </c>
      <c r="O169" s="233">
        <v>2</v>
      </c>
      <c r="AA169" s="210">
        <v>1</v>
      </c>
      <c r="AB169" s="210">
        <v>7</v>
      </c>
      <c r="AC169" s="210">
        <v>7</v>
      </c>
      <c r="AZ169" s="210">
        <v>2</v>
      </c>
      <c r="BA169" s="210">
        <f t="shared" si="3"/>
        <v>0</v>
      </c>
      <c r="BB169" s="210">
        <f t="shared" si="4"/>
        <v>0</v>
      </c>
      <c r="BC169" s="210">
        <f t="shared" si="5"/>
        <v>0</v>
      </c>
      <c r="BD169" s="210">
        <f t="shared" si="6"/>
        <v>0</v>
      </c>
      <c r="BE169" s="210">
        <f t="shared" si="7"/>
        <v>0</v>
      </c>
      <c r="CA169" s="233">
        <v>1</v>
      </c>
      <c r="CB169" s="233">
        <v>7</v>
      </c>
    </row>
    <row r="170" spans="1:80" ht="12.75">
      <c r="A170" s="234">
        <v>70</v>
      </c>
      <c r="B170" s="235" t="s">
        <v>401</v>
      </c>
      <c r="C170" s="236" t="s">
        <v>402</v>
      </c>
      <c r="D170" s="237" t="s">
        <v>201</v>
      </c>
      <c r="E170" s="238">
        <v>2</v>
      </c>
      <c r="F170" s="331"/>
      <c r="G170" s="239">
        <f t="shared" si="0"/>
        <v>0</v>
      </c>
      <c r="H170" s="240">
        <v>0.0007</v>
      </c>
      <c r="I170" s="241">
        <f t="shared" si="1"/>
        <v>0.0014</v>
      </c>
      <c r="J170" s="240">
        <v>0</v>
      </c>
      <c r="K170" s="241">
        <f t="shared" si="2"/>
        <v>0</v>
      </c>
      <c r="O170" s="233">
        <v>2</v>
      </c>
      <c r="AA170" s="210">
        <v>1</v>
      </c>
      <c r="AB170" s="210">
        <v>7</v>
      </c>
      <c r="AC170" s="210">
        <v>7</v>
      </c>
      <c r="AZ170" s="210">
        <v>2</v>
      </c>
      <c r="BA170" s="210">
        <f t="shared" si="3"/>
        <v>0</v>
      </c>
      <c r="BB170" s="210">
        <f t="shared" si="4"/>
        <v>0</v>
      </c>
      <c r="BC170" s="210">
        <f t="shared" si="5"/>
        <v>0</v>
      </c>
      <c r="BD170" s="210">
        <f t="shared" si="6"/>
        <v>0</v>
      </c>
      <c r="BE170" s="210">
        <f t="shared" si="7"/>
        <v>0</v>
      </c>
      <c r="CA170" s="233">
        <v>1</v>
      </c>
      <c r="CB170" s="233">
        <v>7</v>
      </c>
    </row>
    <row r="171" spans="1:80" ht="12.75">
      <c r="A171" s="234">
        <v>71</v>
      </c>
      <c r="B171" s="235" t="s">
        <v>403</v>
      </c>
      <c r="C171" s="236" t="s">
        <v>404</v>
      </c>
      <c r="D171" s="237" t="s">
        <v>201</v>
      </c>
      <c r="E171" s="238">
        <v>2</v>
      </c>
      <c r="F171" s="331"/>
      <c r="G171" s="239">
        <f t="shared" si="0"/>
        <v>0</v>
      </c>
      <c r="H171" s="240">
        <v>0.00209</v>
      </c>
      <c r="I171" s="241">
        <f t="shared" si="1"/>
        <v>0.00418</v>
      </c>
      <c r="J171" s="240">
        <v>0</v>
      </c>
      <c r="K171" s="241">
        <f t="shared" si="2"/>
        <v>0</v>
      </c>
      <c r="O171" s="233">
        <v>2</v>
      </c>
      <c r="AA171" s="210">
        <v>1</v>
      </c>
      <c r="AB171" s="210">
        <v>7</v>
      </c>
      <c r="AC171" s="210">
        <v>7</v>
      </c>
      <c r="AZ171" s="210">
        <v>2</v>
      </c>
      <c r="BA171" s="210">
        <f t="shared" si="3"/>
        <v>0</v>
      </c>
      <c r="BB171" s="210">
        <f t="shared" si="4"/>
        <v>0</v>
      </c>
      <c r="BC171" s="210">
        <f t="shared" si="5"/>
        <v>0</v>
      </c>
      <c r="BD171" s="210">
        <f t="shared" si="6"/>
        <v>0</v>
      </c>
      <c r="BE171" s="210">
        <f t="shared" si="7"/>
        <v>0</v>
      </c>
      <c r="CA171" s="233">
        <v>1</v>
      </c>
      <c r="CB171" s="233">
        <v>7</v>
      </c>
    </row>
    <row r="172" spans="1:80" ht="12.75">
      <c r="A172" s="234">
        <v>72</v>
      </c>
      <c r="B172" s="235" t="s">
        <v>405</v>
      </c>
      <c r="C172" s="236" t="s">
        <v>406</v>
      </c>
      <c r="D172" s="237" t="s">
        <v>201</v>
      </c>
      <c r="E172" s="238">
        <v>3</v>
      </c>
      <c r="F172" s="331"/>
      <c r="G172" s="239">
        <f t="shared" si="0"/>
        <v>0</v>
      </c>
      <c r="H172" s="240">
        <v>0.0025</v>
      </c>
      <c r="I172" s="241">
        <f t="shared" si="1"/>
        <v>0.0075</v>
      </c>
      <c r="J172" s="240">
        <v>0</v>
      </c>
      <c r="K172" s="241">
        <f t="shared" si="2"/>
        <v>0</v>
      </c>
      <c r="O172" s="233">
        <v>2</v>
      </c>
      <c r="AA172" s="210">
        <v>1</v>
      </c>
      <c r="AB172" s="210">
        <v>7</v>
      </c>
      <c r="AC172" s="210">
        <v>7</v>
      </c>
      <c r="AZ172" s="210">
        <v>2</v>
      </c>
      <c r="BA172" s="210">
        <f t="shared" si="3"/>
        <v>0</v>
      </c>
      <c r="BB172" s="210">
        <f t="shared" si="4"/>
        <v>0</v>
      </c>
      <c r="BC172" s="210">
        <f t="shared" si="5"/>
        <v>0</v>
      </c>
      <c r="BD172" s="210">
        <f t="shared" si="6"/>
        <v>0</v>
      </c>
      <c r="BE172" s="210">
        <f t="shared" si="7"/>
        <v>0</v>
      </c>
      <c r="CA172" s="233">
        <v>1</v>
      </c>
      <c r="CB172" s="233">
        <v>7</v>
      </c>
    </row>
    <row r="173" spans="1:80" ht="12.75">
      <c r="A173" s="234">
        <v>73</v>
      </c>
      <c r="B173" s="235" t="s">
        <v>407</v>
      </c>
      <c r="C173" s="236" t="s">
        <v>408</v>
      </c>
      <c r="D173" s="237" t="s">
        <v>263</v>
      </c>
      <c r="E173" s="238">
        <v>7</v>
      </c>
      <c r="F173" s="331"/>
      <c r="G173" s="239">
        <f t="shared" si="0"/>
        <v>0</v>
      </c>
      <c r="H173" s="240">
        <v>0</v>
      </c>
      <c r="I173" s="241">
        <f t="shared" si="1"/>
        <v>0</v>
      </c>
      <c r="J173" s="240">
        <v>0</v>
      </c>
      <c r="K173" s="241">
        <f t="shared" si="2"/>
        <v>0</v>
      </c>
      <c r="O173" s="233">
        <v>2</v>
      </c>
      <c r="AA173" s="210">
        <v>1</v>
      </c>
      <c r="AB173" s="210">
        <v>7</v>
      </c>
      <c r="AC173" s="210">
        <v>7</v>
      </c>
      <c r="AZ173" s="210">
        <v>2</v>
      </c>
      <c r="BA173" s="210">
        <f t="shared" si="3"/>
        <v>0</v>
      </c>
      <c r="BB173" s="210">
        <f t="shared" si="4"/>
        <v>0</v>
      </c>
      <c r="BC173" s="210">
        <f t="shared" si="5"/>
        <v>0</v>
      </c>
      <c r="BD173" s="210">
        <f t="shared" si="6"/>
        <v>0</v>
      </c>
      <c r="BE173" s="210">
        <f t="shared" si="7"/>
        <v>0</v>
      </c>
      <c r="CA173" s="233">
        <v>1</v>
      </c>
      <c r="CB173" s="233">
        <v>7</v>
      </c>
    </row>
    <row r="174" spans="1:80" ht="12.75">
      <c r="A174" s="234">
        <v>74</v>
      </c>
      <c r="B174" s="235" t="s">
        <v>409</v>
      </c>
      <c r="C174" s="236" t="s">
        <v>410</v>
      </c>
      <c r="D174" s="237" t="s">
        <v>263</v>
      </c>
      <c r="E174" s="238">
        <v>2</v>
      </c>
      <c r="F174" s="331"/>
      <c r="G174" s="239">
        <f t="shared" si="0"/>
        <v>0</v>
      </c>
      <c r="H174" s="240">
        <v>0</v>
      </c>
      <c r="I174" s="241">
        <f t="shared" si="1"/>
        <v>0</v>
      </c>
      <c r="J174" s="240">
        <v>0</v>
      </c>
      <c r="K174" s="241">
        <f t="shared" si="2"/>
        <v>0</v>
      </c>
      <c r="O174" s="233">
        <v>2</v>
      </c>
      <c r="AA174" s="210">
        <v>1</v>
      </c>
      <c r="AB174" s="210">
        <v>7</v>
      </c>
      <c r="AC174" s="210">
        <v>7</v>
      </c>
      <c r="AZ174" s="210">
        <v>2</v>
      </c>
      <c r="BA174" s="210">
        <f t="shared" si="3"/>
        <v>0</v>
      </c>
      <c r="BB174" s="210">
        <f t="shared" si="4"/>
        <v>0</v>
      </c>
      <c r="BC174" s="210">
        <f t="shared" si="5"/>
        <v>0</v>
      </c>
      <c r="BD174" s="210">
        <f t="shared" si="6"/>
        <v>0</v>
      </c>
      <c r="BE174" s="210">
        <f t="shared" si="7"/>
        <v>0</v>
      </c>
      <c r="CA174" s="233">
        <v>1</v>
      </c>
      <c r="CB174" s="233">
        <v>7</v>
      </c>
    </row>
    <row r="175" spans="1:80" ht="12.75">
      <c r="A175" s="234">
        <v>75</v>
      </c>
      <c r="B175" s="235" t="s">
        <v>411</v>
      </c>
      <c r="C175" s="236" t="s">
        <v>412</v>
      </c>
      <c r="D175" s="237" t="s">
        <v>263</v>
      </c>
      <c r="E175" s="238">
        <v>3</v>
      </c>
      <c r="F175" s="331"/>
      <c r="G175" s="239">
        <f t="shared" si="0"/>
        <v>0</v>
      </c>
      <c r="H175" s="240">
        <v>0.00359</v>
      </c>
      <c r="I175" s="241">
        <f t="shared" si="1"/>
        <v>0.01077</v>
      </c>
      <c r="J175" s="240">
        <v>0</v>
      </c>
      <c r="K175" s="241">
        <f t="shared" si="2"/>
        <v>0</v>
      </c>
      <c r="O175" s="233">
        <v>2</v>
      </c>
      <c r="AA175" s="210">
        <v>1</v>
      </c>
      <c r="AB175" s="210">
        <v>7</v>
      </c>
      <c r="AC175" s="210">
        <v>7</v>
      </c>
      <c r="AZ175" s="210">
        <v>2</v>
      </c>
      <c r="BA175" s="210">
        <f t="shared" si="3"/>
        <v>0</v>
      </c>
      <c r="BB175" s="210">
        <f t="shared" si="4"/>
        <v>0</v>
      </c>
      <c r="BC175" s="210">
        <f t="shared" si="5"/>
        <v>0</v>
      </c>
      <c r="BD175" s="210">
        <f t="shared" si="6"/>
        <v>0</v>
      </c>
      <c r="BE175" s="210">
        <f t="shared" si="7"/>
        <v>0</v>
      </c>
      <c r="CA175" s="233">
        <v>1</v>
      </c>
      <c r="CB175" s="233">
        <v>7</v>
      </c>
    </row>
    <row r="176" spans="1:80" ht="20.4">
      <c r="A176" s="234">
        <v>76</v>
      </c>
      <c r="B176" s="235" t="s">
        <v>413</v>
      </c>
      <c r="C176" s="236" t="s">
        <v>414</v>
      </c>
      <c r="D176" s="237" t="s">
        <v>263</v>
      </c>
      <c r="E176" s="238">
        <v>8</v>
      </c>
      <c r="F176" s="331"/>
      <c r="G176" s="239">
        <f t="shared" si="0"/>
        <v>0</v>
      </c>
      <c r="H176" s="240">
        <v>0.07643</v>
      </c>
      <c r="I176" s="241">
        <f t="shared" si="1"/>
        <v>0.61144</v>
      </c>
      <c r="J176" s="240">
        <v>0</v>
      </c>
      <c r="K176" s="241">
        <f t="shared" si="2"/>
        <v>0</v>
      </c>
      <c r="O176" s="233">
        <v>2</v>
      </c>
      <c r="AA176" s="210">
        <v>1</v>
      </c>
      <c r="AB176" s="210">
        <v>7</v>
      </c>
      <c r="AC176" s="210">
        <v>7</v>
      </c>
      <c r="AZ176" s="210">
        <v>2</v>
      </c>
      <c r="BA176" s="210">
        <f t="shared" si="3"/>
        <v>0</v>
      </c>
      <c r="BB176" s="210">
        <f t="shared" si="4"/>
        <v>0</v>
      </c>
      <c r="BC176" s="210">
        <f t="shared" si="5"/>
        <v>0</v>
      </c>
      <c r="BD176" s="210">
        <f t="shared" si="6"/>
        <v>0</v>
      </c>
      <c r="BE176" s="210">
        <f t="shared" si="7"/>
        <v>0</v>
      </c>
      <c r="CA176" s="233">
        <v>1</v>
      </c>
      <c r="CB176" s="233">
        <v>7</v>
      </c>
    </row>
    <row r="177" spans="1:80" ht="12.75">
      <c r="A177" s="234">
        <v>77</v>
      </c>
      <c r="B177" s="235" t="s">
        <v>415</v>
      </c>
      <c r="C177" s="236" t="s">
        <v>416</v>
      </c>
      <c r="D177" s="237" t="s">
        <v>12</v>
      </c>
      <c r="E177" s="238">
        <v>223.978</v>
      </c>
      <c r="F177" s="331"/>
      <c r="G177" s="239">
        <f t="shared" si="0"/>
        <v>0</v>
      </c>
      <c r="H177" s="240">
        <v>0</v>
      </c>
      <c r="I177" s="241">
        <f t="shared" si="1"/>
        <v>0</v>
      </c>
      <c r="J177" s="240"/>
      <c r="K177" s="241">
        <f t="shared" si="2"/>
        <v>0</v>
      </c>
      <c r="O177" s="233">
        <v>2</v>
      </c>
      <c r="AA177" s="210">
        <v>7</v>
      </c>
      <c r="AB177" s="210">
        <v>1002</v>
      </c>
      <c r="AC177" s="210">
        <v>5</v>
      </c>
      <c r="AZ177" s="210">
        <v>2</v>
      </c>
      <c r="BA177" s="210">
        <f t="shared" si="3"/>
        <v>0</v>
      </c>
      <c r="BB177" s="210">
        <f t="shared" si="4"/>
        <v>0</v>
      </c>
      <c r="BC177" s="210">
        <f t="shared" si="5"/>
        <v>0</v>
      </c>
      <c r="BD177" s="210">
        <f t="shared" si="6"/>
        <v>0</v>
      </c>
      <c r="BE177" s="210">
        <f t="shared" si="7"/>
        <v>0</v>
      </c>
      <c r="CA177" s="233">
        <v>7</v>
      </c>
      <c r="CB177" s="233">
        <v>1002</v>
      </c>
    </row>
    <row r="178" spans="1:57" ht="12.75">
      <c r="A178" s="251"/>
      <c r="B178" s="252" t="s">
        <v>99</v>
      </c>
      <c r="C178" s="253" t="s">
        <v>396</v>
      </c>
      <c r="D178" s="254"/>
      <c r="E178" s="255"/>
      <c r="F178" s="256"/>
      <c r="G178" s="257">
        <f>SUM(G167:G177)</f>
        <v>0</v>
      </c>
      <c r="H178" s="258"/>
      <c r="I178" s="259">
        <f>SUM(I167:I177)</f>
        <v>0.63974</v>
      </c>
      <c r="J178" s="258"/>
      <c r="K178" s="259">
        <f>SUM(K167:K177)</f>
        <v>0</v>
      </c>
      <c r="O178" s="233">
        <v>4</v>
      </c>
      <c r="BA178" s="260">
        <f>SUM(BA167:BA177)</f>
        <v>0</v>
      </c>
      <c r="BB178" s="260">
        <f>SUM(BB167:BB177)</f>
        <v>0</v>
      </c>
      <c r="BC178" s="260">
        <f>SUM(BC167:BC177)</f>
        <v>0</v>
      </c>
      <c r="BD178" s="260">
        <f>SUM(BD167:BD177)</f>
        <v>0</v>
      </c>
      <c r="BE178" s="260">
        <f>SUM(BE167:BE177)</f>
        <v>0</v>
      </c>
    </row>
    <row r="179" spans="1:15" ht="12.75">
      <c r="A179" s="223" t="s">
        <v>96</v>
      </c>
      <c r="B179" s="224" t="s">
        <v>417</v>
      </c>
      <c r="C179" s="225" t="s">
        <v>418</v>
      </c>
      <c r="D179" s="226"/>
      <c r="E179" s="227"/>
      <c r="F179" s="227"/>
      <c r="G179" s="228"/>
      <c r="H179" s="229"/>
      <c r="I179" s="230"/>
      <c r="J179" s="231"/>
      <c r="K179" s="232"/>
      <c r="O179" s="233">
        <v>1</v>
      </c>
    </row>
    <row r="180" spans="1:80" ht="12.75">
      <c r="A180" s="234">
        <v>78</v>
      </c>
      <c r="B180" s="235" t="s">
        <v>420</v>
      </c>
      <c r="C180" s="236" t="s">
        <v>421</v>
      </c>
      <c r="D180" s="237" t="s">
        <v>201</v>
      </c>
      <c r="E180" s="238">
        <v>82</v>
      </c>
      <c r="F180" s="331"/>
      <c r="G180" s="239">
        <f aca="true" t="shared" si="8" ref="G180:G192">E180*F180</f>
        <v>0</v>
      </c>
      <c r="H180" s="240">
        <v>0.01387</v>
      </c>
      <c r="I180" s="241">
        <f aca="true" t="shared" si="9" ref="I180:I192">E180*H180</f>
        <v>1.13734</v>
      </c>
      <c r="J180" s="240">
        <v>0</v>
      </c>
      <c r="K180" s="241">
        <f aca="true" t="shared" si="10" ref="K180:K192">E180*J180</f>
        <v>0</v>
      </c>
      <c r="O180" s="233">
        <v>2</v>
      </c>
      <c r="AA180" s="210">
        <v>1</v>
      </c>
      <c r="AB180" s="210">
        <v>7</v>
      </c>
      <c r="AC180" s="210">
        <v>7</v>
      </c>
      <c r="AZ180" s="210">
        <v>2</v>
      </c>
      <c r="BA180" s="210">
        <f aca="true" t="shared" si="11" ref="BA180:BA192">IF(AZ180=1,G180,0)</f>
        <v>0</v>
      </c>
      <c r="BB180" s="210">
        <f aca="true" t="shared" si="12" ref="BB180:BB192">IF(AZ180=2,G180,0)</f>
        <v>0</v>
      </c>
      <c r="BC180" s="210">
        <f aca="true" t="shared" si="13" ref="BC180:BC192">IF(AZ180=3,G180,0)</f>
        <v>0</v>
      </c>
      <c r="BD180" s="210">
        <f aca="true" t="shared" si="14" ref="BD180:BD192">IF(AZ180=4,G180,0)</f>
        <v>0</v>
      </c>
      <c r="BE180" s="210">
        <f aca="true" t="shared" si="15" ref="BE180:BE192">IF(AZ180=5,G180,0)</f>
        <v>0</v>
      </c>
      <c r="CA180" s="233">
        <v>1</v>
      </c>
      <c r="CB180" s="233">
        <v>7</v>
      </c>
    </row>
    <row r="181" spans="1:80" ht="12.75">
      <c r="A181" s="234">
        <v>79</v>
      </c>
      <c r="B181" s="235" t="s">
        <v>422</v>
      </c>
      <c r="C181" s="236" t="s">
        <v>423</v>
      </c>
      <c r="D181" s="237" t="s">
        <v>201</v>
      </c>
      <c r="E181" s="238">
        <v>40</v>
      </c>
      <c r="F181" s="331"/>
      <c r="G181" s="239">
        <f t="shared" si="8"/>
        <v>0</v>
      </c>
      <c r="H181" s="240">
        <v>0.00392</v>
      </c>
      <c r="I181" s="241">
        <f t="shared" si="9"/>
        <v>0.1568</v>
      </c>
      <c r="J181" s="240">
        <v>0</v>
      </c>
      <c r="K181" s="241">
        <f t="shared" si="10"/>
        <v>0</v>
      </c>
      <c r="O181" s="233">
        <v>2</v>
      </c>
      <c r="AA181" s="210">
        <v>1</v>
      </c>
      <c r="AB181" s="210">
        <v>7</v>
      </c>
      <c r="AC181" s="210">
        <v>7</v>
      </c>
      <c r="AZ181" s="210">
        <v>2</v>
      </c>
      <c r="BA181" s="210">
        <f t="shared" si="11"/>
        <v>0</v>
      </c>
      <c r="BB181" s="210">
        <f t="shared" si="12"/>
        <v>0</v>
      </c>
      <c r="BC181" s="210">
        <f t="shared" si="13"/>
        <v>0</v>
      </c>
      <c r="BD181" s="210">
        <f t="shared" si="14"/>
        <v>0</v>
      </c>
      <c r="BE181" s="210">
        <f t="shared" si="15"/>
        <v>0</v>
      </c>
      <c r="CA181" s="233">
        <v>1</v>
      </c>
      <c r="CB181" s="233">
        <v>7</v>
      </c>
    </row>
    <row r="182" spans="1:80" ht="12.75">
      <c r="A182" s="234">
        <v>80</v>
      </c>
      <c r="B182" s="235" t="s">
        <v>424</v>
      </c>
      <c r="C182" s="236" t="s">
        <v>425</v>
      </c>
      <c r="D182" s="237" t="s">
        <v>201</v>
      </c>
      <c r="E182" s="238">
        <v>22</v>
      </c>
      <c r="F182" s="331"/>
      <c r="G182" s="239">
        <f t="shared" si="8"/>
        <v>0</v>
      </c>
      <c r="H182" s="240">
        <v>0.00401</v>
      </c>
      <c r="I182" s="241">
        <f t="shared" si="9"/>
        <v>0.08821999999999999</v>
      </c>
      <c r="J182" s="240">
        <v>0</v>
      </c>
      <c r="K182" s="241">
        <f t="shared" si="10"/>
        <v>0</v>
      </c>
      <c r="O182" s="233">
        <v>2</v>
      </c>
      <c r="AA182" s="210">
        <v>1</v>
      </c>
      <c r="AB182" s="210">
        <v>7</v>
      </c>
      <c r="AC182" s="210">
        <v>7</v>
      </c>
      <c r="AZ182" s="210">
        <v>2</v>
      </c>
      <c r="BA182" s="210">
        <f t="shared" si="11"/>
        <v>0</v>
      </c>
      <c r="BB182" s="210">
        <f t="shared" si="12"/>
        <v>0</v>
      </c>
      <c r="BC182" s="210">
        <f t="shared" si="13"/>
        <v>0</v>
      </c>
      <c r="BD182" s="210">
        <f t="shared" si="14"/>
        <v>0</v>
      </c>
      <c r="BE182" s="210">
        <f t="shared" si="15"/>
        <v>0</v>
      </c>
      <c r="CA182" s="233">
        <v>1</v>
      </c>
      <c r="CB182" s="233">
        <v>7</v>
      </c>
    </row>
    <row r="183" spans="1:80" ht="12.75">
      <c r="A183" s="234">
        <v>81</v>
      </c>
      <c r="B183" s="235" t="s">
        <v>426</v>
      </c>
      <c r="C183" s="236" t="s">
        <v>1093</v>
      </c>
      <c r="D183" s="237" t="s">
        <v>201</v>
      </c>
      <c r="E183" s="238">
        <v>40</v>
      </c>
      <c r="F183" s="331"/>
      <c r="G183" s="239">
        <f t="shared" si="8"/>
        <v>0</v>
      </c>
      <c r="H183" s="240">
        <v>2E-05</v>
      </c>
      <c r="I183" s="241">
        <f t="shared" si="9"/>
        <v>0.0008</v>
      </c>
      <c r="J183" s="240">
        <v>0</v>
      </c>
      <c r="K183" s="241">
        <f t="shared" si="10"/>
        <v>0</v>
      </c>
      <c r="O183" s="233">
        <v>2</v>
      </c>
      <c r="AA183" s="210">
        <v>1</v>
      </c>
      <c r="AB183" s="210">
        <v>7</v>
      </c>
      <c r="AC183" s="210">
        <v>7</v>
      </c>
      <c r="AZ183" s="210">
        <v>2</v>
      </c>
      <c r="BA183" s="210">
        <f t="shared" si="11"/>
        <v>0</v>
      </c>
      <c r="BB183" s="210">
        <f t="shared" si="12"/>
        <v>0</v>
      </c>
      <c r="BC183" s="210">
        <f t="shared" si="13"/>
        <v>0</v>
      </c>
      <c r="BD183" s="210">
        <f t="shared" si="14"/>
        <v>0</v>
      </c>
      <c r="BE183" s="210">
        <f t="shared" si="15"/>
        <v>0</v>
      </c>
      <c r="CA183" s="233">
        <v>1</v>
      </c>
      <c r="CB183" s="233">
        <v>7</v>
      </c>
    </row>
    <row r="184" spans="1:80" ht="12.75">
      <c r="A184" s="234">
        <v>82</v>
      </c>
      <c r="B184" s="235" t="s">
        <v>426</v>
      </c>
      <c r="C184" s="236" t="s">
        <v>1094</v>
      </c>
      <c r="D184" s="237" t="s">
        <v>201</v>
      </c>
      <c r="E184" s="238">
        <v>22</v>
      </c>
      <c r="F184" s="331"/>
      <c r="G184" s="239">
        <f t="shared" si="8"/>
        <v>0</v>
      </c>
      <c r="H184" s="240">
        <v>6E-05</v>
      </c>
      <c r="I184" s="241">
        <f t="shared" si="9"/>
        <v>0.00132</v>
      </c>
      <c r="J184" s="240">
        <v>0</v>
      </c>
      <c r="K184" s="241">
        <f t="shared" si="10"/>
        <v>0</v>
      </c>
      <c r="O184" s="233">
        <v>2</v>
      </c>
      <c r="AA184" s="210">
        <v>1</v>
      </c>
      <c r="AB184" s="210">
        <v>7</v>
      </c>
      <c r="AC184" s="210">
        <v>7</v>
      </c>
      <c r="AZ184" s="210">
        <v>2</v>
      </c>
      <c r="BA184" s="210">
        <f t="shared" si="11"/>
        <v>0</v>
      </c>
      <c r="BB184" s="210">
        <f t="shared" si="12"/>
        <v>0</v>
      </c>
      <c r="BC184" s="210">
        <f t="shared" si="13"/>
        <v>0</v>
      </c>
      <c r="BD184" s="210">
        <f t="shared" si="14"/>
        <v>0</v>
      </c>
      <c r="BE184" s="210">
        <f t="shared" si="15"/>
        <v>0</v>
      </c>
      <c r="CA184" s="233">
        <v>1</v>
      </c>
      <c r="CB184" s="233">
        <v>7</v>
      </c>
    </row>
    <row r="185" spans="1:80" ht="12.75">
      <c r="A185" s="234">
        <v>83</v>
      </c>
      <c r="B185" s="235" t="s">
        <v>426</v>
      </c>
      <c r="C185" s="236" t="s">
        <v>1095</v>
      </c>
      <c r="D185" s="237" t="s">
        <v>201</v>
      </c>
      <c r="E185" s="238">
        <v>82</v>
      </c>
      <c r="F185" s="331"/>
      <c r="G185" s="239">
        <f t="shared" si="8"/>
        <v>0</v>
      </c>
      <c r="H185" s="240">
        <v>6E-05</v>
      </c>
      <c r="I185" s="241">
        <f t="shared" si="9"/>
        <v>0.00492</v>
      </c>
      <c r="J185" s="240">
        <v>0</v>
      </c>
      <c r="K185" s="241">
        <f t="shared" si="10"/>
        <v>0</v>
      </c>
      <c r="O185" s="233">
        <v>2</v>
      </c>
      <c r="AA185" s="210">
        <v>1</v>
      </c>
      <c r="AB185" s="210">
        <v>7</v>
      </c>
      <c r="AC185" s="210">
        <v>7</v>
      </c>
      <c r="AZ185" s="210">
        <v>2</v>
      </c>
      <c r="BA185" s="210">
        <f t="shared" si="11"/>
        <v>0</v>
      </c>
      <c r="BB185" s="210">
        <f t="shared" si="12"/>
        <v>0</v>
      </c>
      <c r="BC185" s="210">
        <f t="shared" si="13"/>
        <v>0</v>
      </c>
      <c r="BD185" s="210">
        <f t="shared" si="14"/>
        <v>0</v>
      </c>
      <c r="BE185" s="210">
        <f t="shared" si="15"/>
        <v>0</v>
      </c>
      <c r="CA185" s="233">
        <v>1</v>
      </c>
      <c r="CB185" s="233">
        <v>7</v>
      </c>
    </row>
    <row r="186" spans="1:80" ht="12.75">
      <c r="A186" s="234">
        <v>84</v>
      </c>
      <c r="B186" s="235" t="s">
        <v>427</v>
      </c>
      <c r="C186" s="236" t="s">
        <v>428</v>
      </c>
      <c r="D186" s="237" t="s">
        <v>263</v>
      </c>
      <c r="E186" s="238">
        <v>9</v>
      </c>
      <c r="F186" s="331"/>
      <c r="G186" s="239">
        <f t="shared" si="8"/>
        <v>0</v>
      </c>
      <c r="H186" s="240">
        <v>0</v>
      </c>
      <c r="I186" s="241">
        <f t="shared" si="9"/>
        <v>0</v>
      </c>
      <c r="J186" s="240">
        <v>0</v>
      </c>
      <c r="K186" s="241">
        <f t="shared" si="10"/>
        <v>0</v>
      </c>
      <c r="O186" s="233">
        <v>2</v>
      </c>
      <c r="AA186" s="210">
        <v>1</v>
      </c>
      <c r="AB186" s="210">
        <v>7</v>
      </c>
      <c r="AC186" s="210">
        <v>7</v>
      </c>
      <c r="AZ186" s="210">
        <v>2</v>
      </c>
      <c r="BA186" s="210">
        <f t="shared" si="11"/>
        <v>0</v>
      </c>
      <c r="BB186" s="210">
        <f t="shared" si="12"/>
        <v>0</v>
      </c>
      <c r="BC186" s="210">
        <f t="shared" si="13"/>
        <v>0</v>
      </c>
      <c r="BD186" s="210">
        <f t="shared" si="14"/>
        <v>0</v>
      </c>
      <c r="BE186" s="210">
        <f t="shared" si="15"/>
        <v>0</v>
      </c>
      <c r="CA186" s="233">
        <v>1</v>
      </c>
      <c r="CB186" s="233">
        <v>7</v>
      </c>
    </row>
    <row r="187" spans="1:80" ht="12.75">
      <c r="A187" s="234">
        <v>85</v>
      </c>
      <c r="B187" s="235" t="s">
        <v>429</v>
      </c>
      <c r="C187" s="236" t="s">
        <v>430</v>
      </c>
      <c r="D187" s="237" t="s">
        <v>263</v>
      </c>
      <c r="E187" s="238">
        <v>3</v>
      </c>
      <c r="F187" s="331"/>
      <c r="G187" s="239">
        <f t="shared" si="8"/>
        <v>0</v>
      </c>
      <c r="H187" s="240">
        <v>0</v>
      </c>
      <c r="I187" s="241">
        <f t="shared" si="9"/>
        <v>0</v>
      </c>
      <c r="J187" s="240">
        <v>0</v>
      </c>
      <c r="K187" s="241">
        <f t="shared" si="10"/>
        <v>0</v>
      </c>
      <c r="O187" s="233">
        <v>2</v>
      </c>
      <c r="AA187" s="210">
        <v>1</v>
      </c>
      <c r="AB187" s="210">
        <v>7</v>
      </c>
      <c r="AC187" s="210">
        <v>7</v>
      </c>
      <c r="AZ187" s="210">
        <v>2</v>
      </c>
      <c r="BA187" s="210">
        <f t="shared" si="11"/>
        <v>0</v>
      </c>
      <c r="BB187" s="210">
        <f t="shared" si="12"/>
        <v>0</v>
      </c>
      <c r="BC187" s="210">
        <f t="shared" si="13"/>
        <v>0</v>
      </c>
      <c r="BD187" s="210">
        <f t="shared" si="14"/>
        <v>0</v>
      </c>
      <c r="BE187" s="210">
        <f t="shared" si="15"/>
        <v>0</v>
      </c>
      <c r="CA187" s="233">
        <v>1</v>
      </c>
      <c r="CB187" s="233">
        <v>7</v>
      </c>
    </row>
    <row r="188" spans="1:80" ht="12.75">
      <c r="A188" s="234">
        <v>86</v>
      </c>
      <c r="B188" s="235" t="s">
        <v>431</v>
      </c>
      <c r="C188" s="236" t="s">
        <v>1102</v>
      </c>
      <c r="D188" s="237" t="s">
        <v>263</v>
      </c>
      <c r="E188" s="238">
        <v>1</v>
      </c>
      <c r="F188" s="331"/>
      <c r="G188" s="239">
        <f t="shared" si="8"/>
        <v>0</v>
      </c>
      <c r="H188" s="240">
        <v>0</v>
      </c>
      <c r="I188" s="241">
        <f t="shared" si="9"/>
        <v>0</v>
      </c>
      <c r="J188" s="240">
        <v>0</v>
      </c>
      <c r="K188" s="241">
        <f t="shared" si="10"/>
        <v>0</v>
      </c>
      <c r="O188" s="233">
        <v>2</v>
      </c>
      <c r="AA188" s="210">
        <v>1</v>
      </c>
      <c r="AB188" s="210">
        <v>7</v>
      </c>
      <c r="AC188" s="210">
        <v>7</v>
      </c>
      <c r="AZ188" s="210">
        <v>2</v>
      </c>
      <c r="BA188" s="210">
        <f t="shared" si="11"/>
        <v>0</v>
      </c>
      <c r="BB188" s="210">
        <f t="shared" si="12"/>
        <v>0</v>
      </c>
      <c r="BC188" s="210">
        <f t="shared" si="13"/>
        <v>0</v>
      </c>
      <c r="BD188" s="210">
        <f t="shared" si="14"/>
        <v>0</v>
      </c>
      <c r="BE188" s="210">
        <f t="shared" si="15"/>
        <v>0</v>
      </c>
      <c r="CA188" s="233">
        <v>1</v>
      </c>
      <c r="CB188" s="233">
        <v>7</v>
      </c>
    </row>
    <row r="189" spans="1:80" ht="12.75">
      <c r="A189" s="234">
        <v>87</v>
      </c>
      <c r="B189" s="235" t="s">
        <v>432</v>
      </c>
      <c r="C189" s="236" t="s">
        <v>433</v>
      </c>
      <c r="D189" s="237" t="s">
        <v>263</v>
      </c>
      <c r="E189" s="238">
        <v>1</v>
      </c>
      <c r="F189" s="331"/>
      <c r="G189" s="239">
        <f t="shared" si="8"/>
        <v>0</v>
      </c>
      <c r="H189" s="240">
        <v>0.0016</v>
      </c>
      <c r="I189" s="241">
        <f t="shared" si="9"/>
        <v>0.0016</v>
      </c>
      <c r="J189" s="240">
        <v>0</v>
      </c>
      <c r="K189" s="241">
        <f t="shared" si="10"/>
        <v>0</v>
      </c>
      <c r="O189" s="233">
        <v>2</v>
      </c>
      <c r="AA189" s="210">
        <v>1</v>
      </c>
      <c r="AB189" s="210">
        <v>7</v>
      </c>
      <c r="AC189" s="210">
        <v>7</v>
      </c>
      <c r="AZ189" s="210">
        <v>2</v>
      </c>
      <c r="BA189" s="210">
        <f t="shared" si="11"/>
        <v>0</v>
      </c>
      <c r="BB189" s="210">
        <f t="shared" si="12"/>
        <v>0</v>
      </c>
      <c r="BC189" s="210">
        <f t="shared" si="13"/>
        <v>0</v>
      </c>
      <c r="BD189" s="210">
        <f t="shared" si="14"/>
        <v>0</v>
      </c>
      <c r="BE189" s="210">
        <f t="shared" si="15"/>
        <v>0</v>
      </c>
      <c r="CA189" s="233">
        <v>1</v>
      </c>
      <c r="CB189" s="233">
        <v>7</v>
      </c>
    </row>
    <row r="190" spans="1:80" ht="12.75">
      <c r="A190" s="234">
        <v>88</v>
      </c>
      <c r="B190" s="235" t="s">
        <v>434</v>
      </c>
      <c r="C190" s="236" t="s">
        <v>1103</v>
      </c>
      <c r="D190" s="237" t="s">
        <v>263</v>
      </c>
      <c r="E190" s="238">
        <v>1</v>
      </c>
      <c r="F190" s="331"/>
      <c r="G190" s="239">
        <f t="shared" si="8"/>
        <v>0</v>
      </c>
      <c r="H190" s="240">
        <v>0.0002</v>
      </c>
      <c r="I190" s="241">
        <f t="shared" si="9"/>
        <v>0.0002</v>
      </c>
      <c r="J190" s="240">
        <v>0</v>
      </c>
      <c r="K190" s="241">
        <f t="shared" si="10"/>
        <v>0</v>
      </c>
      <c r="O190" s="233">
        <v>2</v>
      </c>
      <c r="AA190" s="210">
        <v>1</v>
      </c>
      <c r="AB190" s="210">
        <v>7</v>
      </c>
      <c r="AC190" s="210">
        <v>7</v>
      </c>
      <c r="AZ190" s="210">
        <v>2</v>
      </c>
      <c r="BA190" s="210">
        <f t="shared" si="11"/>
        <v>0</v>
      </c>
      <c r="BB190" s="210">
        <f t="shared" si="12"/>
        <v>0</v>
      </c>
      <c r="BC190" s="210">
        <f t="shared" si="13"/>
        <v>0</v>
      </c>
      <c r="BD190" s="210">
        <f t="shared" si="14"/>
        <v>0</v>
      </c>
      <c r="BE190" s="210">
        <f t="shared" si="15"/>
        <v>0</v>
      </c>
      <c r="CA190" s="233">
        <v>1</v>
      </c>
      <c r="CB190" s="233">
        <v>7</v>
      </c>
    </row>
    <row r="191" spans="1:80" ht="12.75">
      <c r="A191" s="234">
        <v>89</v>
      </c>
      <c r="B191" s="235" t="s">
        <v>435</v>
      </c>
      <c r="C191" s="236" t="s">
        <v>1096</v>
      </c>
      <c r="D191" s="237" t="s">
        <v>436</v>
      </c>
      <c r="E191" s="238">
        <v>2</v>
      </c>
      <c r="F191" s="331"/>
      <c r="G191" s="239">
        <f t="shared" si="8"/>
        <v>0</v>
      </c>
      <c r="H191" s="240">
        <v>0.02472</v>
      </c>
      <c r="I191" s="241">
        <f t="shared" si="9"/>
        <v>0.04944</v>
      </c>
      <c r="J191" s="240">
        <v>0</v>
      </c>
      <c r="K191" s="241">
        <f t="shared" si="10"/>
        <v>0</v>
      </c>
      <c r="O191" s="233">
        <v>2</v>
      </c>
      <c r="AA191" s="210">
        <v>1</v>
      </c>
      <c r="AB191" s="210">
        <v>7</v>
      </c>
      <c r="AC191" s="210">
        <v>7</v>
      </c>
      <c r="AZ191" s="210">
        <v>2</v>
      </c>
      <c r="BA191" s="210">
        <f t="shared" si="11"/>
        <v>0</v>
      </c>
      <c r="BB191" s="210">
        <f t="shared" si="12"/>
        <v>0</v>
      </c>
      <c r="BC191" s="210">
        <f t="shared" si="13"/>
        <v>0</v>
      </c>
      <c r="BD191" s="210">
        <f t="shared" si="14"/>
        <v>0</v>
      </c>
      <c r="BE191" s="210">
        <f t="shared" si="15"/>
        <v>0</v>
      </c>
      <c r="CA191" s="233">
        <v>1</v>
      </c>
      <c r="CB191" s="233">
        <v>7</v>
      </c>
    </row>
    <row r="192" spans="1:80" ht="12.75">
      <c r="A192" s="234">
        <v>90</v>
      </c>
      <c r="B192" s="235" t="s">
        <v>437</v>
      </c>
      <c r="C192" s="236" t="s">
        <v>438</v>
      </c>
      <c r="D192" s="237" t="s">
        <v>12</v>
      </c>
      <c r="E192" s="238">
        <v>788.181</v>
      </c>
      <c r="F192" s="331"/>
      <c r="G192" s="239">
        <f t="shared" si="8"/>
        <v>0</v>
      </c>
      <c r="H192" s="240">
        <v>0</v>
      </c>
      <c r="I192" s="241">
        <f t="shared" si="9"/>
        <v>0</v>
      </c>
      <c r="J192" s="240"/>
      <c r="K192" s="241">
        <f t="shared" si="10"/>
        <v>0</v>
      </c>
      <c r="O192" s="233">
        <v>2</v>
      </c>
      <c r="AA192" s="210">
        <v>7</v>
      </c>
      <c r="AB192" s="210">
        <v>1002</v>
      </c>
      <c r="AC192" s="210">
        <v>5</v>
      </c>
      <c r="AZ192" s="210">
        <v>2</v>
      </c>
      <c r="BA192" s="210">
        <f t="shared" si="11"/>
        <v>0</v>
      </c>
      <c r="BB192" s="210">
        <f t="shared" si="12"/>
        <v>0</v>
      </c>
      <c r="BC192" s="210">
        <f t="shared" si="13"/>
        <v>0</v>
      </c>
      <c r="BD192" s="210">
        <f t="shared" si="14"/>
        <v>0</v>
      </c>
      <c r="BE192" s="210">
        <f t="shared" si="15"/>
        <v>0</v>
      </c>
      <c r="CA192" s="233">
        <v>7</v>
      </c>
      <c r="CB192" s="233">
        <v>1002</v>
      </c>
    </row>
    <row r="193" spans="1:57" ht="12.75">
      <c r="A193" s="251"/>
      <c r="B193" s="252" t="s">
        <v>99</v>
      </c>
      <c r="C193" s="253" t="s">
        <v>419</v>
      </c>
      <c r="D193" s="254"/>
      <c r="E193" s="255"/>
      <c r="F193" s="256"/>
      <c r="G193" s="257">
        <f>SUM(G179:G192)</f>
        <v>0</v>
      </c>
      <c r="H193" s="258"/>
      <c r="I193" s="259">
        <f>SUM(I179:I192)</f>
        <v>1.44064</v>
      </c>
      <c r="J193" s="258"/>
      <c r="K193" s="259">
        <f>SUM(K179:K192)</f>
        <v>0</v>
      </c>
      <c r="O193" s="233">
        <v>4</v>
      </c>
      <c r="BA193" s="260">
        <f>SUM(BA179:BA192)</f>
        <v>0</v>
      </c>
      <c r="BB193" s="260">
        <f>SUM(BB179:BB192)</f>
        <v>0</v>
      </c>
      <c r="BC193" s="260">
        <f>SUM(BC179:BC192)</f>
        <v>0</v>
      </c>
      <c r="BD193" s="260">
        <f>SUM(BD179:BD192)</f>
        <v>0</v>
      </c>
      <c r="BE193" s="260">
        <f>SUM(BE179:BE192)</f>
        <v>0</v>
      </c>
    </row>
    <row r="194" spans="1:15" ht="12.75">
      <c r="A194" s="223" t="s">
        <v>96</v>
      </c>
      <c r="B194" s="224" t="s">
        <v>439</v>
      </c>
      <c r="C194" s="225" t="s">
        <v>440</v>
      </c>
      <c r="D194" s="226"/>
      <c r="E194" s="227"/>
      <c r="F194" s="227"/>
      <c r="G194" s="228"/>
      <c r="H194" s="229"/>
      <c r="I194" s="230"/>
      <c r="J194" s="231"/>
      <c r="K194" s="232"/>
      <c r="O194" s="233">
        <v>1</v>
      </c>
    </row>
    <row r="195" spans="1:80" ht="12.75">
      <c r="A195" s="234">
        <v>91</v>
      </c>
      <c r="B195" s="235" t="s">
        <v>442</v>
      </c>
      <c r="C195" s="236" t="s">
        <v>1097</v>
      </c>
      <c r="D195" s="237" t="s">
        <v>436</v>
      </c>
      <c r="E195" s="238">
        <v>1</v>
      </c>
      <c r="F195" s="331"/>
      <c r="G195" s="239">
        <f aca="true" t="shared" si="16" ref="G195:G205">E195*F195</f>
        <v>0</v>
      </c>
      <c r="H195" s="240">
        <v>0.01444</v>
      </c>
      <c r="I195" s="241">
        <f aca="true" t="shared" si="17" ref="I195:I205">E195*H195</f>
        <v>0.01444</v>
      </c>
      <c r="J195" s="240">
        <v>0</v>
      </c>
      <c r="K195" s="241">
        <f aca="true" t="shared" si="18" ref="K195:K205">E195*J195</f>
        <v>0</v>
      </c>
      <c r="O195" s="233">
        <v>2</v>
      </c>
      <c r="AA195" s="210">
        <v>1</v>
      </c>
      <c r="AB195" s="210">
        <v>7</v>
      </c>
      <c r="AC195" s="210">
        <v>7</v>
      </c>
      <c r="AZ195" s="210">
        <v>2</v>
      </c>
      <c r="BA195" s="210">
        <f aca="true" t="shared" si="19" ref="BA195:BA205">IF(AZ195=1,G195,0)</f>
        <v>0</v>
      </c>
      <c r="BB195" s="210">
        <f aca="true" t="shared" si="20" ref="BB195:BB205">IF(AZ195=2,G195,0)</f>
        <v>0</v>
      </c>
      <c r="BC195" s="210">
        <f aca="true" t="shared" si="21" ref="BC195:BC205">IF(AZ195=3,G195,0)</f>
        <v>0</v>
      </c>
      <c r="BD195" s="210">
        <f aca="true" t="shared" si="22" ref="BD195:BD205">IF(AZ195=4,G195,0)</f>
        <v>0</v>
      </c>
      <c r="BE195" s="210">
        <f aca="true" t="shared" si="23" ref="BE195:BE205">IF(AZ195=5,G195,0)</f>
        <v>0</v>
      </c>
      <c r="CA195" s="233">
        <v>1</v>
      </c>
      <c r="CB195" s="233">
        <v>7</v>
      </c>
    </row>
    <row r="196" spans="1:80" ht="12.75">
      <c r="A196" s="234">
        <v>92</v>
      </c>
      <c r="B196" s="235" t="s">
        <v>443</v>
      </c>
      <c r="C196" s="236" t="s">
        <v>1098</v>
      </c>
      <c r="D196" s="237" t="s">
        <v>436</v>
      </c>
      <c r="E196" s="238">
        <v>2</v>
      </c>
      <c r="F196" s="331"/>
      <c r="G196" s="239">
        <f t="shared" si="16"/>
        <v>0</v>
      </c>
      <c r="H196" s="240">
        <v>0.02006</v>
      </c>
      <c r="I196" s="241">
        <f t="shared" si="17"/>
        <v>0.04012</v>
      </c>
      <c r="J196" s="240">
        <v>0</v>
      </c>
      <c r="K196" s="241">
        <f t="shared" si="18"/>
        <v>0</v>
      </c>
      <c r="O196" s="233">
        <v>2</v>
      </c>
      <c r="AA196" s="210">
        <v>1</v>
      </c>
      <c r="AB196" s="210">
        <v>0</v>
      </c>
      <c r="AC196" s="210">
        <v>0</v>
      </c>
      <c r="AZ196" s="210">
        <v>2</v>
      </c>
      <c r="BA196" s="210">
        <f t="shared" si="19"/>
        <v>0</v>
      </c>
      <c r="BB196" s="210">
        <f t="shared" si="20"/>
        <v>0</v>
      </c>
      <c r="BC196" s="210">
        <f t="shared" si="21"/>
        <v>0</v>
      </c>
      <c r="BD196" s="210">
        <f t="shared" si="22"/>
        <v>0</v>
      </c>
      <c r="BE196" s="210">
        <f t="shared" si="23"/>
        <v>0</v>
      </c>
      <c r="CA196" s="233">
        <v>1</v>
      </c>
      <c r="CB196" s="233">
        <v>0</v>
      </c>
    </row>
    <row r="197" spans="1:80" ht="12.75">
      <c r="A197" s="234">
        <v>93</v>
      </c>
      <c r="B197" s="235" t="s">
        <v>444</v>
      </c>
      <c r="C197" s="236" t="s">
        <v>1099</v>
      </c>
      <c r="D197" s="237" t="s">
        <v>436</v>
      </c>
      <c r="E197" s="238">
        <v>2</v>
      </c>
      <c r="F197" s="331"/>
      <c r="G197" s="239">
        <f t="shared" si="16"/>
        <v>0</v>
      </c>
      <c r="H197" s="240">
        <v>0.0201</v>
      </c>
      <c r="I197" s="241">
        <f t="shared" si="17"/>
        <v>0.0402</v>
      </c>
      <c r="J197" s="240">
        <v>0</v>
      </c>
      <c r="K197" s="241">
        <f t="shared" si="18"/>
        <v>0</v>
      </c>
      <c r="O197" s="233">
        <v>2</v>
      </c>
      <c r="AA197" s="210">
        <v>1</v>
      </c>
      <c r="AB197" s="210">
        <v>7</v>
      </c>
      <c r="AC197" s="210">
        <v>7</v>
      </c>
      <c r="AZ197" s="210">
        <v>2</v>
      </c>
      <c r="BA197" s="210">
        <f t="shared" si="19"/>
        <v>0</v>
      </c>
      <c r="BB197" s="210">
        <f t="shared" si="20"/>
        <v>0</v>
      </c>
      <c r="BC197" s="210">
        <f t="shared" si="21"/>
        <v>0</v>
      </c>
      <c r="BD197" s="210">
        <f t="shared" si="22"/>
        <v>0</v>
      </c>
      <c r="BE197" s="210">
        <f t="shared" si="23"/>
        <v>0</v>
      </c>
      <c r="CA197" s="233">
        <v>1</v>
      </c>
      <c r="CB197" s="233">
        <v>7</v>
      </c>
    </row>
    <row r="198" spans="1:80" ht="12.75">
      <c r="A198" s="234">
        <v>94</v>
      </c>
      <c r="B198" s="235" t="s">
        <v>445</v>
      </c>
      <c r="C198" s="236" t="s">
        <v>1100</v>
      </c>
      <c r="D198" s="237" t="s">
        <v>436</v>
      </c>
      <c r="E198" s="238">
        <v>3</v>
      </c>
      <c r="F198" s="331"/>
      <c r="G198" s="239">
        <f t="shared" si="16"/>
        <v>0</v>
      </c>
      <c r="H198" s="240">
        <v>0.01494</v>
      </c>
      <c r="I198" s="241">
        <f t="shared" si="17"/>
        <v>0.04482</v>
      </c>
      <c r="J198" s="240">
        <v>0</v>
      </c>
      <c r="K198" s="241">
        <f t="shared" si="18"/>
        <v>0</v>
      </c>
      <c r="O198" s="233">
        <v>2</v>
      </c>
      <c r="AA198" s="210">
        <v>1</v>
      </c>
      <c r="AB198" s="210">
        <v>7</v>
      </c>
      <c r="AC198" s="210">
        <v>7</v>
      </c>
      <c r="AZ198" s="210">
        <v>2</v>
      </c>
      <c r="BA198" s="210">
        <f t="shared" si="19"/>
        <v>0</v>
      </c>
      <c r="BB198" s="210">
        <f t="shared" si="20"/>
        <v>0</v>
      </c>
      <c r="BC198" s="210">
        <f t="shared" si="21"/>
        <v>0</v>
      </c>
      <c r="BD198" s="210">
        <f t="shared" si="22"/>
        <v>0</v>
      </c>
      <c r="BE198" s="210">
        <f t="shared" si="23"/>
        <v>0</v>
      </c>
      <c r="CA198" s="233">
        <v>1</v>
      </c>
      <c r="CB198" s="233">
        <v>7</v>
      </c>
    </row>
    <row r="199" spans="1:80" ht="12.75">
      <c r="A199" s="234">
        <v>95</v>
      </c>
      <c r="B199" s="235" t="s">
        <v>446</v>
      </c>
      <c r="C199" s="236" t="s">
        <v>1101</v>
      </c>
      <c r="D199" s="237" t="s">
        <v>436</v>
      </c>
      <c r="E199" s="238">
        <v>1</v>
      </c>
      <c r="F199" s="331"/>
      <c r="G199" s="239">
        <f t="shared" si="16"/>
        <v>0</v>
      </c>
      <c r="H199" s="240">
        <v>0.06482</v>
      </c>
      <c r="I199" s="241">
        <f t="shared" si="17"/>
        <v>0.06482</v>
      </c>
      <c r="J199" s="240">
        <v>0</v>
      </c>
      <c r="K199" s="241">
        <f t="shared" si="18"/>
        <v>0</v>
      </c>
      <c r="O199" s="233">
        <v>2</v>
      </c>
      <c r="AA199" s="210">
        <v>1</v>
      </c>
      <c r="AB199" s="210">
        <v>7</v>
      </c>
      <c r="AC199" s="210">
        <v>7</v>
      </c>
      <c r="AZ199" s="210">
        <v>2</v>
      </c>
      <c r="BA199" s="210">
        <f t="shared" si="19"/>
        <v>0</v>
      </c>
      <c r="BB199" s="210">
        <f t="shared" si="20"/>
        <v>0</v>
      </c>
      <c r="BC199" s="210">
        <f t="shared" si="21"/>
        <v>0</v>
      </c>
      <c r="BD199" s="210">
        <f t="shared" si="22"/>
        <v>0</v>
      </c>
      <c r="BE199" s="210">
        <f t="shared" si="23"/>
        <v>0</v>
      </c>
      <c r="CA199" s="233">
        <v>1</v>
      </c>
      <c r="CB199" s="233">
        <v>7</v>
      </c>
    </row>
    <row r="200" spans="1:80" ht="12.75">
      <c r="A200" s="234">
        <v>96</v>
      </c>
      <c r="B200" s="235" t="s">
        <v>447</v>
      </c>
      <c r="C200" s="236" t="s">
        <v>448</v>
      </c>
      <c r="D200" s="237" t="s">
        <v>436</v>
      </c>
      <c r="E200" s="238">
        <v>8</v>
      </c>
      <c r="F200" s="331"/>
      <c r="G200" s="239">
        <f t="shared" si="16"/>
        <v>0</v>
      </c>
      <c r="H200" s="240">
        <v>0.00024</v>
      </c>
      <c r="I200" s="241">
        <f t="shared" si="17"/>
        <v>0.00192</v>
      </c>
      <c r="J200" s="240">
        <v>0</v>
      </c>
      <c r="K200" s="241">
        <f t="shared" si="18"/>
        <v>0</v>
      </c>
      <c r="O200" s="233">
        <v>2</v>
      </c>
      <c r="AA200" s="210">
        <v>1</v>
      </c>
      <c r="AB200" s="210">
        <v>7</v>
      </c>
      <c r="AC200" s="210">
        <v>7</v>
      </c>
      <c r="AZ200" s="210">
        <v>2</v>
      </c>
      <c r="BA200" s="210">
        <f t="shared" si="19"/>
        <v>0</v>
      </c>
      <c r="BB200" s="210">
        <f t="shared" si="20"/>
        <v>0</v>
      </c>
      <c r="BC200" s="210">
        <f t="shared" si="21"/>
        <v>0</v>
      </c>
      <c r="BD200" s="210">
        <f t="shared" si="22"/>
        <v>0</v>
      </c>
      <c r="BE200" s="210">
        <f t="shared" si="23"/>
        <v>0</v>
      </c>
      <c r="CA200" s="233">
        <v>1</v>
      </c>
      <c r="CB200" s="233">
        <v>7</v>
      </c>
    </row>
    <row r="201" spans="1:80" ht="12.75">
      <c r="A201" s="234">
        <v>97</v>
      </c>
      <c r="B201" s="235" t="s">
        <v>449</v>
      </c>
      <c r="C201" s="236" t="s">
        <v>450</v>
      </c>
      <c r="D201" s="237" t="s">
        <v>263</v>
      </c>
      <c r="E201" s="238">
        <v>3</v>
      </c>
      <c r="F201" s="331"/>
      <c r="G201" s="239">
        <f t="shared" si="16"/>
        <v>0</v>
      </c>
      <c r="H201" s="240">
        <v>0.00085</v>
      </c>
      <c r="I201" s="241">
        <f t="shared" si="17"/>
        <v>0.0025499999999999997</v>
      </c>
      <c r="J201" s="240">
        <v>0</v>
      </c>
      <c r="K201" s="241">
        <f t="shared" si="18"/>
        <v>0</v>
      </c>
      <c r="O201" s="233">
        <v>2</v>
      </c>
      <c r="AA201" s="210">
        <v>1</v>
      </c>
      <c r="AB201" s="210">
        <v>7</v>
      </c>
      <c r="AC201" s="210">
        <v>7</v>
      </c>
      <c r="AZ201" s="210">
        <v>2</v>
      </c>
      <c r="BA201" s="210">
        <f t="shared" si="19"/>
        <v>0</v>
      </c>
      <c r="BB201" s="210">
        <f t="shared" si="20"/>
        <v>0</v>
      </c>
      <c r="BC201" s="210">
        <f t="shared" si="21"/>
        <v>0</v>
      </c>
      <c r="BD201" s="210">
        <f t="shared" si="22"/>
        <v>0</v>
      </c>
      <c r="BE201" s="210">
        <f t="shared" si="23"/>
        <v>0</v>
      </c>
      <c r="CA201" s="233">
        <v>1</v>
      </c>
      <c r="CB201" s="233">
        <v>7</v>
      </c>
    </row>
    <row r="202" spans="1:80" ht="12.75">
      <c r="A202" s="234">
        <v>98</v>
      </c>
      <c r="B202" s="235" t="s">
        <v>451</v>
      </c>
      <c r="C202" s="236" t="s">
        <v>452</v>
      </c>
      <c r="D202" s="237" t="s">
        <v>263</v>
      </c>
      <c r="E202" s="238">
        <v>1</v>
      </c>
      <c r="F202" s="331"/>
      <c r="G202" s="239">
        <f t="shared" si="16"/>
        <v>0</v>
      </c>
      <c r="H202" s="240">
        <v>0.00102</v>
      </c>
      <c r="I202" s="241">
        <f t="shared" si="17"/>
        <v>0.00102</v>
      </c>
      <c r="J202" s="240">
        <v>0</v>
      </c>
      <c r="K202" s="241">
        <f t="shared" si="18"/>
        <v>0</v>
      </c>
      <c r="O202" s="233">
        <v>2</v>
      </c>
      <c r="AA202" s="210">
        <v>1</v>
      </c>
      <c r="AB202" s="210">
        <v>0</v>
      </c>
      <c r="AC202" s="210">
        <v>0</v>
      </c>
      <c r="AZ202" s="210">
        <v>2</v>
      </c>
      <c r="BA202" s="210">
        <f t="shared" si="19"/>
        <v>0</v>
      </c>
      <c r="BB202" s="210">
        <f t="shared" si="20"/>
        <v>0</v>
      </c>
      <c r="BC202" s="210">
        <f t="shared" si="21"/>
        <v>0</v>
      </c>
      <c r="BD202" s="210">
        <f t="shared" si="22"/>
        <v>0</v>
      </c>
      <c r="BE202" s="210">
        <f t="shared" si="23"/>
        <v>0</v>
      </c>
      <c r="CA202" s="233">
        <v>1</v>
      </c>
      <c r="CB202" s="233">
        <v>0</v>
      </c>
    </row>
    <row r="203" spans="1:80" ht="12.75">
      <c r="A203" s="234">
        <v>99</v>
      </c>
      <c r="B203" s="235" t="s">
        <v>453</v>
      </c>
      <c r="C203" s="236" t="s">
        <v>454</v>
      </c>
      <c r="D203" s="237" t="s">
        <v>263</v>
      </c>
      <c r="E203" s="238">
        <v>3</v>
      </c>
      <c r="F203" s="331"/>
      <c r="G203" s="239">
        <f t="shared" si="16"/>
        <v>0</v>
      </c>
      <c r="H203" s="240">
        <v>0.00041</v>
      </c>
      <c r="I203" s="241">
        <f t="shared" si="17"/>
        <v>0.00123</v>
      </c>
      <c r="J203" s="240">
        <v>0</v>
      </c>
      <c r="K203" s="241">
        <f t="shared" si="18"/>
        <v>0</v>
      </c>
      <c r="O203" s="233">
        <v>2</v>
      </c>
      <c r="AA203" s="210">
        <v>1</v>
      </c>
      <c r="AB203" s="210">
        <v>7</v>
      </c>
      <c r="AC203" s="210">
        <v>7</v>
      </c>
      <c r="AZ203" s="210">
        <v>2</v>
      </c>
      <c r="BA203" s="210">
        <f t="shared" si="19"/>
        <v>0</v>
      </c>
      <c r="BB203" s="210">
        <f t="shared" si="20"/>
        <v>0</v>
      </c>
      <c r="BC203" s="210">
        <f t="shared" si="21"/>
        <v>0</v>
      </c>
      <c r="BD203" s="210">
        <f t="shared" si="22"/>
        <v>0</v>
      </c>
      <c r="BE203" s="210">
        <f t="shared" si="23"/>
        <v>0</v>
      </c>
      <c r="CA203" s="233">
        <v>1</v>
      </c>
      <c r="CB203" s="233">
        <v>7</v>
      </c>
    </row>
    <row r="204" spans="1:80" ht="12.75">
      <c r="A204" s="234">
        <v>100</v>
      </c>
      <c r="B204" s="235" t="s">
        <v>455</v>
      </c>
      <c r="C204" s="236" t="s">
        <v>456</v>
      </c>
      <c r="D204" s="237" t="s">
        <v>263</v>
      </c>
      <c r="E204" s="238">
        <v>2</v>
      </c>
      <c r="F204" s="331"/>
      <c r="G204" s="239">
        <f t="shared" si="16"/>
        <v>0</v>
      </c>
      <c r="H204" s="240">
        <v>0.0002</v>
      </c>
      <c r="I204" s="241">
        <f t="shared" si="17"/>
        <v>0.0004</v>
      </c>
      <c r="J204" s="240">
        <v>0</v>
      </c>
      <c r="K204" s="241">
        <f t="shared" si="18"/>
        <v>0</v>
      </c>
      <c r="O204" s="233">
        <v>2</v>
      </c>
      <c r="AA204" s="210">
        <v>1</v>
      </c>
      <c r="AB204" s="210">
        <v>7</v>
      </c>
      <c r="AC204" s="210">
        <v>7</v>
      </c>
      <c r="AZ204" s="210">
        <v>2</v>
      </c>
      <c r="BA204" s="210">
        <f t="shared" si="19"/>
        <v>0</v>
      </c>
      <c r="BB204" s="210">
        <f t="shared" si="20"/>
        <v>0</v>
      </c>
      <c r="BC204" s="210">
        <f t="shared" si="21"/>
        <v>0</v>
      </c>
      <c r="BD204" s="210">
        <f t="shared" si="22"/>
        <v>0</v>
      </c>
      <c r="BE204" s="210">
        <f t="shared" si="23"/>
        <v>0</v>
      </c>
      <c r="CA204" s="233">
        <v>1</v>
      </c>
      <c r="CB204" s="233">
        <v>7</v>
      </c>
    </row>
    <row r="205" spans="1:80" ht="12.75">
      <c r="A205" s="234">
        <v>101</v>
      </c>
      <c r="B205" s="235" t="s">
        <v>457</v>
      </c>
      <c r="C205" s="236" t="s">
        <v>458</v>
      </c>
      <c r="D205" s="237" t="s">
        <v>12</v>
      </c>
      <c r="E205" s="238">
        <v>459.8284</v>
      </c>
      <c r="F205" s="331"/>
      <c r="G205" s="239">
        <f t="shared" si="16"/>
        <v>0</v>
      </c>
      <c r="H205" s="240">
        <v>0</v>
      </c>
      <c r="I205" s="241">
        <f t="shared" si="17"/>
        <v>0</v>
      </c>
      <c r="J205" s="240"/>
      <c r="K205" s="241">
        <f t="shared" si="18"/>
        <v>0</v>
      </c>
      <c r="O205" s="233">
        <v>2</v>
      </c>
      <c r="AA205" s="210">
        <v>7</v>
      </c>
      <c r="AB205" s="210">
        <v>1002</v>
      </c>
      <c r="AC205" s="210">
        <v>5</v>
      </c>
      <c r="AZ205" s="210">
        <v>2</v>
      </c>
      <c r="BA205" s="210">
        <f t="shared" si="19"/>
        <v>0</v>
      </c>
      <c r="BB205" s="210">
        <f t="shared" si="20"/>
        <v>0</v>
      </c>
      <c r="BC205" s="210">
        <f t="shared" si="21"/>
        <v>0</v>
      </c>
      <c r="BD205" s="210">
        <f t="shared" si="22"/>
        <v>0</v>
      </c>
      <c r="BE205" s="210">
        <f t="shared" si="23"/>
        <v>0</v>
      </c>
      <c r="CA205" s="233">
        <v>7</v>
      </c>
      <c r="CB205" s="233">
        <v>1002</v>
      </c>
    </row>
    <row r="206" spans="1:57" ht="12.75">
      <c r="A206" s="251"/>
      <c r="B206" s="252" t="s">
        <v>99</v>
      </c>
      <c r="C206" s="253" t="s">
        <v>441</v>
      </c>
      <c r="D206" s="254"/>
      <c r="E206" s="255"/>
      <c r="F206" s="256"/>
      <c r="G206" s="257">
        <f>SUM(G194:G205)</f>
        <v>0</v>
      </c>
      <c r="H206" s="258"/>
      <c r="I206" s="259">
        <f>SUM(I194:I205)</f>
        <v>0.21152000000000004</v>
      </c>
      <c r="J206" s="258"/>
      <c r="K206" s="259">
        <f>SUM(K194:K205)</f>
        <v>0</v>
      </c>
      <c r="O206" s="233">
        <v>4</v>
      </c>
      <c r="BA206" s="260">
        <f>SUM(BA194:BA205)</f>
        <v>0</v>
      </c>
      <c r="BB206" s="260">
        <f>SUM(BB194:BB205)</f>
        <v>0</v>
      </c>
      <c r="BC206" s="260">
        <f>SUM(BC194:BC205)</f>
        <v>0</v>
      </c>
      <c r="BD206" s="260">
        <f>SUM(BD194:BD205)</f>
        <v>0</v>
      </c>
      <c r="BE206" s="260">
        <f>SUM(BE194:BE205)</f>
        <v>0</v>
      </c>
    </row>
    <row r="207" spans="1:15" ht="12.75">
      <c r="A207" s="223" t="s">
        <v>96</v>
      </c>
      <c r="B207" s="224" t="s">
        <v>459</v>
      </c>
      <c r="C207" s="225" t="s">
        <v>460</v>
      </c>
      <c r="D207" s="226"/>
      <c r="E207" s="227"/>
      <c r="F207" s="227"/>
      <c r="G207" s="228"/>
      <c r="H207" s="229"/>
      <c r="I207" s="230"/>
      <c r="J207" s="231"/>
      <c r="K207" s="232"/>
      <c r="O207" s="233">
        <v>1</v>
      </c>
    </row>
    <row r="208" spans="1:80" ht="12.75">
      <c r="A208" s="234">
        <v>102</v>
      </c>
      <c r="B208" s="235" t="s">
        <v>462</v>
      </c>
      <c r="C208" s="236" t="s">
        <v>1090</v>
      </c>
      <c r="D208" s="237" t="s">
        <v>110</v>
      </c>
      <c r="E208" s="238">
        <v>1</v>
      </c>
      <c r="F208" s="332">
        <f>'10 10 KL'!C23</f>
        <v>0</v>
      </c>
      <c r="G208" s="239">
        <f>E208*F208</f>
        <v>0</v>
      </c>
      <c r="H208" s="240">
        <v>0</v>
      </c>
      <c r="I208" s="241">
        <f>E208*H208</f>
        <v>0</v>
      </c>
      <c r="J208" s="240"/>
      <c r="K208" s="241">
        <f>E208*J208</f>
        <v>0</v>
      </c>
      <c r="O208" s="233">
        <v>2</v>
      </c>
      <c r="AA208" s="210">
        <v>12</v>
      </c>
      <c r="AB208" s="210">
        <v>0</v>
      </c>
      <c r="AC208" s="210">
        <v>20</v>
      </c>
      <c r="AZ208" s="210">
        <v>2</v>
      </c>
      <c r="BA208" s="210">
        <f>IF(AZ208=1,G208,0)</f>
        <v>0</v>
      </c>
      <c r="BB208" s="210">
        <f>IF(AZ208=2,G208,0)</f>
        <v>0</v>
      </c>
      <c r="BC208" s="210">
        <f>IF(AZ208=3,G208,0)</f>
        <v>0</v>
      </c>
      <c r="BD208" s="210">
        <f>IF(AZ208=4,G208,0)</f>
        <v>0</v>
      </c>
      <c r="BE208" s="210">
        <f>IF(AZ208=5,G208,0)</f>
        <v>0</v>
      </c>
      <c r="CA208" s="233">
        <v>12</v>
      </c>
      <c r="CB208" s="233">
        <v>0</v>
      </c>
    </row>
    <row r="209" spans="1:57" ht="12.75">
      <c r="A209" s="251"/>
      <c r="B209" s="252" t="s">
        <v>99</v>
      </c>
      <c r="C209" s="253" t="s">
        <v>461</v>
      </c>
      <c r="D209" s="254"/>
      <c r="E209" s="255"/>
      <c r="F209" s="256"/>
      <c r="G209" s="257">
        <f>SUM(G207:G208)</f>
        <v>0</v>
      </c>
      <c r="H209" s="258"/>
      <c r="I209" s="259">
        <f>SUM(I207:I208)</f>
        <v>0</v>
      </c>
      <c r="J209" s="258"/>
      <c r="K209" s="259">
        <f>SUM(K207:K208)</f>
        <v>0</v>
      </c>
      <c r="O209" s="233">
        <v>4</v>
      </c>
      <c r="BA209" s="260">
        <f>SUM(BA207:BA208)</f>
        <v>0</v>
      </c>
      <c r="BB209" s="260">
        <f>SUM(BB207:BB208)</f>
        <v>0</v>
      </c>
      <c r="BC209" s="260">
        <f>SUM(BC207:BC208)</f>
        <v>0</v>
      </c>
      <c r="BD209" s="260">
        <f>SUM(BD207:BD208)</f>
        <v>0</v>
      </c>
      <c r="BE209" s="260">
        <f>SUM(BE207:BE208)</f>
        <v>0</v>
      </c>
    </row>
    <row r="210" spans="1:15" ht="12.75">
      <c r="A210" s="223" t="s">
        <v>96</v>
      </c>
      <c r="B210" s="224" t="s">
        <v>463</v>
      </c>
      <c r="C210" s="225" t="s">
        <v>464</v>
      </c>
      <c r="D210" s="226"/>
      <c r="E210" s="227"/>
      <c r="F210" s="227"/>
      <c r="G210" s="228"/>
      <c r="H210" s="229"/>
      <c r="I210" s="230"/>
      <c r="J210" s="231"/>
      <c r="K210" s="232"/>
      <c r="O210" s="233">
        <v>1</v>
      </c>
    </row>
    <row r="211" spans="1:80" ht="12.75">
      <c r="A211" s="234">
        <v>103</v>
      </c>
      <c r="B211" s="235" t="s">
        <v>466</v>
      </c>
      <c r="C211" s="236" t="s">
        <v>467</v>
      </c>
      <c r="D211" s="237" t="s">
        <v>201</v>
      </c>
      <c r="E211" s="238">
        <v>136</v>
      </c>
      <c r="F211" s="331"/>
      <c r="G211" s="239">
        <f>E211*F211</f>
        <v>0</v>
      </c>
      <c r="H211" s="240">
        <v>0.003</v>
      </c>
      <c r="I211" s="241">
        <f>E211*H211</f>
        <v>0.40800000000000003</v>
      </c>
      <c r="J211" s="240">
        <v>0</v>
      </c>
      <c r="K211" s="241">
        <f>E211*J211</f>
        <v>0</v>
      </c>
      <c r="O211" s="233">
        <v>2</v>
      </c>
      <c r="AA211" s="210">
        <v>1</v>
      </c>
      <c r="AB211" s="210">
        <v>7</v>
      </c>
      <c r="AC211" s="210">
        <v>7</v>
      </c>
      <c r="AZ211" s="210">
        <v>2</v>
      </c>
      <c r="BA211" s="210">
        <f>IF(AZ211=1,G211,0)</f>
        <v>0</v>
      </c>
      <c r="BB211" s="210">
        <f>IF(AZ211=2,G211,0)</f>
        <v>0</v>
      </c>
      <c r="BC211" s="210">
        <f>IF(AZ211=3,G211,0)</f>
        <v>0</v>
      </c>
      <c r="BD211" s="210">
        <f>IF(AZ211=4,G211,0)</f>
        <v>0</v>
      </c>
      <c r="BE211" s="210">
        <f>IF(AZ211=5,G211,0)</f>
        <v>0</v>
      </c>
      <c r="CA211" s="233">
        <v>1</v>
      </c>
      <c r="CB211" s="233">
        <v>7</v>
      </c>
    </row>
    <row r="212" spans="1:80" ht="12.75">
      <c r="A212" s="234">
        <v>104</v>
      </c>
      <c r="B212" s="235" t="s">
        <v>468</v>
      </c>
      <c r="C212" s="236" t="s">
        <v>469</v>
      </c>
      <c r="D212" s="237" t="s">
        <v>263</v>
      </c>
      <c r="E212" s="238">
        <v>8</v>
      </c>
      <c r="F212" s="331"/>
      <c r="G212" s="239">
        <f>E212*F212</f>
        <v>0</v>
      </c>
      <c r="H212" s="240">
        <v>0.00406</v>
      </c>
      <c r="I212" s="241">
        <f>E212*H212</f>
        <v>0.03248</v>
      </c>
      <c r="J212" s="240">
        <v>0</v>
      </c>
      <c r="K212" s="241">
        <f>E212*J212</f>
        <v>0</v>
      </c>
      <c r="O212" s="233">
        <v>2</v>
      </c>
      <c r="AA212" s="210">
        <v>1</v>
      </c>
      <c r="AB212" s="210">
        <v>7</v>
      </c>
      <c r="AC212" s="210">
        <v>7</v>
      </c>
      <c r="AZ212" s="210">
        <v>2</v>
      </c>
      <c r="BA212" s="210">
        <f>IF(AZ212=1,G212,0)</f>
        <v>0</v>
      </c>
      <c r="BB212" s="210">
        <f>IF(AZ212=2,G212,0)</f>
        <v>0</v>
      </c>
      <c r="BC212" s="210">
        <f>IF(AZ212=3,G212,0)</f>
        <v>0</v>
      </c>
      <c r="BD212" s="210">
        <f>IF(AZ212=4,G212,0)</f>
        <v>0</v>
      </c>
      <c r="BE212" s="210">
        <f>IF(AZ212=5,G212,0)</f>
        <v>0</v>
      </c>
      <c r="CA212" s="233">
        <v>1</v>
      </c>
      <c r="CB212" s="233">
        <v>7</v>
      </c>
    </row>
    <row r="213" spans="1:80" ht="12.75">
      <c r="A213" s="234">
        <v>105</v>
      </c>
      <c r="B213" s="235" t="s">
        <v>470</v>
      </c>
      <c r="C213" s="236" t="s">
        <v>471</v>
      </c>
      <c r="D213" s="237" t="s">
        <v>201</v>
      </c>
      <c r="E213" s="238">
        <v>40</v>
      </c>
      <c r="F213" s="331"/>
      <c r="G213" s="239">
        <f>E213*F213</f>
        <v>0</v>
      </c>
      <c r="H213" s="240">
        <v>0.00308</v>
      </c>
      <c r="I213" s="241">
        <f>E213*H213</f>
        <v>0.12319999999999999</v>
      </c>
      <c r="J213" s="240">
        <v>0</v>
      </c>
      <c r="K213" s="241">
        <f>E213*J213</f>
        <v>0</v>
      </c>
      <c r="O213" s="233">
        <v>2</v>
      </c>
      <c r="AA213" s="210">
        <v>1</v>
      </c>
      <c r="AB213" s="210">
        <v>7</v>
      </c>
      <c r="AC213" s="210">
        <v>7</v>
      </c>
      <c r="AZ213" s="210">
        <v>2</v>
      </c>
      <c r="BA213" s="210">
        <f>IF(AZ213=1,G213,0)</f>
        <v>0</v>
      </c>
      <c r="BB213" s="210">
        <f>IF(AZ213=2,G213,0)</f>
        <v>0</v>
      </c>
      <c r="BC213" s="210">
        <f>IF(AZ213=3,G213,0)</f>
        <v>0</v>
      </c>
      <c r="BD213" s="210">
        <f>IF(AZ213=4,G213,0)</f>
        <v>0</v>
      </c>
      <c r="BE213" s="210">
        <f>IF(AZ213=5,G213,0)</f>
        <v>0</v>
      </c>
      <c r="CA213" s="233">
        <v>1</v>
      </c>
      <c r="CB213" s="233">
        <v>7</v>
      </c>
    </row>
    <row r="214" spans="1:80" ht="12.75">
      <c r="A214" s="234">
        <v>106</v>
      </c>
      <c r="B214" s="235" t="s">
        <v>472</v>
      </c>
      <c r="C214" s="236" t="s">
        <v>473</v>
      </c>
      <c r="D214" s="237" t="s">
        <v>12</v>
      </c>
      <c r="E214" s="238">
        <v>844</v>
      </c>
      <c r="F214" s="331"/>
      <c r="G214" s="239">
        <f>E214*F214</f>
        <v>0</v>
      </c>
      <c r="H214" s="240">
        <v>0</v>
      </c>
      <c r="I214" s="241">
        <f>E214*H214</f>
        <v>0</v>
      </c>
      <c r="J214" s="240"/>
      <c r="K214" s="241">
        <f>E214*J214</f>
        <v>0</v>
      </c>
      <c r="O214" s="233">
        <v>2</v>
      </c>
      <c r="AA214" s="210">
        <v>7</v>
      </c>
      <c r="AB214" s="210">
        <v>1002</v>
      </c>
      <c r="AC214" s="210">
        <v>5</v>
      </c>
      <c r="AZ214" s="210">
        <v>2</v>
      </c>
      <c r="BA214" s="210">
        <f>IF(AZ214=1,G214,0)</f>
        <v>0</v>
      </c>
      <c r="BB214" s="210">
        <f>IF(AZ214=2,G214,0)</f>
        <v>0</v>
      </c>
      <c r="BC214" s="210">
        <f>IF(AZ214=3,G214,0)</f>
        <v>0</v>
      </c>
      <c r="BD214" s="210">
        <f>IF(AZ214=4,G214,0)</f>
        <v>0</v>
      </c>
      <c r="BE214" s="210">
        <f>IF(AZ214=5,G214,0)</f>
        <v>0</v>
      </c>
      <c r="CA214" s="233">
        <v>7</v>
      </c>
      <c r="CB214" s="233">
        <v>1002</v>
      </c>
    </row>
    <row r="215" spans="1:57" ht="12.75">
      <c r="A215" s="251"/>
      <c r="B215" s="252" t="s">
        <v>99</v>
      </c>
      <c r="C215" s="253" t="s">
        <v>465</v>
      </c>
      <c r="D215" s="254"/>
      <c r="E215" s="255"/>
      <c r="F215" s="256"/>
      <c r="G215" s="257">
        <f>SUM(G210:G214)</f>
        <v>0</v>
      </c>
      <c r="H215" s="258"/>
      <c r="I215" s="259">
        <f>SUM(I210:I214)</f>
        <v>0.5636800000000001</v>
      </c>
      <c r="J215" s="258"/>
      <c r="K215" s="259">
        <f>SUM(K210:K214)</f>
        <v>0</v>
      </c>
      <c r="O215" s="233">
        <v>4</v>
      </c>
      <c r="BA215" s="260">
        <f>SUM(BA210:BA214)</f>
        <v>0</v>
      </c>
      <c r="BB215" s="260">
        <f>SUM(BB210:BB214)</f>
        <v>0</v>
      </c>
      <c r="BC215" s="260">
        <f>SUM(BC210:BC214)</f>
        <v>0</v>
      </c>
      <c r="BD215" s="260">
        <f>SUM(BD210:BD214)</f>
        <v>0</v>
      </c>
      <c r="BE215" s="260">
        <f>SUM(BE210:BE214)</f>
        <v>0</v>
      </c>
    </row>
    <row r="216" spans="1:15" ht="12.75">
      <c r="A216" s="223" t="s">
        <v>96</v>
      </c>
      <c r="B216" s="224" t="s">
        <v>474</v>
      </c>
      <c r="C216" s="225" t="s">
        <v>475</v>
      </c>
      <c r="D216" s="226"/>
      <c r="E216" s="227"/>
      <c r="F216" s="227"/>
      <c r="G216" s="228"/>
      <c r="H216" s="229"/>
      <c r="I216" s="230"/>
      <c r="J216" s="231"/>
      <c r="K216" s="232"/>
      <c r="O216" s="233">
        <v>1</v>
      </c>
    </row>
    <row r="217" spans="1:80" ht="12.75">
      <c r="A217" s="234">
        <v>107</v>
      </c>
      <c r="B217" s="235" t="s">
        <v>477</v>
      </c>
      <c r="C217" s="236" t="s">
        <v>478</v>
      </c>
      <c r="D217" s="237" t="s">
        <v>263</v>
      </c>
      <c r="E217" s="238">
        <v>6</v>
      </c>
      <c r="F217" s="331"/>
      <c r="G217" s="239">
        <f>E217*F217</f>
        <v>0</v>
      </c>
      <c r="H217" s="240">
        <v>0</v>
      </c>
      <c r="I217" s="241">
        <f>E217*H217</f>
        <v>0</v>
      </c>
      <c r="J217" s="240">
        <v>0</v>
      </c>
      <c r="K217" s="241">
        <f>E217*J217</f>
        <v>0</v>
      </c>
      <c r="O217" s="233">
        <v>2</v>
      </c>
      <c r="AA217" s="210">
        <v>1</v>
      </c>
      <c r="AB217" s="210">
        <v>7</v>
      </c>
      <c r="AC217" s="210">
        <v>7</v>
      </c>
      <c r="AZ217" s="210">
        <v>2</v>
      </c>
      <c r="BA217" s="210">
        <f>IF(AZ217=1,G217,0)</f>
        <v>0</v>
      </c>
      <c r="BB217" s="210">
        <f>IF(AZ217=2,G217,0)</f>
        <v>0</v>
      </c>
      <c r="BC217" s="210">
        <f>IF(AZ217=3,G217,0)</f>
        <v>0</v>
      </c>
      <c r="BD217" s="210">
        <f>IF(AZ217=4,G217,0)</f>
        <v>0</v>
      </c>
      <c r="BE217" s="210">
        <f>IF(AZ217=5,G217,0)</f>
        <v>0</v>
      </c>
      <c r="CA217" s="233">
        <v>1</v>
      </c>
      <c r="CB217" s="233">
        <v>7</v>
      </c>
    </row>
    <row r="218" spans="1:80" ht="14.4" customHeight="1">
      <c r="A218" s="234">
        <v>108</v>
      </c>
      <c r="B218" s="235" t="s">
        <v>462</v>
      </c>
      <c r="C218" s="236" t="s">
        <v>1104</v>
      </c>
      <c r="D218" s="237" t="s">
        <v>110</v>
      </c>
      <c r="E218" s="238">
        <v>1</v>
      </c>
      <c r="F218" s="382"/>
      <c r="G218" s="239">
        <f>E218*F218</f>
        <v>0</v>
      </c>
      <c r="H218" s="240">
        <v>0</v>
      </c>
      <c r="I218" s="241">
        <f>E218*H218</f>
        <v>0</v>
      </c>
      <c r="J218" s="240"/>
      <c r="K218" s="241">
        <f>E218*J218</f>
        <v>0</v>
      </c>
      <c r="O218" s="233">
        <v>2</v>
      </c>
      <c r="AA218" s="210">
        <v>12</v>
      </c>
      <c r="AB218" s="210">
        <v>0</v>
      </c>
      <c r="AC218" s="210">
        <v>15</v>
      </c>
      <c r="AZ218" s="210">
        <v>2</v>
      </c>
      <c r="BA218" s="210">
        <f>IF(AZ218=1,G218,0)</f>
        <v>0</v>
      </c>
      <c r="BB218" s="210">
        <f>IF(AZ218=2,G218,0)</f>
        <v>0</v>
      </c>
      <c r="BC218" s="210">
        <f>IF(AZ218=3,G218,0)</f>
        <v>0</v>
      </c>
      <c r="BD218" s="210">
        <f>IF(AZ218=4,G218,0)</f>
        <v>0</v>
      </c>
      <c r="BE218" s="210">
        <f>IF(AZ218=5,G218,0)</f>
        <v>0</v>
      </c>
      <c r="CA218" s="233">
        <v>12</v>
      </c>
      <c r="CB218" s="233">
        <v>0</v>
      </c>
    </row>
    <row r="219" spans="1:80" ht="12.75">
      <c r="A219" s="234">
        <v>109</v>
      </c>
      <c r="B219" s="235" t="s">
        <v>479</v>
      </c>
      <c r="C219" s="236" t="s">
        <v>480</v>
      </c>
      <c r="D219" s="237" t="s">
        <v>263</v>
      </c>
      <c r="E219" s="238">
        <v>4</v>
      </c>
      <c r="F219" s="331"/>
      <c r="G219" s="239">
        <f>E219*F219</f>
        <v>0</v>
      </c>
      <c r="H219" s="240">
        <v>0.017</v>
      </c>
      <c r="I219" s="241">
        <f>E219*H219</f>
        <v>0.068</v>
      </c>
      <c r="J219" s="240"/>
      <c r="K219" s="241">
        <f>E219*J219</f>
        <v>0</v>
      </c>
      <c r="O219" s="233">
        <v>2</v>
      </c>
      <c r="AA219" s="210">
        <v>3</v>
      </c>
      <c r="AB219" s="210">
        <v>7</v>
      </c>
      <c r="AC219" s="210">
        <v>61165002</v>
      </c>
      <c r="AZ219" s="210">
        <v>2</v>
      </c>
      <c r="BA219" s="210">
        <f>IF(AZ219=1,G219,0)</f>
        <v>0</v>
      </c>
      <c r="BB219" s="210">
        <f>IF(AZ219=2,G219,0)</f>
        <v>0</v>
      </c>
      <c r="BC219" s="210">
        <f>IF(AZ219=3,G219,0)</f>
        <v>0</v>
      </c>
      <c r="BD219" s="210">
        <f>IF(AZ219=4,G219,0)</f>
        <v>0</v>
      </c>
      <c r="BE219" s="210">
        <f>IF(AZ219=5,G219,0)</f>
        <v>0</v>
      </c>
      <c r="CA219" s="233">
        <v>3</v>
      </c>
      <c r="CB219" s="233">
        <v>7</v>
      </c>
    </row>
    <row r="220" spans="1:80" ht="12.75">
      <c r="A220" s="234">
        <v>110</v>
      </c>
      <c r="B220" s="235" t="s">
        <v>481</v>
      </c>
      <c r="C220" s="236" t="s">
        <v>482</v>
      </c>
      <c r="D220" s="237" t="s">
        <v>263</v>
      </c>
      <c r="E220" s="238">
        <v>2</v>
      </c>
      <c r="F220" s="331"/>
      <c r="G220" s="239">
        <f>E220*F220</f>
        <v>0</v>
      </c>
      <c r="H220" s="240">
        <v>0.019</v>
      </c>
      <c r="I220" s="241">
        <f>E220*H220</f>
        <v>0.038</v>
      </c>
      <c r="J220" s="240"/>
      <c r="K220" s="241">
        <f>E220*J220</f>
        <v>0</v>
      </c>
      <c r="O220" s="233">
        <v>2</v>
      </c>
      <c r="AA220" s="210">
        <v>3</v>
      </c>
      <c r="AB220" s="210">
        <v>7</v>
      </c>
      <c r="AC220" s="210">
        <v>61165003</v>
      </c>
      <c r="AZ220" s="210">
        <v>2</v>
      </c>
      <c r="BA220" s="210">
        <f>IF(AZ220=1,G220,0)</f>
        <v>0</v>
      </c>
      <c r="BB220" s="210">
        <f>IF(AZ220=2,G220,0)</f>
        <v>0</v>
      </c>
      <c r="BC220" s="210">
        <f>IF(AZ220=3,G220,0)</f>
        <v>0</v>
      </c>
      <c r="BD220" s="210">
        <f>IF(AZ220=4,G220,0)</f>
        <v>0</v>
      </c>
      <c r="BE220" s="210">
        <f>IF(AZ220=5,G220,0)</f>
        <v>0</v>
      </c>
      <c r="CA220" s="233">
        <v>3</v>
      </c>
      <c r="CB220" s="233">
        <v>7</v>
      </c>
    </row>
    <row r="221" spans="1:80" ht="12.75">
      <c r="A221" s="234">
        <v>111</v>
      </c>
      <c r="B221" s="235" t="s">
        <v>483</v>
      </c>
      <c r="C221" s="236" t="s">
        <v>484</v>
      </c>
      <c r="D221" s="237" t="s">
        <v>12</v>
      </c>
      <c r="E221" s="238">
        <v>12754.3542</v>
      </c>
      <c r="F221" s="331"/>
      <c r="G221" s="239">
        <f>E221*F221</f>
        <v>0</v>
      </c>
      <c r="H221" s="240">
        <v>0</v>
      </c>
      <c r="I221" s="241">
        <f>E221*H221</f>
        <v>0</v>
      </c>
      <c r="J221" s="240"/>
      <c r="K221" s="241">
        <f>E221*J221</f>
        <v>0</v>
      </c>
      <c r="O221" s="233">
        <v>2</v>
      </c>
      <c r="AA221" s="210">
        <v>7</v>
      </c>
      <c r="AB221" s="210">
        <v>1002</v>
      </c>
      <c r="AC221" s="210">
        <v>5</v>
      </c>
      <c r="AZ221" s="210">
        <v>2</v>
      </c>
      <c r="BA221" s="210">
        <f>IF(AZ221=1,G221,0)</f>
        <v>0</v>
      </c>
      <c r="BB221" s="210">
        <f>IF(AZ221=2,G221,0)</f>
        <v>0</v>
      </c>
      <c r="BC221" s="210">
        <f>IF(AZ221=3,G221,0)</f>
        <v>0</v>
      </c>
      <c r="BD221" s="210">
        <f>IF(AZ221=4,G221,0)</f>
        <v>0</v>
      </c>
      <c r="BE221" s="210">
        <f>IF(AZ221=5,G221,0)</f>
        <v>0</v>
      </c>
      <c r="CA221" s="233">
        <v>7</v>
      </c>
      <c r="CB221" s="233">
        <v>1002</v>
      </c>
    </row>
    <row r="222" spans="1:57" ht="12.75">
      <c r="A222" s="251"/>
      <c r="B222" s="252" t="s">
        <v>99</v>
      </c>
      <c r="C222" s="253" t="s">
        <v>476</v>
      </c>
      <c r="D222" s="254"/>
      <c r="E222" s="255"/>
      <c r="F222" s="256"/>
      <c r="G222" s="257">
        <f>SUM(G216:G221)</f>
        <v>0</v>
      </c>
      <c r="H222" s="258"/>
      <c r="I222" s="259">
        <f>SUM(I216:I221)</f>
        <v>0.10600000000000001</v>
      </c>
      <c r="J222" s="258"/>
      <c r="K222" s="259">
        <f>SUM(K216:K221)</f>
        <v>0</v>
      </c>
      <c r="O222" s="233">
        <v>4</v>
      </c>
      <c r="BA222" s="260">
        <f>SUM(BA216:BA221)</f>
        <v>0</v>
      </c>
      <c r="BB222" s="260">
        <f>SUM(BB216:BB221)</f>
        <v>0</v>
      </c>
      <c r="BC222" s="260">
        <f>SUM(BC216:BC221)</f>
        <v>0</v>
      </c>
      <c r="BD222" s="260">
        <f>SUM(BD216:BD221)</f>
        <v>0</v>
      </c>
      <c r="BE222" s="260">
        <f>SUM(BE216:BE221)</f>
        <v>0</v>
      </c>
    </row>
    <row r="223" spans="1:15" ht="12.75">
      <c r="A223" s="223" t="s">
        <v>96</v>
      </c>
      <c r="B223" s="224" t="s">
        <v>485</v>
      </c>
      <c r="C223" s="225" t="s">
        <v>486</v>
      </c>
      <c r="D223" s="226"/>
      <c r="E223" s="227"/>
      <c r="F223" s="227"/>
      <c r="G223" s="228"/>
      <c r="H223" s="229"/>
      <c r="I223" s="230"/>
      <c r="J223" s="231"/>
      <c r="K223" s="232"/>
      <c r="O223" s="233">
        <v>1</v>
      </c>
    </row>
    <row r="224" spans="1:80" ht="12.75">
      <c r="A224" s="234">
        <v>112</v>
      </c>
      <c r="B224" s="235" t="s">
        <v>488</v>
      </c>
      <c r="C224" s="236" t="s">
        <v>489</v>
      </c>
      <c r="D224" s="237" t="s">
        <v>131</v>
      </c>
      <c r="E224" s="238">
        <v>1572</v>
      </c>
      <c r="F224" s="331"/>
      <c r="G224" s="239">
        <f>E224*F224</f>
        <v>0</v>
      </c>
      <c r="H224" s="240">
        <v>6E-05</v>
      </c>
      <c r="I224" s="241">
        <f>E224*H224</f>
        <v>0.09432</v>
      </c>
      <c r="J224" s="240">
        <v>0</v>
      </c>
      <c r="K224" s="241">
        <f>E224*J224</f>
        <v>0</v>
      </c>
      <c r="O224" s="233">
        <v>2</v>
      </c>
      <c r="AA224" s="210">
        <v>1</v>
      </c>
      <c r="AB224" s="210">
        <v>7</v>
      </c>
      <c r="AC224" s="210">
        <v>7</v>
      </c>
      <c r="AZ224" s="210">
        <v>2</v>
      </c>
      <c r="BA224" s="210">
        <f>IF(AZ224=1,G224,0)</f>
        <v>0</v>
      </c>
      <c r="BB224" s="210">
        <f>IF(AZ224=2,G224,0)</f>
        <v>0</v>
      </c>
      <c r="BC224" s="210">
        <f>IF(AZ224=3,G224,0)</f>
        <v>0</v>
      </c>
      <c r="BD224" s="210">
        <f>IF(AZ224=4,G224,0)</f>
        <v>0</v>
      </c>
      <c r="BE224" s="210">
        <f>IF(AZ224=5,G224,0)</f>
        <v>0</v>
      </c>
      <c r="CA224" s="233">
        <v>1</v>
      </c>
      <c r="CB224" s="233">
        <v>7</v>
      </c>
    </row>
    <row r="225" spans="1:80" ht="12.75">
      <c r="A225" s="234">
        <v>113</v>
      </c>
      <c r="B225" s="235" t="s">
        <v>490</v>
      </c>
      <c r="C225" s="236" t="s">
        <v>491</v>
      </c>
      <c r="D225" s="237" t="s">
        <v>201</v>
      </c>
      <c r="E225" s="238">
        <v>66.3</v>
      </c>
      <c r="F225" s="331"/>
      <c r="G225" s="241">
        <f>E225*F225</f>
        <v>0</v>
      </c>
      <c r="H225" s="240">
        <v>1E-05</v>
      </c>
      <c r="I225" s="241">
        <f>E225*H225</f>
        <v>0.0006630000000000001</v>
      </c>
      <c r="J225" s="240">
        <v>0</v>
      </c>
      <c r="K225" s="241">
        <f>E225*J225</f>
        <v>0</v>
      </c>
      <c r="O225" s="233">
        <v>2</v>
      </c>
      <c r="AA225" s="210">
        <v>1</v>
      </c>
      <c r="AB225" s="210">
        <v>0</v>
      </c>
      <c r="AC225" s="210">
        <v>0</v>
      </c>
      <c r="AZ225" s="210">
        <v>2</v>
      </c>
      <c r="BA225" s="210">
        <f>IF(AZ225=1,G225,0)</f>
        <v>0</v>
      </c>
      <c r="BB225" s="210">
        <f>IF(AZ225=2,G225,0)</f>
        <v>0</v>
      </c>
      <c r="BC225" s="210">
        <f>IF(AZ225=3,G225,0)</f>
        <v>0</v>
      </c>
      <c r="BD225" s="210">
        <f>IF(AZ225=4,G225,0)</f>
        <v>0</v>
      </c>
      <c r="BE225" s="210">
        <f>IF(AZ225=5,G225,0)</f>
        <v>0</v>
      </c>
      <c r="CA225" s="233">
        <v>1</v>
      </c>
      <c r="CB225" s="233">
        <v>0</v>
      </c>
    </row>
    <row r="226" spans="1:80" ht="12.75">
      <c r="A226" s="234">
        <v>114</v>
      </c>
      <c r="B226" s="235" t="s">
        <v>492</v>
      </c>
      <c r="C226" s="236" t="s">
        <v>493</v>
      </c>
      <c r="D226" s="237" t="s">
        <v>201</v>
      </c>
      <c r="E226" s="238">
        <v>45.24</v>
      </c>
      <c r="F226" s="331"/>
      <c r="G226" s="241">
        <f>E226*F226</f>
        <v>0</v>
      </c>
      <c r="H226" s="240">
        <v>4E-05</v>
      </c>
      <c r="I226" s="241">
        <f>E226*H226</f>
        <v>0.0018096000000000002</v>
      </c>
      <c r="J226" s="240">
        <v>0</v>
      </c>
      <c r="K226" s="241">
        <f>E226*J226</f>
        <v>0</v>
      </c>
      <c r="O226" s="233">
        <v>2</v>
      </c>
      <c r="AA226" s="210">
        <v>1</v>
      </c>
      <c r="AB226" s="210">
        <v>7</v>
      </c>
      <c r="AC226" s="210">
        <v>7</v>
      </c>
      <c r="AZ226" s="210">
        <v>2</v>
      </c>
      <c r="BA226" s="210">
        <f>IF(AZ226=1,G226,0)</f>
        <v>0</v>
      </c>
      <c r="BB226" s="210">
        <f>IF(AZ226=2,G226,0)</f>
        <v>0</v>
      </c>
      <c r="BC226" s="210">
        <f>IF(AZ226=3,G226,0)</f>
        <v>0</v>
      </c>
      <c r="BD226" s="210">
        <f>IF(AZ226=4,G226,0)</f>
        <v>0</v>
      </c>
      <c r="BE226" s="210">
        <f>IF(AZ226=5,G226,0)</f>
        <v>0</v>
      </c>
      <c r="CA226" s="233">
        <v>1</v>
      </c>
      <c r="CB226" s="233">
        <v>7</v>
      </c>
    </row>
    <row r="227" spans="1:15" ht="12.75">
      <c r="A227" s="242"/>
      <c r="B227" s="245"/>
      <c r="C227" s="476" t="s">
        <v>494</v>
      </c>
      <c r="D227" s="477"/>
      <c r="E227" s="246">
        <v>45.24</v>
      </c>
      <c r="F227" s="380"/>
      <c r="G227" s="248"/>
      <c r="H227" s="249"/>
      <c r="I227" s="243"/>
      <c r="J227" s="250"/>
      <c r="K227" s="243"/>
      <c r="M227" s="244" t="s">
        <v>494</v>
      </c>
      <c r="O227" s="233"/>
    </row>
    <row r="228" spans="1:80" ht="12.75">
      <c r="A228" s="234">
        <v>115</v>
      </c>
      <c r="B228" s="235" t="s">
        <v>495</v>
      </c>
      <c r="C228" s="236" t="s">
        <v>496</v>
      </c>
      <c r="D228" s="237" t="s">
        <v>201</v>
      </c>
      <c r="E228" s="238">
        <v>132.6</v>
      </c>
      <c r="F228" s="331"/>
      <c r="G228" s="241">
        <f>E228*F228</f>
        <v>0</v>
      </c>
      <c r="H228" s="240">
        <v>1E-05</v>
      </c>
      <c r="I228" s="241">
        <f>E228*H228</f>
        <v>0.0013260000000000001</v>
      </c>
      <c r="J228" s="240">
        <v>0</v>
      </c>
      <c r="K228" s="241">
        <f>E228*J228</f>
        <v>0</v>
      </c>
      <c r="O228" s="233">
        <v>2</v>
      </c>
      <c r="AA228" s="210">
        <v>1</v>
      </c>
      <c r="AB228" s="210">
        <v>7</v>
      </c>
      <c r="AC228" s="210">
        <v>7</v>
      </c>
      <c r="AZ228" s="210">
        <v>2</v>
      </c>
      <c r="BA228" s="210">
        <f>IF(AZ228=1,G228,0)</f>
        <v>0</v>
      </c>
      <c r="BB228" s="210">
        <f>IF(AZ228=2,G228,0)</f>
        <v>0</v>
      </c>
      <c r="BC228" s="210">
        <f>IF(AZ228=3,G228,0)</f>
        <v>0</v>
      </c>
      <c r="BD228" s="210">
        <f>IF(AZ228=4,G228,0)</f>
        <v>0</v>
      </c>
      <c r="BE228" s="210">
        <f>IF(AZ228=5,G228,0)</f>
        <v>0</v>
      </c>
      <c r="CA228" s="233">
        <v>1</v>
      </c>
      <c r="CB228" s="233">
        <v>7</v>
      </c>
    </row>
    <row r="229" spans="1:15" ht="12.75">
      <c r="A229" s="242"/>
      <c r="B229" s="245"/>
      <c r="C229" s="476" t="s">
        <v>497</v>
      </c>
      <c r="D229" s="477"/>
      <c r="E229" s="246">
        <v>132.6</v>
      </c>
      <c r="F229" s="380"/>
      <c r="G229" s="248"/>
      <c r="H229" s="249"/>
      <c r="I229" s="243"/>
      <c r="J229" s="250"/>
      <c r="K229" s="243"/>
      <c r="M229" s="244" t="s">
        <v>497</v>
      </c>
      <c r="O229" s="233"/>
    </row>
    <row r="230" spans="1:80" ht="12.75">
      <c r="A230" s="234">
        <v>116</v>
      </c>
      <c r="B230" s="235" t="s">
        <v>498</v>
      </c>
      <c r="C230" s="236" t="s">
        <v>499</v>
      </c>
      <c r="D230" s="237" t="s">
        <v>131</v>
      </c>
      <c r="E230" s="238">
        <v>700</v>
      </c>
      <c r="F230" s="331"/>
      <c r="G230" s="241">
        <f>E230*F230</f>
        <v>0</v>
      </c>
      <c r="H230" s="240">
        <v>0.00013</v>
      </c>
      <c r="I230" s="241">
        <f>E230*H230</f>
        <v>0.091</v>
      </c>
      <c r="J230" s="240">
        <v>0</v>
      </c>
      <c r="K230" s="241">
        <f>E230*J230</f>
        <v>0</v>
      </c>
      <c r="O230" s="233">
        <v>2</v>
      </c>
      <c r="AA230" s="210">
        <v>1</v>
      </c>
      <c r="AB230" s="210">
        <v>7</v>
      </c>
      <c r="AC230" s="210">
        <v>7</v>
      </c>
      <c r="AZ230" s="210">
        <v>2</v>
      </c>
      <c r="BA230" s="210">
        <f>IF(AZ230=1,G230,0)</f>
        <v>0</v>
      </c>
      <c r="BB230" s="210">
        <f>IF(AZ230=2,G230,0)</f>
        <v>0</v>
      </c>
      <c r="BC230" s="210">
        <f>IF(AZ230=3,G230,0)</f>
        <v>0</v>
      </c>
      <c r="BD230" s="210">
        <f>IF(AZ230=4,G230,0)</f>
        <v>0</v>
      </c>
      <c r="BE230" s="210">
        <f>IF(AZ230=5,G230,0)</f>
        <v>0</v>
      </c>
      <c r="CA230" s="233">
        <v>1</v>
      </c>
      <c r="CB230" s="233">
        <v>7</v>
      </c>
    </row>
    <row r="231" spans="1:80" ht="12.75">
      <c r="A231" s="234">
        <v>117</v>
      </c>
      <c r="B231" s="235" t="s">
        <v>500</v>
      </c>
      <c r="C231" s="236" t="s">
        <v>501</v>
      </c>
      <c r="D231" s="237" t="s">
        <v>201</v>
      </c>
      <c r="E231" s="238">
        <v>1684</v>
      </c>
      <c r="F231" s="331"/>
      <c r="G231" s="241">
        <f>E231*F231</f>
        <v>0</v>
      </c>
      <c r="H231" s="240">
        <v>1E-05</v>
      </c>
      <c r="I231" s="241">
        <f>E231*H231</f>
        <v>0.01684</v>
      </c>
      <c r="J231" s="240">
        <v>0</v>
      </c>
      <c r="K231" s="241">
        <f>E231*J231</f>
        <v>0</v>
      </c>
      <c r="O231" s="233">
        <v>2</v>
      </c>
      <c r="AA231" s="210">
        <v>1</v>
      </c>
      <c r="AB231" s="210">
        <v>7</v>
      </c>
      <c r="AC231" s="210">
        <v>7</v>
      </c>
      <c r="AZ231" s="210">
        <v>2</v>
      </c>
      <c r="BA231" s="210">
        <f>IF(AZ231=1,G231,0)</f>
        <v>0</v>
      </c>
      <c r="BB231" s="210">
        <f>IF(AZ231=2,G231,0)</f>
        <v>0</v>
      </c>
      <c r="BC231" s="210">
        <f>IF(AZ231=3,G231,0)</f>
        <v>0</v>
      </c>
      <c r="BD231" s="210">
        <f>IF(AZ231=4,G231,0)</f>
        <v>0</v>
      </c>
      <c r="BE231" s="210">
        <f>IF(AZ231=5,G231,0)</f>
        <v>0</v>
      </c>
      <c r="CA231" s="233">
        <v>1</v>
      </c>
      <c r="CB231" s="233">
        <v>7</v>
      </c>
    </row>
    <row r="232" spans="1:80" ht="12.75">
      <c r="A232" s="234">
        <v>118</v>
      </c>
      <c r="B232" s="235" t="s">
        <v>502</v>
      </c>
      <c r="C232" s="236" t="s">
        <v>503</v>
      </c>
      <c r="D232" s="237" t="s">
        <v>504</v>
      </c>
      <c r="E232" s="238">
        <v>87177</v>
      </c>
      <c r="F232" s="331"/>
      <c r="G232" s="241">
        <f>E232*F232</f>
        <v>0</v>
      </c>
      <c r="H232" s="240">
        <v>0.00105</v>
      </c>
      <c r="I232" s="241">
        <f>E232*H232</f>
        <v>91.53585</v>
      </c>
      <c r="J232" s="240">
        <v>0</v>
      </c>
      <c r="K232" s="241">
        <f>E232*J232</f>
        <v>0</v>
      </c>
      <c r="O232" s="233">
        <v>2</v>
      </c>
      <c r="AA232" s="210">
        <v>2</v>
      </c>
      <c r="AB232" s="210">
        <v>7</v>
      </c>
      <c r="AC232" s="210">
        <v>7</v>
      </c>
      <c r="AZ232" s="210">
        <v>2</v>
      </c>
      <c r="BA232" s="210">
        <f>IF(AZ232=1,G232,0)</f>
        <v>0</v>
      </c>
      <c r="BB232" s="210">
        <f>IF(AZ232=2,G232,0)</f>
        <v>0</v>
      </c>
      <c r="BC232" s="210">
        <f>IF(AZ232=3,G232,0)</f>
        <v>0</v>
      </c>
      <c r="BD232" s="210">
        <f>IF(AZ232=4,G232,0)</f>
        <v>0</v>
      </c>
      <c r="BE232" s="210">
        <f>IF(AZ232=5,G232,0)</f>
        <v>0</v>
      </c>
      <c r="CA232" s="233">
        <v>2</v>
      </c>
      <c r="CB232" s="233">
        <v>7</v>
      </c>
    </row>
    <row r="233" spans="1:15" ht="12.75">
      <c r="A233" s="242"/>
      <c r="B233" s="245"/>
      <c r="C233" s="476" t="s">
        <v>505</v>
      </c>
      <c r="D233" s="477"/>
      <c r="E233" s="246">
        <v>87177</v>
      </c>
      <c r="F233" s="380"/>
      <c r="G233" s="248"/>
      <c r="H233" s="249"/>
      <c r="I233" s="243"/>
      <c r="J233" s="250"/>
      <c r="K233" s="243"/>
      <c r="M233" s="244" t="s">
        <v>505</v>
      </c>
      <c r="O233" s="233"/>
    </row>
    <row r="234" spans="1:80" ht="12.75">
      <c r="A234" s="234">
        <v>119</v>
      </c>
      <c r="B234" s="235" t="s">
        <v>1071</v>
      </c>
      <c r="C234" s="236" t="s">
        <v>506</v>
      </c>
      <c r="D234" s="237" t="s">
        <v>263</v>
      </c>
      <c r="E234" s="238">
        <v>1</v>
      </c>
      <c r="F234" s="381"/>
      <c r="G234" s="241">
        <f aca="true" t="shared" si="24" ref="G234:G241">E234*F234</f>
        <v>0</v>
      </c>
      <c r="H234" s="240">
        <v>0</v>
      </c>
      <c r="I234" s="241">
        <f aca="true" t="shared" si="25" ref="I234:I241">E234*H234</f>
        <v>0</v>
      </c>
      <c r="J234" s="240"/>
      <c r="K234" s="241">
        <f aca="true" t="shared" si="26" ref="K234:K241">E234*J234</f>
        <v>0</v>
      </c>
      <c r="O234" s="233">
        <v>2</v>
      </c>
      <c r="AA234" s="210">
        <v>12</v>
      </c>
      <c r="AB234" s="210">
        <v>0</v>
      </c>
      <c r="AC234" s="210">
        <v>138</v>
      </c>
      <c r="AZ234" s="210">
        <v>2</v>
      </c>
      <c r="BA234" s="210">
        <f aca="true" t="shared" si="27" ref="BA234:BA241">IF(AZ234=1,G234,0)</f>
        <v>0</v>
      </c>
      <c r="BB234" s="210">
        <f aca="true" t="shared" si="28" ref="BB234:BB241">IF(AZ234=2,G234,0)</f>
        <v>0</v>
      </c>
      <c r="BC234" s="210">
        <f aca="true" t="shared" si="29" ref="BC234:BC241">IF(AZ234=3,G234,0)</f>
        <v>0</v>
      </c>
      <c r="BD234" s="210">
        <f aca="true" t="shared" si="30" ref="BD234:BD241">IF(AZ234=4,G234,0)</f>
        <v>0</v>
      </c>
      <c r="BE234" s="210">
        <f aca="true" t="shared" si="31" ref="BE234:BE241">IF(AZ234=5,G234,0)</f>
        <v>0</v>
      </c>
      <c r="CA234" s="233">
        <v>12</v>
      </c>
      <c r="CB234" s="233">
        <v>0</v>
      </c>
    </row>
    <row r="235" spans="1:80" ht="12.75">
      <c r="A235" s="234">
        <v>120</v>
      </c>
      <c r="B235" s="235" t="s">
        <v>1072</v>
      </c>
      <c r="C235" s="236" t="s">
        <v>507</v>
      </c>
      <c r="D235" s="237" t="s">
        <v>263</v>
      </c>
      <c r="E235" s="238">
        <v>2</v>
      </c>
      <c r="F235" s="331"/>
      <c r="G235" s="239">
        <f t="shared" si="24"/>
        <v>0</v>
      </c>
      <c r="H235" s="240">
        <v>0</v>
      </c>
      <c r="I235" s="241">
        <f t="shared" si="25"/>
        <v>0</v>
      </c>
      <c r="J235" s="240"/>
      <c r="K235" s="241">
        <f t="shared" si="26"/>
        <v>0</v>
      </c>
      <c r="O235" s="233">
        <v>2</v>
      </c>
      <c r="AA235" s="210">
        <v>12</v>
      </c>
      <c r="AB235" s="210">
        <v>0</v>
      </c>
      <c r="AC235" s="210">
        <v>137</v>
      </c>
      <c r="AZ235" s="210">
        <v>2</v>
      </c>
      <c r="BA235" s="210">
        <f t="shared" si="27"/>
        <v>0</v>
      </c>
      <c r="BB235" s="210">
        <f t="shared" si="28"/>
        <v>0</v>
      </c>
      <c r="BC235" s="210">
        <f t="shared" si="29"/>
        <v>0</v>
      </c>
      <c r="BD235" s="210">
        <f t="shared" si="30"/>
        <v>0</v>
      </c>
      <c r="BE235" s="210">
        <f t="shared" si="31"/>
        <v>0</v>
      </c>
      <c r="CA235" s="233">
        <v>12</v>
      </c>
      <c r="CB235" s="233">
        <v>0</v>
      </c>
    </row>
    <row r="236" spans="1:80" ht="12.75">
      <c r="A236" s="234">
        <v>121</v>
      </c>
      <c r="B236" s="235" t="s">
        <v>1073</v>
      </c>
      <c r="C236" s="236" t="s">
        <v>508</v>
      </c>
      <c r="D236" s="237" t="s">
        <v>131</v>
      </c>
      <c r="E236" s="238">
        <v>99</v>
      </c>
      <c r="F236" s="331"/>
      <c r="G236" s="239">
        <f t="shared" si="24"/>
        <v>0</v>
      </c>
      <c r="H236" s="240">
        <v>0</v>
      </c>
      <c r="I236" s="241">
        <f t="shared" si="25"/>
        <v>0</v>
      </c>
      <c r="J236" s="240"/>
      <c r="K236" s="241">
        <f t="shared" si="26"/>
        <v>0</v>
      </c>
      <c r="O236" s="233">
        <v>2</v>
      </c>
      <c r="AA236" s="210">
        <v>12</v>
      </c>
      <c r="AB236" s="210">
        <v>0</v>
      </c>
      <c r="AC236" s="210">
        <v>139</v>
      </c>
      <c r="AZ236" s="210">
        <v>2</v>
      </c>
      <c r="BA236" s="210">
        <f t="shared" si="27"/>
        <v>0</v>
      </c>
      <c r="BB236" s="210">
        <f t="shared" si="28"/>
        <v>0</v>
      </c>
      <c r="BC236" s="210">
        <f t="shared" si="29"/>
        <v>0</v>
      </c>
      <c r="BD236" s="210">
        <f t="shared" si="30"/>
        <v>0</v>
      </c>
      <c r="BE236" s="210">
        <f t="shared" si="31"/>
        <v>0</v>
      </c>
      <c r="CA236" s="233">
        <v>12</v>
      </c>
      <c r="CB236" s="233">
        <v>0</v>
      </c>
    </row>
    <row r="237" spans="1:80" ht="12.75">
      <c r="A237" s="234">
        <v>122</v>
      </c>
      <c r="B237" s="235" t="s">
        <v>1008</v>
      </c>
      <c r="C237" s="236" t="s">
        <v>509</v>
      </c>
      <c r="D237" s="237" t="s">
        <v>504</v>
      </c>
      <c r="E237" s="238">
        <v>552</v>
      </c>
      <c r="F237" s="331"/>
      <c r="G237" s="239">
        <f t="shared" si="24"/>
        <v>0</v>
      </c>
      <c r="H237" s="240">
        <v>0</v>
      </c>
      <c r="I237" s="241">
        <f t="shared" si="25"/>
        <v>0</v>
      </c>
      <c r="J237" s="240"/>
      <c r="K237" s="241">
        <f t="shared" si="26"/>
        <v>0</v>
      </c>
      <c r="O237" s="233">
        <v>2</v>
      </c>
      <c r="AA237" s="210">
        <v>12</v>
      </c>
      <c r="AB237" s="210">
        <v>0</v>
      </c>
      <c r="AC237" s="210">
        <v>140</v>
      </c>
      <c r="AZ237" s="210">
        <v>2</v>
      </c>
      <c r="BA237" s="210">
        <f t="shared" si="27"/>
        <v>0</v>
      </c>
      <c r="BB237" s="210">
        <f t="shared" si="28"/>
        <v>0</v>
      </c>
      <c r="BC237" s="210">
        <f t="shared" si="29"/>
        <v>0</v>
      </c>
      <c r="BD237" s="210">
        <f t="shared" si="30"/>
        <v>0</v>
      </c>
      <c r="BE237" s="210">
        <f t="shared" si="31"/>
        <v>0</v>
      </c>
      <c r="CA237" s="233">
        <v>12</v>
      </c>
      <c r="CB237" s="233">
        <v>0</v>
      </c>
    </row>
    <row r="238" spans="1:80" ht="12.75">
      <c r="A238" s="234">
        <v>123</v>
      </c>
      <c r="B238" s="235" t="s">
        <v>1074</v>
      </c>
      <c r="C238" s="236" t="s">
        <v>510</v>
      </c>
      <c r="D238" s="237" t="s">
        <v>131</v>
      </c>
      <c r="E238" s="238">
        <v>99</v>
      </c>
      <c r="F238" s="331"/>
      <c r="G238" s="239">
        <f t="shared" si="24"/>
        <v>0</v>
      </c>
      <c r="H238" s="240">
        <v>0</v>
      </c>
      <c r="I238" s="241">
        <f t="shared" si="25"/>
        <v>0</v>
      </c>
      <c r="J238" s="240"/>
      <c r="K238" s="241">
        <f t="shared" si="26"/>
        <v>0</v>
      </c>
      <c r="O238" s="233">
        <v>2</v>
      </c>
      <c r="AA238" s="210">
        <v>12</v>
      </c>
      <c r="AB238" s="210">
        <v>0</v>
      </c>
      <c r="AC238" s="210">
        <v>141</v>
      </c>
      <c r="AZ238" s="210">
        <v>2</v>
      </c>
      <c r="BA238" s="210">
        <f t="shared" si="27"/>
        <v>0</v>
      </c>
      <c r="BB238" s="210">
        <f t="shared" si="28"/>
        <v>0</v>
      </c>
      <c r="BC238" s="210">
        <f t="shared" si="29"/>
        <v>0</v>
      </c>
      <c r="BD238" s="210">
        <f t="shared" si="30"/>
        <v>0</v>
      </c>
      <c r="BE238" s="210">
        <f t="shared" si="31"/>
        <v>0</v>
      </c>
      <c r="CA238" s="233">
        <v>12</v>
      </c>
      <c r="CB238" s="233">
        <v>0</v>
      </c>
    </row>
    <row r="239" spans="1:80" ht="12.75">
      <c r="A239" s="234">
        <v>124</v>
      </c>
      <c r="B239" s="235" t="s">
        <v>511</v>
      </c>
      <c r="C239" s="236" t="s">
        <v>1105</v>
      </c>
      <c r="D239" s="237" t="s">
        <v>131</v>
      </c>
      <c r="E239" s="238">
        <v>740</v>
      </c>
      <c r="F239" s="331"/>
      <c r="G239" s="239">
        <f t="shared" si="24"/>
        <v>0</v>
      </c>
      <c r="H239" s="240">
        <v>0.0036</v>
      </c>
      <c r="I239" s="241">
        <f t="shared" si="25"/>
        <v>2.664</v>
      </c>
      <c r="J239" s="240"/>
      <c r="K239" s="241">
        <f t="shared" si="26"/>
        <v>0</v>
      </c>
      <c r="O239" s="233">
        <v>2</v>
      </c>
      <c r="AA239" s="210">
        <v>3</v>
      </c>
      <c r="AB239" s="210">
        <v>7</v>
      </c>
      <c r="AC239" s="210">
        <v>28376448</v>
      </c>
      <c r="AZ239" s="210">
        <v>2</v>
      </c>
      <c r="BA239" s="210">
        <f t="shared" si="27"/>
        <v>0</v>
      </c>
      <c r="BB239" s="210">
        <f t="shared" si="28"/>
        <v>0</v>
      </c>
      <c r="BC239" s="210">
        <f t="shared" si="29"/>
        <v>0</v>
      </c>
      <c r="BD239" s="210">
        <f t="shared" si="30"/>
        <v>0</v>
      </c>
      <c r="BE239" s="210">
        <f t="shared" si="31"/>
        <v>0</v>
      </c>
      <c r="CA239" s="233">
        <v>3</v>
      </c>
      <c r="CB239" s="233">
        <v>7</v>
      </c>
    </row>
    <row r="240" spans="1:80" ht="12.75">
      <c r="A240" s="234">
        <v>125</v>
      </c>
      <c r="B240" s="235" t="s">
        <v>512</v>
      </c>
      <c r="C240" s="236" t="s">
        <v>1106</v>
      </c>
      <c r="D240" s="237" t="s">
        <v>131</v>
      </c>
      <c r="E240" s="238">
        <v>1572</v>
      </c>
      <c r="F240" s="331"/>
      <c r="G240" s="239">
        <f t="shared" si="24"/>
        <v>0</v>
      </c>
      <c r="H240" s="240">
        <v>0.0042</v>
      </c>
      <c r="I240" s="241">
        <f t="shared" si="25"/>
        <v>6.602399999999999</v>
      </c>
      <c r="J240" s="240"/>
      <c r="K240" s="241">
        <f t="shared" si="26"/>
        <v>0</v>
      </c>
      <c r="O240" s="233">
        <v>2</v>
      </c>
      <c r="AA240" s="210">
        <v>3</v>
      </c>
      <c r="AB240" s="210">
        <v>7</v>
      </c>
      <c r="AC240" s="210">
        <v>28376449</v>
      </c>
      <c r="AZ240" s="210">
        <v>2</v>
      </c>
      <c r="BA240" s="210">
        <f t="shared" si="27"/>
        <v>0</v>
      </c>
      <c r="BB240" s="210">
        <f t="shared" si="28"/>
        <v>0</v>
      </c>
      <c r="BC240" s="210">
        <f t="shared" si="29"/>
        <v>0</v>
      </c>
      <c r="BD240" s="210">
        <f t="shared" si="30"/>
        <v>0</v>
      </c>
      <c r="BE240" s="210">
        <f t="shared" si="31"/>
        <v>0</v>
      </c>
      <c r="CA240" s="233">
        <v>3</v>
      </c>
      <c r="CB240" s="233">
        <v>7</v>
      </c>
    </row>
    <row r="241" spans="1:80" ht="12.75">
      <c r="A241" s="234">
        <v>126</v>
      </c>
      <c r="B241" s="235" t="s">
        <v>513</v>
      </c>
      <c r="C241" s="236" t="s">
        <v>514</v>
      </c>
      <c r="D241" s="237" t="s">
        <v>12</v>
      </c>
      <c r="E241" s="238">
        <v>36359.668</v>
      </c>
      <c r="F241" s="331"/>
      <c r="G241" s="239">
        <f t="shared" si="24"/>
        <v>0</v>
      </c>
      <c r="H241" s="240">
        <v>0</v>
      </c>
      <c r="I241" s="241">
        <f t="shared" si="25"/>
        <v>0</v>
      </c>
      <c r="J241" s="240"/>
      <c r="K241" s="241">
        <f t="shared" si="26"/>
        <v>0</v>
      </c>
      <c r="O241" s="233">
        <v>2</v>
      </c>
      <c r="AA241" s="210">
        <v>7</v>
      </c>
      <c r="AB241" s="210">
        <v>1002</v>
      </c>
      <c r="AC241" s="210">
        <v>5</v>
      </c>
      <c r="AZ241" s="210">
        <v>2</v>
      </c>
      <c r="BA241" s="210">
        <f t="shared" si="27"/>
        <v>0</v>
      </c>
      <c r="BB241" s="210">
        <f t="shared" si="28"/>
        <v>0</v>
      </c>
      <c r="BC241" s="210">
        <f t="shared" si="29"/>
        <v>0</v>
      </c>
      <c r="BD241" s="210">
        <f t="shared" si="30"/>
        <v>0</v>
      </c>
      <c r="BE241" s="210">
        <f t="shared" si="31"/>
        <v>0</v>
      </c>
      <c r="CA241" s="233">
        <v>7</v>
      </c>
      <c r="CB241" s="233">
        <v>1002</v>
      </c>
    </row>
    <row r="242" spans="1:57" ht="12.75">
      <c r="A242" s="251"/>
      <c r="B242" s="252" t="s">
        <v>99</v>
      </c>
      <c r="C242" s="253" t="s">
        <v>487</v>
      </c>
      <c r="D242" s="254"/>
      <c r="E242" s="255"/>
      <c r="F242" s="256"/>
      <c r="G242" s="257">
        <f>SUM(G223:G241)</f>
        <v>0</v>
      </c>
      <c r="H242" s="258"/>
      <c r="I242" s="259">
        <f>SUM(I223:I241)</f>
        <v>101.0082086</v>
      </c>
      <c r="J242" s="258"/>
      <c r="K242" s="259">
        <f>SUM(K223:K241)</f>
        <v>0</v>
      </c>
      <c r="O242" s="233">
        <v>4</v>
      </c>
      <c r="BA242" s="260">
        <f>SUM(BA223:BA241)</f>
        <v>0</v>
      </c>
      <c r="BB242" s="260">
        <f>SUM(BB223:BB241)</f>
        <v>0</v>
      </c>
      <c r="BC242" s="260">
        <f>SUM(BC223:BC241)</f>
        <v>0</v>
      </c>
      <c r="BD242" s="260">
        <f>SUM(BD223:BD241)</f>
        <v>0</v>
      </c>
      <c r="BE242" s="260">
        <f>SUM(BE223:BE241)</f>
        <v>0</v>
      </c>
    </row>
    <row r="243" spans="1:15" ht="12.75">
      <c r="A243" s="223" t="s">
        <v>96</v>
      </c>
      <c r="B243" s="224" t="s">
        <v>515</v>
      </c>
      <c r="C243" s="225" t="s">
        <v>516</v>
      </c>
      <c r="D243" s="226"/>
      <c r="E243" s="227"/>
      <c r="F243" s="227"/>
      <c r="G243" s="228"/>
      <c r="H243" s="229"/>
      <c r="I243" s="230"/>
      <c r="J243" s="231"/>
      <c r="K243" s="232"/>
      <c r="O243" s="233">
        <v>1</v>
      </c>
    </row>
    <row r="244" spans="1:80" ht="12.75">
      <c r="A244" s="234">
        <v>127</v>
      </c>
      <c r="B244" s="235" t="s">
        <v>518</v>
      </c>
      <c r="C244" s="236" t="s">
        <v>1108</v>
      </c>
      <c r="D244" s="237" t="s">
        <v>131</v>
      </c>
      <c r="E244" s="238">
        <v>11.6998</v>
      </c>
      <c r="F244" s="331"/>
      <c r="G244" s="241">
        <f>E244*F244</f>
        <v>0</v>
      </c>
      <c r="H244" s="240">
        <v>0.01884</v>
      </c>
      <c r="I244" s="241">
        <f>E244*H244</f>
        <v>0.220424232</v>
      </c>
      <c r="J244" s="240">
        <v>0</v>
      </c>
      <c r="K244" s="241">
        <f>E244*J244</f>
        <v>0</v>
      </c>
      <c r="O244" s="233">
        <v>2</v>
      </c>
      <c r="AA244" s="210">
        <v>2</v>
      </c>
      <c r="AB244" s="210">
        <v>7</v>
      </c>
      <c r="AC244" s="210">
        <v>7</v>
      </c>
      <c r="AZ244" s="210">
        <v>2</v>
      </c>
      <c r="BA244" s="210">
        <f>IF(AZ244=1,G244,0)</f>
        <v>0</v>
      </c>
      <c r="BB244" s="210">
        <f>IF(AZ244=2,G244,0)</f>
        <v>0</v>
      </c>
      <c r="BC244" s="210">
        <f>IF(AZ244=3,G244,0)</f>
        <v>0</v>
      </c>
      <c r="BD244" s="210">
        <f>IF(AZ244=4,G244,0)</f>
        <v>0</v>
      </c>
      <c r="BE244" s="210">
        <f>IF(AZ244=5,G244,0)</f>
        <v>0</v>
      </c>
      <c r="CA244" s="233">
        <v>2</v>
      </c>
      <c r="CB244" s="233">
        <v>7</v>
      </c>
    </row>
    <row r="245" spans="1:15" ht="12.75">
      <c r="A245" s="242"/>
      <c r="B245" s="245"/>
      <c r="C245" s="476" t="s">
        <v>336</v>
      </c>
      <c r="D245" s="477"/>
      <c r="E245" s="246">
        <v>6.034</v>
      </c>
      <c r="F245" s="247"/>
      <c r="G245" s="248"/>
      <c r="H245" s="249"/>
      <c r="I245" s="243"/>
      <c r="J245" s="250"/>
      <c r="K245" s="243"/>
      <c r="M245" s="244" t="s">
        <v>336</v>
      </c>
      <c r="O245" s="233"/>
    </row>
    <row r="246" spans="1:15" ht="12.75">
      <c r="A246" s="242"/>
      <c r="B246" s="245"/>
      <c r="C246" s="476" t="s">
        <v>337</v>
      </c>
      <c r="D246" s="477"/>
      <c r="E246" s="246">
        <v>5.6658</v>
      </c>
      <c r="F246" s="383"/>
      <c r="G246" s="248"/>
      <c r="H246" s="249"/>
      <c r="I246" s="243"/>
      <c r="J246" s="250"/>
      <c r="K246" s="243"/>
      <c r="M246" s="244" t="s">
        <v>337</v>
      </c>
      <c r="O246" s="233"/>
    </row>
    <row r="247" spans="1:57" ht="12.75">
      <c r="A247" s="251"/>
      <c r="B247" s="252" t="s">
        <v>99</v>
      </c>
      <c r="C247" s="253" t="s">
        <v>517</v>
      </c>
      <c r="D247" s="254"/>
      <c r="E247" s="255"/>
      <c r="F247" s="256"/>
      <c r="G247" s="257">
        <f>SUM(G243:G246)</f>
        <v>0</v>
      </c>
      <c r="H247" s="258"/>
      <c r="I247" s="259">
        <f>SUM(I243:I246)</f>
        <v>0.220424232</v>
      </c>
      <c r="J247" s="258"/>
      <c r="K247" s="259">
        <f>SUM(K243:K246)</f>
        <v>0</v>
      </c>
      <c r="O247" s="233">
        <v>4</v>
      </c>
      <c r="BA247" s="260">
        <f>SUM(BA243:BA246)</f>
        <v>0</v>
      </c>
      <c r="BB247" s="260">
        <f>SUM(BB243:BB246)</f>
        <v>0</v>
      </c>
      <c r="BC247" s="260">
        <f>SUM(BC243:BC246)</f>
        <v>0</v>
      </c>
      <c r="BD247" s="260">
        <f>SUM(BD243:BD246)</f>
        <v>0</v>
      </c>
      <c r="BE247" s="260">
        <f>SUM(BE243:BE246)</f>
        <v>0</v>
      </c>
    </row>
    <row r="248" spans="1:15" ht="12.75">
      <c r="A248" s="223" t="s">
        <v>96</v>
      </c>
      <c r="B248" s="224" t="s">
        <v>519</v>
      </c>
      <c r="C248" s="225" t="s">
        <v>520</v>
      </c>
      <c r="D248" s="226"/>
      <c r="E248" s="227"/>
      <c r="F248" s="227"/>
      <c r="G248" s="228"/>
      <c r="H248" s="229"/>
      <c r="I248" s="230"/>
      <c r="J248" s="231"/>
      <c r="K248" s="232"/>
      <c r="O248" s="233">
        <v>1</v>
      </c>
    </row>
    <row r="249" spans="1:80" ht="12.75">
      <c r="A249" s="234">
        <v>128</v>
      </c>
      <c r="B249" s="235" t="s">
        <v>522</v>
      </c>
      <c r="C249" s="236" t="s">
        <v>1107</v>
      </c>
      <c r="D249" s="237" t="s">
        <v>131</v>
      </c>
      <c r="E249" s="238">
        <v>52.96</v>
      </c>
      <c r="F249" s="331"/>
      <c r="G249" s="239">
        <f>E249*F249</f>
        <v>0</v>
      </c>
      <c r="H249" s="240">
        <v>0.01547</v>
      </c>
      <c r="I249" s="241">
        <f>E249*H249</f>
        <v>0.8192912</v>
      </c>
      <c r="J249" s="240">
        <v>0</v>
      </c>
      <c r="K249" s="241">
        <f>E249*J249</f>
        <v>0</v>
      </c>
      <c r="O249" s="233">
        <v>2</v>
      </c>
      <c r="AA249" s="210">
        <v>2</v>
      </c>
      <c r="AB249" s="210">
        <v>7</v>
      </c>
      <c r="AC249" s="210">
        <v>7</v>
      </c>
      <c r="AZ249" s="210">
        <v>2</v>
      </c>
      <c r="BA249" s="210">
        <f>IF(AZ249=1,G249,0)</f>
        <v>0</v>
      </c>
      <c r="BB249" s="210">
        <f>IF(AZ249=2,G249,0)</f>
        <v>0</v>
      </c>
      <c r="BC249" s="210">
        <f>IF(AZ249=3,G249,0)</f>
        <v>0</v>
      </c>
      <c r="BD249" s="210">
        <f>IF(AZ249=4,G249,0)</f>
        <v>0</v>
      </c>
      <c r="BE249" s="210">
        <f>IF(AZ249=5,G249,0)</f>
        <v>0</v>
      </c>
      <c r="CA249" s="233">
        <v>2</v>
      </c>
      <c r="CB249" s="233">
        <v>7</v>
      </c>
    </row>
    <row r="250" spans="1:15" ht="12.75">
      <c r="A250" s="242"/>
      <c r="B250" s="245"/>
      <c r="C250" s="476" t="s">
        <v>523</v>
      </c>
      <c r="D250" s="477"/>
      <c r="E250" s="246">
        <v>8</v>
      </c>
      <c r="F250" s="247"/>
      <c r="G250" s="248"/>
      <c r="H250" s="249"/>
      <c r="I250" s="243"/>
      <c r="J250" s="250"/>
      <c r="K250" s="243"/>
      <c r="M250" s="244" t="s">
        <v>523</v>
      </c>
      <c r="O250" s="233"/>
    </row>
    <row r="251" spans="1:15" ht="12.75">
      <c r="A251" s="242"/>
      <c r="B251" s="245"/>
      <c r="C251" s="476" t="s">
        <v>524</v>
      </c>
      <c r="D251" s="477"/>
      <c r="E251" s="246">
        <v>7.96</v>
      </c>
      <c r="F251" s="247"/>
      <c r="G251" s="248"/>
      <c r="H251" s="249"/>
      <c r="I251" s="243"/>
      <c r="J251" s="250"/>
      <c r="K251" s="243"/>
      <c r="M251" s="244" t="s">
        <v>524</v>
      </c>
      <c r="O251" s="233"/>
    </row>
    <row r="252" spans="1:15" ht="12.75">
      <c r="A252" s="242"/>
      <c r="B252" s="245"/>
      <c r="C252" s="476" t="s">
        <v>525</v>
      </c>
      <c r="D252" s="477"/>
      <c r="E252" s="246">
        <v>7.8</v>
      </c>
      <c r="F252" s="247"/>
      <c r="G252" s="248"/>
      <c r="H252" s="249"/>
      <c r="I252" s="243"/>
      <c r="J252" s="250"/>
      <c r="K252" s="243"/>
      <c r="M252" s="244" t="s">
        <v>525</v>
      </c>
      <c r="O252" s="233"/>
    </row>
    <row r="253" spans="1:15" ht="12.75">
      <c r="A253" s="242"/>
      <c r="B253" s="245"/>
      <c r="C253" s="476" t="s">
        <v>526</v>
      </c>
      <c r="D253" s="477"/>
      <c r="E253" s="246">
        <v>10.32</v>
      </c>
      <c r="F253" s="247"/>
      <c r="G253" s="248"/>
      <c r="H253" s="249"/>
      <c r="I253" s="243"/>
      <c r="J253" s="250"/>
      <c r="K253" s="243"/>
      <c r="M253" s="244" t="s">
        <v>526</v>
      </c>
      <c r="O253" s="233"/>
    </row>
    <row r="254" spans="1:15" ht="12.75">
      <c r="A254" s="242"/>
      <c r="B254" s="245"/>
      <c r="C254" s="476" t="s">
        <v>527</v>
      </c>
      <c r="D254" s="477"/>
      <c r="E254" s="246">
        <v>8.76</v>
      </c>
      <c r="F254" s="247"/>
      <c r="G254" s="248"/>
      <c r="H254" s="249"/>
      <c r="I254" s="243"/>
      <c r="J254" s="250"/>
      <c r="K254" s="243"/>
      <c r="M254" s="244" t="s">
        <v>527</v>
      </c>
      <c r="O254" s="233"/>
    </row>
    <row r="255" spans="1:15" ht="12.75">
      <c r="A255" s="242"/>
      <c r="B255" s="245"/>
      <c r="C255" s="476" t="s">
        <v>528</v>
      </c>
      <c r="D255" s="477"/>
      <c r="E255" s="246">
        <v>10.12</v>
      </c>
      <c r="F255" s="383"/>
      <c r="G255" s="248"/>
      <c r="H255" s="249"/>
      <c r="I255" s="243"/>
      <c r="J255" s="250"/>
      <c r="K255" s="243"/>
      <c r="M255" s="244" t="s">
        <v>528</v>
      </c>
      <c r="O255" s="233"/>
    </row>
    <row r="256" spans="1:57" ht="12.75">
      <c r="A256" s="251"/>
      <c r="B256" s="252" t="s">
        <v>99</v>
      </c>
      <c r="C256" s="253" t="s">
        <v>521</v>
      </c>
      <c r="D256" s="254"/>
      <c r="E256" s="255"/>
      <c r="F256" s="256"/>
      <c r="G256" s="257">
        <f>SUM(G248:G255)</f>
        <v>0</v>
      </c>
      <c r="H256" s="258"/>
      <c r="I256" s="259">
        <f>SUM(I248:I255)</f>
        <v>0.8192912</v>
      </c>
      <c r="J256" s="258"/>
      <c r="K256" s="259">
        <f>SUM(K248:K255)</f>
        <v>0</v>
      </c>
      <c r="O256" s="233">
        <v>4</v>
      </c>
      <c r="BA256" s="260">
        <f>SUM(BA248:BA255)</f>
        <v>0</v>
      </c>
      <c r="BB256" s="260">
        <f>SUM(BB248:BB255)</f>
        <v>0</v>
      </c>
      <c r="BC256" s="260">
        <f>SUM(BC248:BC255)</f>
        <v>0</v>
      </c>
      <c r="BD256" s="260">
        <f>SUM(BD248:BD255)</f>
        <v>0</v>
      </c>
      <c r="BE256" s="260">
        <f>SUM(BE248:BE255)</f>
        <v>0</v>
      </c>
    </row>
    <row r="257" spans="1:15" ht="12.75">
      <c r="A257" s="223" t="s">
        <v>96</v>
      </c>
      <c r="B257" s="224" t="s">
        <v>529</v>
      </c>
      <c r="C257" s="225" t="s">
        <v>530</v>
      </c>
      <c r="D257" s="226"/>
      <c r="E257" s="227"/>
      <c r="F257" s="227"/>
      <c r="G257" s="228"/>
      <c r="H257" s="229"/>
      <c r="I257" s="230"/>
      <c r="J257" s="231"/>
      <c r="K257" s="232"/>
      <c r="O257" s="233">
        <v>1</v>
      </c>
    </row>
    <row r="258" spans="1:80" ht="12.75">
      <c r="A258" s="234">
        <v>129</v>
      </c>
      <c r="B258" s="235" t="s">
        <v>532</v>
      </c>
      <c r="C258" s="236" t="s">
        <v>533</v>
      </c>
      <c r="D258" s="237" t="s">
        <v>131</v>
      </c>
      <c r="E258" s="238">
        <v>4.907</v>
      </c>
      <c r="F258" s="331"/>
      <c r="G258" s="239">
        <f>E258*F258</f>
        <v>0</v>
      </c>
      <c r="H258" s="240">
        <v>0.00024</v>
      </c>
      <c r="I258" s="241">
        <f>E258*H258</f>
        <v>0.00117768</v>
      </c>
      <c r="J258" s="240">
        <v>0</v>
      </c>
      <c r="K258" s="241">
        <f>E258*J258</f>
        <v>0</v>
      </c>
      <c r="O258" s="233">
        <v>2</v>
      </c>
      <c r="AA258" s="210">
        <v>1</v>
      </c>
      <c r="AB258" s="210">
        <v>7</v>
      </c>
      <c r="AC258" s="210">
        <v>7</v>
      </c>
      <c r="AZ258" s="210">
        <v>2</v>
      </c>
      <c r="BA258" s="210">
        <f>IF(AZ258=1,G258,0)</f>
        <v>0</v>
      </c>
      <c r="BB258" s="210">
        <f>IF(AZ258=2,G258,0)</f>
        <v>0</v>
      </c>
      <c r="BC258" s="210">
        <f>IF(AZ258=3,G258,0)</f>
        <v>0</v>
      </c>
      <c r="BD258" s="210">
        <f>IF(AZ258=4,G258,0)</f>
        <v>0</v>
      </c>
      <c r="BE258" s="210">
        <f>IF(AZ258=5,G258,0)</f>
        <v>0</v>
      </c>
      <c r="CA258" s="233">
        <v>1</v>
      </c>
      <c r="CB258" s="233">
        <v>7</v>
      </c>
    </row>
    <row r="259" spans="1:15" ht="12.75">
      <c r="A259" s="242"/>
      <c r="B259" s="245"/>
      <c r="C259" s="476" t="s">
        <v>534</v>
      </c>
      <c r="D259" s="477"/>
      <c r="E259" s="246">
        <v>3.248</v>
      </c>
      <c r="F259" s="247"/>
      <c r="G259" s="248"/>
      <c r="H259" s="249"/>
      <c r="I259" s="243"/>
      <c r="J259" s="250"/>
      <c r="K259" s="243"/>
      <c r="M259" s="244" t="s">
        <v>534</v>
      </c>
      <c r="O259" s="233"/>
    </row>
    <row r="260" spans="1:15" ht="12.75">
      <c r="A260" s="242"/>
      <c r="B260" s="245"/>
      <c r="C260" s="476" t="s">
        <v>535</v>
      </c>
      <c r="D260" s="477"/>
      <c r="E260" s="246">
        <v>1.659</v>
      </c>
      <c r="F260" s="383"/>
      <c r="G260" s="248"/>
      <c r="H260" s="249"/>
      <c r="I260" s="243"/>
      <c r="J260" s="250"/>
      <c r="K260" s="243"/>
      <c r="M260" s="244" t="s">
        <v>535</v>
      </c>
      <c r="O260" s="233"/>
    </row>
    <row r="261" spans="1:80" ht="12.75">
      <c r="A261" s="234">
        <v>130</v>
      </c>
      <c r="B261" s="235" t="s">
        <v>536</v>
      </c>
      <c r="C261" s="236" t="s">
        <v>537</v>
      </c>
      <c r="D261" s="237" t="s">
        <v>131</v>
      </c>
      <c r="E261" s="238">
        <v>4.907</v>
      </c>
      <c r="F261" s="331"/>
      <c r="G261" s="239">
        <f>E261*F261</f>
        <v>0</v>
      </c>
      <c r="H261" s="240">
        <v>8E-05</v>
      </c>
      <c r="I261" s="241">
        <f>E261*H261</f>
        <v>0.00039256</v>
      </c>
      <c r="J261" s="240">
        <v>0</v>
      </c>
      <c r="K261" s="241">
        <f>E261*J261</f>
        <v>0</v>
      </c>
      <c r="O261" s="233">
        <v>2</v>
      </c>
      <c r="AA261" s="210">
        <v>1</v>
      </c>
      <c r="AB261" s="210">
        <v>7</v>
      </c>
      <c r="AC261" s="210">
        <v>7</v>
      </c>
      <c r="AZ261" s="210">
        <v>2</v>
      </c>
      <c r="BA261" s="210">
        <f>IF(AZ261=1,G261,0)</f>
        <v>0</v>
      </c>
      <c r="BB261" s="210">
        <f>IF(AZ261=2,G261,0)</f>
        <v>0</v>
      </c>
      <c r="BC261" s="210">
        <f>IF(AZ261=3,G261,0)</f>
        <v>0</v>
      </c>
      <c r="BD261" s="210">
        <f>IF(AZ261=4,G261,0)</f>
        <v>0</v>
      </c>
      <c r="BE261" s="210">
        <f>IF(AZ261=5,G261,0)</f>
        <v>0</v>
      </c>
      <c r="CA261" s="233">
        <v>1</v>
      </c>
      <c r="CB261" s="233">
        <v>7</v>
      </c>
    </row>
    <row r="262" spans="1:57" ht="12.75">
      <c r="A262" s="251"/>
      <c r="B262" s="252" t="s">
        <v>99</v>
      </c>
      <c r="C262" s="253" t="s">
        <v>531</v>
      </c>
      <c r="D262" s="254"/>
      <c r="E262" s="255"/>
      <c r="F262" s="256"/>
      <c r="G262" s="257">
        <f>SUM(G257:G261)</f>
        <v>0</v>
      </c>
      <c r="H262" s="258"/>
      <c r="I262" s="259">
        <f>SUM(I257:I261)</f>
        <v>0.00157024</v>
      </c>
      <c r="J262" s="258"/>
      <c r="K262" s="259">
        <f>SUM(K257:K261)</f>
        <v>0</v>
      </c>
      <c r="O262" s="233">
        <v>4</v>
      </c>
      <c r="BA262" s="260">
        <f>SUM(BA257:BA261)</f>
        <v>0</v>
      </c>
      <c r="BB262" s="260">
        <f>SUM(BB257:BB261)</f>
        <v>0</v>
      </c>
      <c r="BC262" s="260">
        <f>SUM(BC257:BC261)</f>
        <v>0</v>
      </c>
      <c r="BD262" s="260">
        <f>SUM(BD257:BD261)</f>
        <v>0</v>
      </c>
      <c r="BE262" s="260">
        <f>SUM(BE257:BE261)</f>
        <v>0</v>
      </c>
    </row>
    <row r="263" spans="1:15" ht="12.75">
      <c r="A263" s="223" t="s">
        <v>96</v>
      </c>
      <c r="B263" s="224" t="s">
        <v>538</v>
      </c>
      <c r="C263" s="225" t="s">
        <v>539</v>
      </c>
      <c r="D263" s="226"/>
      <c r="E263" s="227"/>
      <c r="F263" s="227"/>
      <c r="G263" s="228"/>
      <c r="H263" s="229"/>
      <c r="I263" s="230"/>
      <c r="J263" s="231"/>
      <c r="K263" s="232"/>
      <c r="O263" s="233">
        <v>1</v>
      </c>
    </row>
    <row r="264" spans="1:80" ht="20.4">
      <c r="A264" s="234">
        <v>131</v>
      </c>
      <c r="B264" s="235" t="s">
        <v>541</v>
      </c>
      <c r="C264" s="236" t="s">
        <v>1091</v>
      </c>
      <c r="D264" s="237" t="s">
        <v>131</v>
      </c>
      <c r="E264" s="238">
        <v>46.9731</v>
      </c>
      <c r="F264" s="331"/>
      <c r="G264" s="239">
        <f>E264*F264</f>
        <v>0</v>
      </c>
      <c r="H264" s="240">
        <v>0.00032</v>
      </c>
      <c r="I264" s="241">
        <f>E264*H264</f>
        <v>0.015031392000000003</v>
      </c>
      <c r="J264" s="240">
        <v>0</v>
      </c>
      <c r="K264" s="241">
        <f>E264*J264</f>
        <v>0</v>
      </c>
      <c r="O264" s="233">
        <v>2</v>
      </c>
      <c r="AA264" s="210">
        <v>1</v>
      </c>
      <c r="AB264" s="210">
        <v>7</v>
      </c>
      <c r="AC264" s="210">
        <v>7</v>
      </c>
      <c r="AZ264" s="210">
        <v>2</v>
      </c>
      <c r="BA264" s="210">
        <f>IF(AZ264=1,G264,0)</f>
        <v>0</v>
      </c>
      <c r="BB264" s="210">
        <f>IF(AZ264=2,G264,0)</f>
        <v>0</v>
      </c>
      <c r="BC264" s="210">
        <f>IF(AZ264=3,G264,0)</f>
        <v>0</v>
      </c>
      <c r="BD264" s="210">
        <f>IF(AZ264=4,G264,0)</f>
        <v>0</v>
      </c>
      <c r="BE264" s="210">
        <f>IF(AZ264=5,G264,0)</f>
        <v>0</v>
      </c>
      <c r="CA264" s="233">
        <v>1</v>
      </c>
      <c r="CB264" s="233">
        <v>7</v>
      </c>
    </row>
    <row r="265" spans="1:15" ht="12.75">
      <c r="A265" s="242"/>
      <c r="B265" s="245"/>
      <c r="C265" s="476" t="s">
        <v>542</v>
      </c>
      <c r="D265" s="477"/>
      <c r="E265" s="246">
        <v>4.7</v>
      </c>
      <c r="F265" s="247"/>
      <c r="G265" s="248"/>
      <c r="H265" s="249"/>
      <c r="I265" s="243"/>
      <c r="J265" s="250"/>
      <c r="K265" s="243"/>
      <c r="M265" s="244" t="s">
        <v>542</v>
      </c>
      <c r="O265" s="233"/>
    </row>
    <row r="266" spans="1:15" ht="12.75">
      <c r="A266" s="242"/>
      <c r="B266" s="245"/>
      <c r="C266" s="476" t="s">
        <v>543</v>
      </c>
      <c r="D266" s="477"/>
      <c r="E266" s="246">
        <v>4.68</v>
      </c>
      <c r="F266" s="247"/>
      <c r="G266" s="248"/>
      <c r="H266" s="249"/>
      <c r="I266" s="243"/>
      <c r="J266" s="250"/>
      <c r="K266" s="243"/>
      <c r="M266" s="244" t="s">
        <v>543</v>
      </c>
      <c r="O266" s="233"/>
    </row>
    <row r="267" spans="1:15" ht="12.75">
      <c r="A267" s="242"/>
      <c r="B267" s="245"/>
      <c r="C267" s="476" t="s">
        <v>544</v>
      </c>
      <c r="D267" s="477"/>
      <c r="E267" s="246">
        <v>4.6</v>
      </c>
      <c r="F267" s="247"/>
      <c r="G267" s="248"/>
      <c r="H267" s="249"/>
      <c r="I267" s="243"/>
      <c r="J267" s="250"/>
      <c r="K267" s="243"/>
      <c r="M267" s="244" t="s">
        <v>544</v>
      </c>
      <c r="O267" s="233"/>
    </row>
    <row r="268" spans="1:15" ht="12.75">
      <c r="A268" s="242"/>
      <c r="B268" s="245"/>
      <c r="C268" s="476" t="s">
        <v>545</v>
      </c>
      <c r="D268" s="477"/>
      <c r="E268" s="246">
        <v>5.86</v>
      </c>
      <c r="F268" s="247"/>
      <c r="G268" s="248"/>
      <c r="H268" s="249"/>
      <c r="I268" s="243"/>
      <c r="J268" s="250"/>
      <c r="K268" s="243"/>
      <c r="M268" s="244" t="s">
        <v>545</v>
      </c>
      <c r="O268" s="233"/>
    </row>
    <row r="269" spans="1:15" ht="12.75">
      <c r="A269" s="242"/>
      <c r="B269" s="245"/>
      <c r="C269" s="476" t="s">
        <v>546</v>
      </c>
      <c r="D269" s="477"/>
      <c r="E269" s="246">
        <v>6.58</v>
      </c>
      <c r="F269" s="247"/>
      <c r="G269" s="248"/>
      <c r="H269" s="249"/>
      <c r="I269" s="243"/>
      <c r="J269" s="250"/>
      <c r="K269" s="243"/>
      <c r="M269" s="244" t="s">
        <v>546</v>
      </c>
      <c r="O269" s="233"/>
    </row>
    <row r="270" spans="1:15" ht="12.75">
      <c r="A270" s="242"/>
      <c r="B270" s="245"/>
      <c r="C270" s="476" t="s">
        <v>547</v>
      </c>
      <c r="D270" s="477"/>
      <c r="E270" s="246">
        <v>7.26</v>
      </c>
      <c r="F270" s="247"/>
      <c r="G270" s="248"/>
      <c r="H270" s="249"/>
      <c r="I270" s="243"/>
      <c r="J270" s="250"/>
      <c r="K270" s="243"/>
      <c r="M270" s="244" t="s">
        <v>547</v>
      </c>
      <c r="O270" s="233"/>
    </row>
    <row r="271" spans="1:15" ht="12.75">
      <c r="A271" s="242"/>
      <c r="B271" s="245"/>
      <c r="C271" s="476" t="s">
        <v>285</v>
      </c>
      <c r="D271" s="477"/>
      <c r="E271" s="246">
        <v>13.2931</v>
      </c>
      <c r="F271" s="383"/>
      <c r="G271" s="248"/>
      <c r="H271" s="249"/>
      <c r="I271" s="243"/>
      <c r="J271" s="250"/>
      <c r="K271" s="243"/>
      <c r="M271" s="244" t="s">
        <v>285</v>
      </c>
      <c r="O271" s="233"/>
    </row>
    <row r="272" spans="1:57" ht="12.75">
      <c r="A272" s="251"/>
      <c r="B272" s="252" t="s">
        <v>99</v>
      </c>
      <c r="C272" s="253" t="s">
        <v>540</v>
      </c>
      <c r="D272" s="254"/>
      <c r="E272" s="255"/>
      <c r="F272" s="256"/>
      <c r="G272" s="257">
        <f>SUM(G263:G271)</f>
        <v>0</v>
      </c>
      <c r="H272" s="258"/>
      <c r="I272" s="259">
        <f>SUM(I263:I271)</f>
        <v>0.015031392000000003</v>
      </c>
      <c r="J272" s="258"/>
      <c r="K272" s="259">
        <f>SUM(K263:K271)</f>
        <v>0</v>
      </c>
      <c r="O272" s="233">
        <v>4</v>
      </c>
      <c r="BA272" s="260">
        <f>SUM(BA263:BA271)</f>
        <v>0</v>
      </c>
      <c r="BB272" s="260">
        <f>SUM(BB263:BB271)</f>
        <v>0</v>
      </c>
      <c r="BC272" s="260">
        <f>SUM(BC263:BC271)</f>
        <v>0</v>
      </c>
      <c r="BD272" s="260">
        <f>SUM(BD263:BD271)</f>
        <v>0</v>
      </c>
      <c r="BE272" s="260">
        <f>SUM(BE263:BE271)</f>
        <v>0</v>
      </c>
    </row>
    <row r="273" spans="1:15" ht="12.75">
      <c r="A273" s="223" t="s">
        <v>96</v>
      </c>
      <c r="B273" s="224" t="s">
        <v>548</v>
      </c>
      <c r="C273" s="225" t="s">
        <v>549</v>
      </c>
      <c r="D273" s="226"/>
      <c r="E273" s="227"/>
      <c r="F273" s="227"/>
      <c r="G273" s="228"/>
      <c r="H273" s="229"/>
      <c r="I273" s="230"/>
      <c r="J273" s="231"/>
      <c r="K273" s="232"/>
      <c r="O273" s="233">
        <v>1</v>
      </c>
    </row>
    <row r="274" spans="1:80" ht="12.75">
      <c r="A274" s="234">
        <v>132</v>
      </c>
      <c r="B274" s="235" t="s">
        <v>551</v>
      </c>
      <c r="C274" s="236" t="s">
        <v>1088</v>
      </c>
      <c r="D274" s="237" t="s">
        <v>110</v>
      </c>
      <c r="E274" s="238">
        <v>1</v>
      </c>
      <c r="F274" s="238">
        <f>'08 08 KL'!C23</f>
        <v>0</v>
      </c>
      <c r="G274" s="239">
        <f>E274*F274</f>
        <v>0</v>
      </c>
      <c r="H274" s="240">
        <v>0</v>
      </c>
      <c r="I274" s="241">
        <f>E274*H274</f>
        <v>0</v>
      </c>
      <c r="J274" s="240"/>
      <c r="K274" s="241">
        <f>E274*J274</f>
        <v>0</v>
      </c>
      <c r="O274" s="233">
        <v>2</v>
      </c>
      <c r="AA274" s="210">
        <v>12</v>
      </c>
      <c r="AB274" s="210">
        <v>0</v>
      </c>
      <c r="AC274" s="210">
        <v>21</v>
      </c>
      <c r="AZ274" s="210">
        <v>4</v>
      </c>
      <c r="BA274" s="210">
        <f>IF(AZ274=1,G274,0)</f>
        <v>0</v>
      </c>
      <c r="BB274" s="210">
        <f>IF(AZ274=2,G274,0)</f>
        <v>0</v>
      </c>
      <c r="BC274" s="210">
        <f>IF(AZ274=3,G274,0)</f>
        <v>0</v>
      </c>
      <c r="BD274" s="210">
        <f>IF(AZ274=4,G274,0)</f>
        <v>0</v>
      </c>
      <c r="BE274" s="210">
        <f>IF(AZ274=5,G274,0)</f>
        <v>0</v>
      </c>
      <c r="CA274" s="233">
        <v>12</v>
      </c>
      <c r="CB274" s="233">
        <v>0</v>
      </c>
    </row>
    <row r="275" spans="1:57" ht="12.75">
      <c r="A275" s="251"/>
      <c r="B275" s="252" t="s">
        <v>99</v>
      </c>
      <c r="C275" s="253" t="s">
        <v>550</v>
      </c>
      <c r="D275" s="254"/>
      <c r="E275" s="255"/>
      <c r="F275" s="256"/>
      <c r="G275" s="257">
        <f>SUM(G273:G274)</f>
        <v>0</v>
      </c>
      <c r="H275" s="258"/>
      <c r="I275" s="259">
        <f>SUM(I273:I274)</f>
        <v>0</v>
      </c>
      <c r="J275" s="258"/>
      <c r="K275" s="259">
        <f>SUM(K273:K274)</f>
        <v>0</v>
      </c>
      <c r="O275" s="233">
        <v>4</v>
      </c>
      <c r="BA275" s="260">
        <f>SUM(BA273:BA274)</f>
        <v>0</v>
      </c>
      <c r="BB275" s="260">
        <f>SUM(BB273:BB274)</f>
        <v>0</v>
      </c>
      <c r="BC275" s="260">
        <f>SUM(BC273:BC274)</f>
        <v>0</v>
      </c>
      <c r="BD275" s="260">
        <f>SUM(BD273:BD274)</f>
        <v>0</v>
      </c>
      <c r="BE275" s="260">
        <f>SUM(BE273:BE274)</f>
        <v>0</v>
      </c>
    </row>
    <row r="276" spans="1:15" ht="12.75">
      <c r="A276" s="223" t="s">
        <v>96</v>
      </c>
      <c r="B276" s="224" t="s">
        <v>552</v>
      </c>
      <c r="C276" s="225" t="s">
        <v>553</v>
      </c>
      <c r="D276" s="226"/>
      <c r="E276" s="227"/>
      <c r="F276" s="227"/>
      <c r="G276" s="228"/>
      <c r="H276" s="229"/>
      <c r="I276" s="230"/>
      <c r="J276" s="231"/>
      <c r="K276" s="232"/>
      <c r="O276" s="233">
        <v>1</v>
      </c>
    </row>
    <row r="277" spans="1:80" ht="12.75">
      <c r="A277" s="234">
        <v>133</v>
      </c>
      <c r="B277" s="235" t="s">
        <v>551</v>
      </c>
      <c r="C277" s="236" t="s">
        <v>1089</v>
      </c>
      <c r="D277" s="237" t="s">
        <v>110</v>
      </c>
      <c r="E277" s="238">
        <v>1</v>
      </c>
      <c r="F277" s="238">
        <f>'09 09 KL'!I26</f>
        <v>0</v>
      </c>
      <c r="G277" s="239">
        <f>E277*F277</f>
        <v>0</v>
      </c>
      <c r="H277" s="240">
        <v>0</v>
      </c>
      <c r="I277" s="241">
        <f>E277*H277</f>
        <v>0</v>
      </c>
      <c r="J277" s="240"/>
      <c r="K277" s="241">
        <f>E277*J277</f>
        <v>0</v>
      </c>
      <c r="O277" s="233">
        <v>2</v>
      </c>
      <c r="AA277" s="210">
        <v>12</v>
      </c>
      <c r="AB277" s="210">
        <v>0</v>
      </c>
      <c r="AC277" s="210">
        <v>22</v>
      </c>
      <c r="AZ277" s="210">
        <v>4</v>
      </c>
      <c r="BA277" s="210">
        <f>IF(AZ277=1,G277,0)</f>
        <v>0</v>
      </c>
      <c r="BB277" s="210">
        <f>IF(AZ277=2,G277,0)</f>
        <v>0</v>
      </c>
      <c r="BC277" s="210">
        <f>IF(AZ277=3,G277,0)</f>
        <v>0</v>
      </c>
      <c r="BD277" s="210">
        <f>IF(AZ277=4,G277,0)</f>
        <v>0</v>
      </c>
      <c r="BE277" s="210">
        <f>IF(AZ277=5,G277,0)</f>
        <v>0</v>
      </c>
      <c r="CA277" s="233">
        <v>12</v>
      </c>
      <c r="CB277" s="233">
        <v>0</v>
      </c>
    </row>
    <row r="278" spans="1:57" ht="12.75">
      <c r="A278" s="251"/>
      <c r="B278" s="252" t="s">
        <v>99</v>
      </c>
      <c r="C278" s="253" t="s">
        <v>554</v>
      </c>
      <c r="D278" s="254"/>
      <c r="E278" s="255"/>
      <c r="F278" s="256"/>
      <c r="G278" s="257">
        <f>SUM(G276:G277)</f>
        <v>0</v>
      </c>
      <c r="H278" s="258"/>
      <c r="I278" s="259">
        <f>SUM(I276:I277)</f>
        <v>0</v>
      </c>
      <c r="J278" s="258"/>
      <c r="K278" s="259">
        <f>SUM(K276:K277)</f>
        <v>0</v>
      </c>
      <c r="O278" s="233">
        <v>4</v>
      </c>
      <c r="BA278" s="260">
        <f>SUM(BA276:BA277)</f>
        <v>0</v>
      </c>
      <c r="BB278" s="260">
        <f>SUM(BB276:BB277)</f>
        <v>0</v>
      </c>
      <c r="BC278" s="260">
        <f>SUM(BC276:BC277)</f>
        <v>0</v>
      </c>
      <c r="BD278" s="260">
        <f>SUM(BD276:BD277)</f>
        <v>0</v>
      </c>
      <c r="BE278" s="260">
        <f>SUM(BE276:BE277)</f>
        <v>0</v>
      </c>
    </row>
    <row r="279" ht="12.75">
      <c r="E279" s="210"/>
    </row>
    <row r="280" ht="12.75">
      <c r="E280" s="210"/>
    </row>
    <row r="281" ht="12.75">
      <c r="E281" s="210"/>
    </row>
    <row r="282" ht="12.75">
      <c r="E282" s="210"/>
    </row>
    <row r="283" ht="12.75">
      <c r="E283" s="210"/>
    </row>
    <row r="284" ht="12.75">
      <c r="E284" s="210"/>
    </row>
    <row r="285" ht="12.75">
      <c r="E285" s="210"/>
    </row>
    <row r="286" ht="12.75">
      <c r="E286" s="210"/>
    </row>
    <row r="287" ht="12.75">
      <c r="E287" s="210"/>
    </row>
    <row r="288" ht="12.75">
      <c r="E288" s="210"/>
    </row>
    <row r="289" ht="12.75">
      <c r="E289" s="210"/>
    </row>
    <row r="290" ht="12.75">
      <c r="E290" s="210"/>
    </row>
    <row r="291" ht="12.75">
      <c r="E291" s="210"/>
    </row>
    <row r="292" ht="12.75">
      <c r="E292" s="210"/>
    </row>
    <row r="293" ht="12.75">
      <c r="E293" s="210"/>
    </row>
    <row r="294" ht="12.75">
      <c r="E294" s="210"/>
    </row>
    <row r="295" ht="12.75">
      <c r="E295" s="210"/>
    </row>
    <row r="296" ht="12.75">
      <c r="E296" s="210"/>
    </row>
    <row r="297" ht="12.75">
      <c r="E297" s="210"/>
    </row>
    <row r="298" ht="12.75">
      <c r="E298" s="210"/>
    </row>
    <row r="299" ht="12.75">
      <c r="E299" s="210"/>
    </row>
    <row r="300" ht="12.75">
      <c r="E300" s="210"/>
    </row>
    <row r="301" ht="12.75">
      <c r="E301" s="210"/>
    </row>
    <row r="302" spans="1:7" ht="12.75">
      <c r="A302" s="250"/>
      <c r="B302" s="250"/>
      <c r="C302" s="250"/>
      <c r="D302" s="250"/>
      <c r="E302" s="250"/>
      <c r="F302" s="250"/>
      <c r="G302" s="250"/>
    </row>
    <row r="303" spans="1:7" ht="12.75">
      <c r="A303" s="250"/>
      <c r="B303" s="250"/>
      <c r="C303" s="250"/>
      <c r="D303" s="250"/>
      <c r="E303" s="250"/>
      <c r="F303" s="250"/>
      <c r="G303" s="250"/>
    </row>
    <row r="304" spans="1:7" ht="12.75">
      <c r="A304" s="250"/>
      <c r="B304" s="250"/>
      <c r="C304" s="250"/>
      <c r="D304" s="250"/>
      <c r="E304" s="250"/>
      <c r="F304" s="250"/>
      <c r="G304" s="250"/>
    </row>
    <row r="305" spans="1:7" ht="12.75">
      <c r="A305" s="250"/>
      <c r="B305" s="250"/>
      <c r="C305" s="250"/>
      <c r="D305" s="250"/>
      <c r="E305" s="250"/>
      <c r="F305" s="250"/>
      <c r="G305" s="250"/>
    </row>
    <row r="306" ht="12.75">
      <c r="E306" s="210"/>
    </row>
    <row r="307" ht="12.75">
      <c r="E307" s="210"/>
    </row>
    <row r="308" ht="12.75">
      <c r="E308" s="210"/>
    </row>
    <row r="309" ht="12.75">
      <c r="E309" s="210"/>
    </row>
    <row r="310" ht="12.75">
      <c r="E310" s="210"/>
    </row>
    <row r="311" ht="12.75">
      <c r="E311" s="210"/>
    </row>
    <row r="312" ht="12.75">
      <c r="E312" s="210"/>
    </row>
    <row r="313" ht="12.75">
      <c r="E313" s="210"/>
    </row>
    <row r="314" ht="12.75">
      <c r="E314" s="210"/>
    </row>
    <row r="315" ht="12.75">
      <c r="E315" s="210"/>
    </row>
    <row r="316" ht="12.75">
      <c r="E316" s="210"/>
    </row>
    <row r="317" ht="12.75">
      <c r="E317" s="210"/>
    </row>
    <row r="318" ht="12.75">
      <c r="E318" s="210"/>
    </row>
    <row r="319" ht="12.75">
      <c r="E319" s="210"/>
    </row>
    <row r="320" ht="12.75">
      <c r="E320" s="210"/>
    </row>
    <row r="321" ht="12.75">
      <c r="E321" s="210"/>
    </row>
    <row r="322" ht="12.75">
      <c r="E322" s="210"/>
    </row>
    <row r="323" ht="12.75">
      <c r="E323" s="210"/>
    </row>
    <row r="324" ht="12.75">
      <c r="E324" s="210"/>
    </row>
    <row r="325" ht="12.75">
      <c r="E325" s="210"/>
    </row>
    <row r="326" ht="12.75">
      <c r="E326" s="210"/>
    </row>
    <row r="327" ht="12.75">
      <c r="E327" s="210"/>
    </row>
    <row r="328" ht="12.75">
      <c r="E328" s="210"/>
    </row>
    <row r="329" ht="12.75">
      <c r="E329" s="210"/>
    </row>
    <row r="330" ht="12.75">
      <c r="E330" s="210"/>
    </row>
    <row r="331" ht="12.75">
      <c r="E331" s="210"/>
    </row>
    <row r="332" ht="12.75">
      <c r="E332" s="210"/>
    </row>
    <row r="333" ht="12.75">
      <c r="E333" s="210"/>
    </row>
    <row r="334" ht="12.75">
      <c r="E334" s="210"/>
    </row>
    <row r="335" ht="12.75">
      <c r="E335" s="210"/>
    </row>
    <row r="336" ht="12.75">
      <c r="E336" s="210"/>
    </row>
    <row r="337" spans="1:2" ht="12.75">
      <c r="A337" s="261"/>
      <c r="B337" s="261"/>
    </row>
    <row r="338" spans="1:7" ht="12.75">
      <c r="A338" s="250"/>
      <c r="B338" s="250"/>
      <c r="C338" s="262"/>
      <c r="D338" s="262"/>
      <c r="E338" s="263"/>
      <c r="F338" s="262"/>
      <c r="G338" s="264"/>
    </row>
    <row r="339" spans="1:7" ht="12.75">
      <c r="A339" s="265"/>
      <c r="B339" s="265"/>
      <c r="C339" s="250"/>
      <c r="D339" s="250"/>
      <c r="E339" s="266"/>
      <c r="F339" s="250"/>
      <c r="G339" s="250"/>
    </row>
    <row r="340" spans="1:7" ht="12.75">
      <c r="A340" s="250"/>
      <c r="B340" s="250"/>
      <c r="C340" s="250"/>
      <c r="D340" s="250"/>
      <c r="E340" s="266"/>
      <c r="F340" s="250"/>
      <c r="G340" s="250"/>
    </row>
    <row r="341" spans="1:7" ht="12.75">
      <c r="A341" s="250"/>
      <c r="B341" s="250"/>
      <c r="C341" s="250"/>
      <c r="D341" s="250"/>
      <c r="E341" s="266"/>
      <c r="F341" s="250"/>
      <c r="G341" s="250"/>
    </row>
    <row r="342" spans="1:7" ht="12.75">
      <c r="A342" s="250"/>
      <c r="B342" s="250"/>
      <c r="C342" s="250"/>
      <c r="D342" s="250"/>
      <c r="E342" s="266"/>
      <c r="F342" s="250"/>
      <c r="G342" s="250"/>
    </row>
    <row r="343" spans="1:7" ht="12.75">
      <c r="A343" s="250"/>
      <c r="B343" s="250"/>
      <c r="C343" s="250"/>
      <c r="D343" s="250"/>
      <c r="E343" s="266"/>
      <c r="F343" s="250"/>
      <c r="G343" s="250"/>
    </row>
    <row r="344" spans="1:7" ht="12.75">
      <c r="A344" s="250"/>
      <c r="B344" s="250"/>
      <c r="C344" s="250"/>
      <c r="D344" s="250"/>
      <c r="E344" s="266"/>
      <c r="F344" s="250"/>
      <c r="G344" s="250"/>
    </row>
    <row r="345" spans="1:7" ht="12.75">
      <c r="A345" s="250"/>
      <c r="B345" s="250"/>
      <c r="C345" s="250"/>
      <c r="D345" s="250"/>
      <c r="E345" s="266"/>
      <c r="F345" s="250"/>
      <c r="G345" s="250"/>
    </row>
    <row r="346" spans="1:7" ht="12.75">
      <c r="A346" s="250"/>
      <c r="B346" s="250"/>
      <c r="C346" s="250"/>
      <c r="D346" s="250"/>
      <c r="E346" s="266"/>
      <c r="F346" s="250"/>
      <c r="G346" s="250"/>
    </row>
    <row r="347" spans="1:7" ht="12.75">
      <c r="A347" s="250"/>
      <c r="B347" s="250"/>
      <c r="C347" s="250"/>
      <c r="D347" s="250"/>
      <c r="E347" s="266"/>
      <c r="F347" s="250"/>
      <c r="G347" s="250"/>
    </row>
    <row r="348" spans="1:7" ht="12.75">
      <c r="A348" s="250"/>
      <c r="B348" s="250"/>
      <c r="C348" s="250"/>
      <c r="D348" s="250"/>
      <c r="E348" s="266"/>
      <c r="F348" s="250"/>
      <c r="G348" s="250"/>
    </row>
    <row r="349" spans="1:7" ht="12.75">
      <c r="A349" s="250"/>
      <c r="B349" s="250"/>
      <c r="C349" s="250"/>
      <c r="D349" s="250"/>
      <c r="E349" s="266"/>
      <c r="F349" s="250"/>
      <c r="G349" s="250"/>
    </row>
    <row r="350" spans="1:7" ht="12.75">
      <c r="A350" s="250"/>
      <c r="B350" s="250"/>
      <c r="C350" s="250"/>
      <c r="D350" s="250"/>
      <c r="E350" s="266"/>
      <c r="F350" s="250"/>
      <c r="G350" s="250"/>
    </row>
    <row r="351" spans="1:7" ht="12.75">
      <c r="A351" s="250"/>
      <c r="B351" s="250"/>
      <c r="C351" s="250"/>
      <c r="D351" s="250"/>
      <c r="E351" s="266"/>
      <c r="F351" s="250"/>
      <c r="G351" s="250"/>
    </row>
  </sheetData>
  <sheetProtection password="C576" sheet="1" objects="1" scenarios="1"/>
  <mergeCells count="97">
    <mergeCell ref="C270:D270"/>
    <mergeCell ref="C271:D271"/>
    <mergeCell ref="C255:D255"/>
    <mergeCell ref="C259:D259"/>
    <mergeCell ref="C260:D260"/>
    <mergeCell ref="C265:D265"/>
    <mergeCell ref="C266:D266"/>
    <mergeCell ref="C267:D267"/>
    <mergeCell ref="C268:D268"/>
    <mergeCell ref="C269:D269"/>
    <mergeCell ref="C253:D253"/>
    <mergeCell ref="C254:D254"/>
    <mergeCell ref="C227:D227"/>
    <mergeCell ref="C229:D229"/>
    <mergeCell ref="C233:D233"/>
    <mergeCell ref="C245:D245"/>
    <mergeCell ref="C246:D246"/>
    <mergeCell ref="C250:D250"/>
    <mergeCell ref="C251:D251"/>
    <mergeCell ref="C252:D252"/>
    <mergeCell ref="C158:D158"/>
    <mergeCell ref="C160:D160"/>
    <mergeCell ref="C162:D162"/>
    <mergeCell ref="C164:D164"/>
    <mergeCell ref="C151:D151"/>
    <mergeCell ref="C153:D153"/>
    <mergeCell ref="C130:D130"/>
    <mergeCell ref="C134:D134"/>
    <mergeCell ref="C139:D139"/>
    <mergeCell ref="C144:D144"/>
    <mergeCell ref="C120:D120"/>
    <mergeCell ref="C121:D121"/>
    <mergeCell ref="C123:D123"/>
    <mergeCell ref="C126:D126"/>
    <mergeCell ref="C127:D127"/>
    <mergeCell ref="C129:D129"/>
    <mergeCell ref="C110:D110"/>
    <mergeCell ref="C112:D112"/>
    <mergeCell ref="C76:D76"/>
    <mergeCell ref="C80:D80"/>
    <mergeCell ref="C81:D81"/>
    <mergeCell ref="C82:D82"/>
    <mergeCell ref="C84:D84"/>
    <mergeCell ref="C90:D90"/>
    <mergeCell ref="C92:D92"/>
    <mergeCell ref="C94:D94"/>
    <mergeCell ref="C98:D98"/>
    <mergeCell ref="C100:D100"/>
    <mergeCell ref="C102:D102"/>
    <mergeCell ref="C107:D107"/>
    <mergeCell ref="C108:D108"/>
    <mergeCell ref="C73:D73"/>
    <mergeCell ref="C55:D55"/>
    <mergeCell ref="C56:D56"/>
    <mergeCell ref="C57:D57"/>
    <mergeCell ref="C58:D58"/>
    <mergeCell ref="C61:D61"/>
    <mergeCell ref="C63:D63"/>
    <mergeCell ref="C64:D64"/>
    <mergeCell ref="C66:D66"/>
    <mergeCell ref="C67:D67"/>
    <mergeCell ref="C70:D70"/>
    <mergeCell ref="C71:D71"/>
    <mergeCell ref="C54:D54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C53:D53"/>
    <mergeCell ref="C40:D40"/>
    <mergeCell ref="C19:D19"/>
    <mergeCell ref="C22:D22"/>
    <mergeCell ref="C27:D27"/>
    <mergeCell ref="C29:D29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13:D13"/>
    <mergeCell ref="C15:D15"/>
    <mergeCell ref="C17:D17"/>
    <mergeCell ref="A1:G1"/>
    <mergeCell ref="A3:B3"/>
    <mergeCell ref="A4:B4"/>
    <mergeCell ref="E4:G4"/>
    <mergeCell ref="C10:D1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a.s.&amp;R&amp;"Arial,Obyčejné"Rozpočet 02 Nová hala položkově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3">
      <selection activeCell="M25" sqref="M25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78" t="s">
        <v>32</v>
      </c>
      <c r="B1" s="79"/>
      <c r="C1" s="79"/>
      <c r="D1" s="79"/>
      <c r="E1" s="79"/>
      <c r="F1" s="79"/>
      <c r="G1" s="79"/>
    </row>
    <row r="2" spans="1:7" ht="12.75" customHeight="1">
      <c r="A2" s="80" t="s">
        <v>33</v>
      </c>
      <c r="B2" s="81"/>
      <c r="C2" s="82" t="s">
        <v>555</v>
      </c>
      <c r="D2" s="82" t="s">
        <v>556</v>
      </c>
      <c r="E2" s="83"/>
      <c r="F2" s="84" t="s">
        <v>34</v>
      </c>
      <c r="G2" s="410"/>
    </row>
    <row r="3" spans="1:7" ht="3" customHeight="1" hidden="1">
      <c r="A3" s="85"/>
      <c r="B3" s="86"/>
      <c r="C3" s="87"/>
      <c r="D3" s="87"/>
      <c r="E3" s="88"/>
      <c r="F3" s="89"/>
      <c r="G3" s="411"/>
    </row>
    <row r="4" spans="1:7" ht="12" customHeight="1">
      <c r="A4" s="90" t="s">
        <v>35</v>
      </c>
      <c r="B4" s="86"/>
      <c r="C4" s="87"/>
      <c r="D4" s="87"/>
      <c r="E4" s="88"/>
      <c r="F4" s="89" t="s">
        <v>36</v>
      </c>
      <c r="G4" s="412"/>
    </row>
    <row r="5" spans="1:7" ht="12.9" customHeight="1">
      <c r="A5" s="91" t="s">
        <v>555</v>
      </c>
      <c r="B5" s="92"/>
      <c r="C5" s="93" t="s">
        <v>556</v>
      </c>
      <c r="D5" s="94"/>
      <c r="E5" s="92"/>
      <c r="F5" s="89" t="s">
        <v>37</v>
      </c>
      <c r="G5" s="411"/>
    </row>
    <row r="6" spans="1:15" ht="12.9" customHeight="1">
      <c r="A6" s="90" t="s">
        <v>38</v>
      </c>
      <c r="B6" s="86"/>
      <c r="C6" s="87"/>
      <c r="D6" s="87"/>
      <c r="E6" s="88"/>
      <c r="F6" s="95" t="s">
        <v>39</v>
      </c>
      <c r="G6" s="413"/>
      <c r="O6" s="96"/>
    </row>
    <row r="7" spans="1:7" ht="12.9" customHeight="1">
      <c r="A7" s="97" t="s">
        <v>100</v>
      </c>
      <c r="B7" s="98"/>
      <c r="C7" s="99" t="s">
        <v>101</v>
      </c>
      <c r="D7" s="100"/>
      <c r="E7" s="100"/>
      <c r="F7" s="101" t="s">
        <v>40</v>
      </c>
      <c r="G7" s="413"/>
    </row>
    <row r="8" spans="1:9" ht="12.75">
      <c r="A8" s="102" t="s">
        <v>41</v>
      </c>
      <c r="B8" s="89"/>
      <c r="C8" s="453"/>
      <c r="D8" s="453"/>
      <c r="E8" s="454"/>
      <c r="F8" s="103" t="s">
        <v>42</v>
      </c>
      <c r="G8" s="414"/>
      <c r="H8" s="104"/>
      <c r="I8" s="105"/>
    </row>
    <row r="9" spans="1:8" ht="12.75">
      <c r="A9" s="102" t="s">
        <v>43</v>
      </c>
      <c r="B9" s="89"/>
      <c r="C9" s="453"/>
      <c r="D9" s="453"/>
      <c r="E9" s="454"/>
      <c r="F9" s="89"/>
      <c r="G9" s="106"/>
      <c r="H9" s="107"/>
    </row>
    <row r="10" spans="1:8" ht="12.75">
      <c r="A10" s="102" t="s">
        <v>44</v>
      </c>
      <c r="B10" s="89"/>
      <c r="C10" s="453"/>
      <c r="D10" s="453"/>
      <c r="E10" s="453"/>
      <c r="F10" s="108"/>
      <c r="G10" s="109"/>
      <c r="H10" s="110"/>
    </row>
    <row r="11" spans="1:57" ht="13.5" customHeight="1">
      <c r="A11" s="102" t="s">
        <v>45</v>
      </c>
      <c r="B11" s="89"/>
      <c r="C11" s="453"/>
      <c r="D11" s="453"/>
      <c r="E11" s="453"/>
      <c r="F11" s="111" t="s">
        <v>46</v>
      </c>
      <c r="G11" s="415"/>
      <c r="H11" s="107"/>
      <c r="BA11" s="112"/>
      <c r="BB11" s="112"/>
      <c r="BC11" s="112"/>
      <c r="BD11" s="112"/>
      <c r="BE11" s="112"/>
    </row>
    <row r="12" spans="1:8" ht="12.75" customHeight="1">
      <c r="A12" s="113" t="s">
        <v>47</v>
      </c>
      <c r="B12" s="86"/>
      <c r="C12" s="455"/>
      <c r="D12" s="455"/>
      <c r="E12" s="455"/>
      <c r="F12" s="114" t="s">
        <v>48</v>
      </c>
      <c r="G12" s="416"/>
      <c r="H12" s="107"/>
    </row>
    <row r="13" spans="1:8" ht="28.5" customHeight="1" thickBot="1">
      <c r="A13" s="115" t="s">
        <v>49</v>
      </c>
      <c r="B13" s="116"/>
      <c r="C13" s="116"/>
      <c r="D13" s="116"/>
      <c r="E13" s="117"/>
      <c r="F13" s="117"/>
      <c r="G13" s="118"/>
      <c r="H13" s="107"/>
    </row>
    <row r="14" spans="1:7" ht="17.25" customHeight="1" thickBot="1">
      <c r="A14" s="119" t="s">
        <v>50</v>
      </c>
      <c r="B14" s="120"/>
      <c r="C14" s="121"/>
      <c r="D14" s="122" t="s">
        <v>51</v>
      </c>
      <c r="E14" s="123"/>
      <c r="F14" s="123"/>
      <c r="G14" s="121"/>
    </row>
    <row r="15" spans="1:7" ht="15.9" customHeight="1">
      <c r="A15" s="124"/>
      <c r="B15" s="125" t="s">
        <v>52</v>
      </c>
      <c r="C15" s="126">
        <f>'03 03 Rek'!E13</f>
        <v>0</v>
      </c>
      <c r="D15" s="127" t="str">
        <f>'03 03 Rek'!A18</f>
        <v>Ztížené výrobní podmínky</v>
      </c>
      <c r="E15" s="128"/>
      <c r="F15" s="129"/>
      <c r="G15" s="126">
        <f>'03 03 Rek'!I18</f>
        <v>0</v>
      </c>
    </row>
    <row r="16" spans="1:7" ht="15.9" customHeight="1">
      <c r="A16" s="124" t="s">
        <v>53</v>
      </c>
      <c r="B16" s="125" t="s">
        <v>54</v>
      </c>
      <c r="C16" s="126">
        <f>'03 03 Rek'!F13</f>
        <v>0</v>
      </c>
      <c r="D16" s="85" t="str">
        <f>'03 03 Rek'!A19</f>
        <v>Oborová přirážka</v>
      </c>
      <c r="E16" s="130"/>
      <c r="F16" s="131"/>
      <c r="G16" s="126">
        <f>'03 03 Rek'!I19</f>
        <v>0</v>
      </c>
    </row>
    <row r="17" spans="1:7" ht="15.9" customHeight="1">
      <c r="A17" s="124" t="s">
        <v>55</v>
      </c>
      <c r="B17" s="125" t="s">
        <v>56</v>
      </c>
      <c r="C17" s="126">
        <f>'03 03 Rek'!H13</f>
        <v>0</v>
      </c>
      <c r="D17" s="85" t="str">
        <f>'03 03 Rek'!A20</f>
        <v>Přesun stavebních kapacit</v>
      </c>
      <c r="E17" s="130"/>
      <c r="F17" s="131"/>
      <c r="G17" s="126">
        <f>'03 03 Rek'!I20</f>
        <v>0</v>
      </c>
    </row>
    <row r="18" spans="1:7" ht="15.9" customHeight="1">
      <c r="A18" s="132" t="s">
        <v>57</v>
      </c>
      <c r="B18" s="133" t="s">
        <v>58</v>
      </c>
      <c r="C18" s="126">
        <f>'03 03 Rek'!G13</f>
        <v>0</v>
      </c>
      <c r="D18" s="85" t="str">
        <f>'03 03 Rek'!A21</f>
        <v>Mimostaveništní doprava</v>
      </c>
      <c r="E18" s="130"/>
      <c r="F18" s="131"/>
      <c r="G18" s="126">
        <f>'03 03 Rek'!I21</f>
        <v>0</v>
      </c>
    </row>
    <row r="19" spans="1:7" ht="15.9" customHeight="1">
      <c r="A19" s="134" t="s">
        <v>59</v>
      </c>
      <c r="B19" s="125"/>
      <c r="C19" s="126">
        <f>SUM(C15:C18)</f>
        <v>0</v>
      </c>
      <c r="D19" s="85" t="str">
        <f>'03 03 Rek'!A22</f>
        <v>Zařízení staveniště</v>
      </c>
      <c r="E19" s="130"/>
      <c r="F19" s="131"/>
      <c r="G19" s="126">
        <f>'03 03 Rek'!I22</f>
        <v>0</v>
      </c>
    </row>
    <row r="20" spans="1:7" ht="15.9" customHeight="1">
      <c r="A20" s="134"/>
      <c r="B20" s="125"/>
      <c r="C20" s="126"/>
      <c r="D20" s="85" t="str">
        <f>'03 03 Rek'!A23</f>
        <v>Provoz investora</v>
      </c>
      <c r="E20" s="130"/>
      <c r="F20" s="131"/>
      <c r="G20" s="126">
        <f>'03 03 Rek'!I23</f>
        <v>0</v>
      </c>
    </row>
    <row r="21" spans="1:7" ht="15.9" customHeight="1">
      <c r="A21" s="134" t="s">
        <v>29</v>
      </c>
      <c r="B21" s="125"/>
      <c r="C21" s="126">
        <f>'03 03 Rek'!I13</f>
        <v>0</v>
      </c>
      <c r="D21" s="85" t="str">
        <f>'03 03 Rek'!A24</f>
        <v>Kompletační činnost (IČD)</v>
      </c>
      <c r="E21" s="130"/>
      <c r="F21" s="131"/>
      <c r="G21" s="126">
        <f>'03 03 Rek'!I24</f>
        <v>0</v>
      </c>
    </row>
    <row r="22" spans="1:7" ht="15.9" customHeight="1">
      <c r="A22" s="135" t="s">
        <v>60</v>
      </c>
      <c r="B22" s="107"/>
      <c r="C22" s="126">
        <f>C19+C21</f>
        <v>0</v>
      </c>
      <c r="D22" s="85" t="s">
        <v>61</v>
      </c>
      <c r="E22" s="130"/>
      <c r="F22" s="131"/>
      <c r="G22" s="126">
        <f>G23-SUM(G15:G21)</f>
        <v>0</v>
      </c>
    </row>
    <row r="23" spans="1:7" ht="15.9" customHeight="1" thickBot="1">
      <c r="A23" s="451" t="s">
        <v>62</v>
      </c>
      <c r="B23" s="452"/>
      <c r="C23" s="136">
        <f>C22+G23</f>
        <v>0</v>
      </c>
      <c r="D23" s="137" t="s">
        <v>63</v>
      </c>
      <c r="E23" s="138"/>
      <c r="F23" s="139"/>
      <c r="G23" s="126">
        <f>'03 03 Rek'!H26</f>
        <v>0</v>
      </c>
    </row>
    <row r="24" spans="1:7" ht="12.75">
      <c r="A24" s="140" t="s">
        <v>64</v>
      </c>
      <c r="B24" s="141"/>
      <c r="C24" s="142"/>
      <c r="D24" s="141" t="s">
        <v>65</v>
      </c>
      <c r="E24" s="141"/>
      <c r="F24" s="143" t="s">
        <v>66</v>
      </c>
      <c r="G24" s="144"/>
    </row>
    <row r="25" spans="1:7" ht="12.75">
      <c r="A25" s="135" t="s">
        <v>67</v>
      </c>
      <c r="B25" s="107"/>
      <c r="C25" s="417"/>
      <c r="D25" s="107" t="s">
        <v>67</v>
      </c>
      <c r="E25" s="404"/>
      <c r="F25" s="146" t="s">
        <v>67</v>
      </c>
      <c r="G25" s="418"/>
    </row>
    <row r="26" spans="1:7" ht="37.5" customHeight="1">
      <c r="A26" s="135" t="s">
        <v>68</v>
      </c>
      <c r="B26" s="148"/>
      <c r="C26" s="417"/>
      <c r="D26" s="107" t="s">
        <v>68</v>
      </c>
      <c r="E26" s="404"/>
      <c r="F26" s="146" t="s">
        <v>68</v>
      </c>
      <c r="G26" s="418"/>
    </row>
    <row r="27" spans="1:7" ht="12.75">
      <c r="A27" s="135"/>
      <c r="B27" s="149"/>
      <c r="C27" s="417"/>
      <c r="D27" s="107"/>
      <c r="E27" s="404"/>
      <c r="F27" s="146"/>
      <c r="G27" s="418"/>
    </row>
    <row r="28" spans="1:7" ht="12.75">
      <c r="A28" s="135" t="s">
        <v>69</v>
      </c>
      <c r="B28" s="107"/>
      <c r="C28" s="417"/>
      <c r="D28" s="146" t="s">
        <v>70</v>
      </c>
      <c r="E28" s="417"/>
      <c r="F28" s="150" t="s">
        <v>70</v>
      </c>
      <c r="G28" s="418"/>
    </row>
    <row r="29" spans="1:7" ht="69" customHeight="1">
      <c r="A29" s="135"/>
      <c r="B29" s="107"/>
      <c r="C29" s="151"/>
      <c r="D29" s="152"/>
      <c r="E29" s="151"/>
      <c r="F29" s="107"/>
      <c r="G29" s="147"/>
    </row>
    <row r="30" spans="1:7" ht="12.75">
      <c r="A30" s="153" t="s">
        <v>11</v>
      </c>
      <c r="B30" s="154"/>
      <c r="C30" s="155">
        <v>21</v>
      </c>
      <c r="D30" s="154" t="s">
        <v>71</v>
      </c>
      <c r="E30" s="156"/>
      <c r="F30" s="457">
        <f>C23-F32</f>
        <v>0</v>
      </c>
      <c r="G30" s="458"/>
    </row>
    <row r="31" spans="1:7" ht="12.75">
      <c r="A31" s="153" t="s">
        <v>72</v>
      </c>
      <c r="B31" s="154"/>
      <c r="C31" s="155">
        <f>C30</f>
        <v>21</v>
      </c>
      <c r="D31" s="154" t="s">
        <v>73</v>
      </c>
      <c r="E31" s="156"/>
      <c r="F31" s="457">
        <f>ROUND(PRODUCT(F30,C31/100),0)</f>
        <v>0</v>
      </c>
      <c r="G31" s="458"/>
    </row>
    <row r="32" spans="1:7" ht="12.75">
      <c r="A32" s="153" t="s">
        <v>11</v>
      </c>
      <c r="B32" s="154"/>
      <c r="C32" s="155">
        <v>0</v>
      </c>
      <c r="D32" s="154" t="s">
        <v>73</v>
      </c>
      <c r="E32" s="156"/>
      <c r="F32" s="457">
        <v>0</v>
      </c>
      <c r="G32" s="458"/>
    </row>
    <row r="33" spans="1:7" ht="12.75">
      <c r="A33" s="153" t="s">
        <v>72</v>
      </c>
      <c r="B33" s="157"/>
      <c r="C33" s="158">
        <f>C32</f>
        <v>0</v>
      </c>
      <c r="D33" s="154" t="s">
        <v>73</v>
      </c>
      <c r="E33" s="131"/>
      <c r="F33" s="457">
        <f>ROUND(PRODUCT(F32,C33/100),0)</f>
        <v>0</v>
      </c>
      <c r="G33" s="458"/>
    </row>
    <row r="34" spans="1:7" s="162" customFormat="1" ht="19.5" customHeight="1" thickBot="1">
      <c r="A34" s="159" t="s">
        <v>74</v>
      </c>
      <c r="B34" s="160"/>
      <c r="C34" s="160"/>
      <c r="D34" s="160"/>
      <c r="E34" s="161"/>
      <c r="F34" s="459">
        <f>ROUND(SUM(F30:F33),0)</f>
        <v>0</v>
      </c>
      <c r="G34" s="460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61"/>
      <c r="C37" s="461"/>
      <c r="D37" s="461"/>
      <c r="E37" s="461"/>
      <c r="F37" s="461"/>
      <c r="G37" s="461"/>
      <c r="H37" s="1" t="s">
        <v>2</v>
      </c>
    </row>
    <row r="38" spans="1:8" ht="12.75" customHeight="1">
      <c r="A38" s="163"/>
      <c r="B38" s="461"/>
      <c r="C38" s="461"/>
      <c r="D38" s="461"/>
      <c r="E38" s="461"/>
      <c r="F38" s="461"/>
      <c r="G38" s="461"/>
      <c r="H38" s="1" t="s">
        <v>2</v>
      </c>
    </row>
    <row r="39" spans="1:8" ht="12.75">
      <c r="A39" s="163"/>
      <c r="B39" s="461"/>
      <c r="C39" s="461"/>
      <c r="D39" s="461"/>
      <c r="E39" s="461"/>
      <c r="F39" s="461"/>
      <c r="G39" s="461"/>
      <c r="H39" s="1" t="s">
        <v>2</v>
      </c>
    </row>
    <row r="40" spans="1:8" ht="12.75">
      <c r="A40" s="163"/>
      <c r="B40" s="461"/>
      <c r="C40" s="461"/>
      <c r="D40" s="461"/>
      <c r="E40" s="461"/>
      <c r="F40" s="461"/>
      <c r="G40" s="461"/>
      <c r="H40" s="1" t="s">
        <v>2</v>
      </c>
    </row>
    <row r="41" spans="1:8" ht="12.75">
      <c r="A41" s="163"/>
      <c r="B41" s="461"/>
      <c r="C41" s="461"/>
      <c r="D41" s="461"/>
      <c r="E41" s="461"/>
      <c r="F41" s="461"/>
      <c r="G41" s="461"/>
      <c r="H41" s="1" t="s">
        <v>2</v>
      </c>
    </row>
    <row r="42" spans="1:8" ht="12.75">
      <c r="A42" s="163"/>
      <c r="B42" s="461"/>
      <c r="C42" s="461"/>
      <c r="D42" s="461"/>
      <c r="E42" s="461"/>
      <c r="F42" s="461"/>
      <c r="G42" s="461"/>
      <c r="H42" s="1" t="s">
        <v>2</v>
      </c>
    </row>
    <row r="43" spans="1:8" ht="12.75">
      <c r="A43" s="163"/>
      <c r="B43" s="461"/>
      <c r="C43" s="461"/>
      <c r="D43" s="461"/>
      <c r="E43" s="461"/>
      <c r="F43" s="461"/>
      <c r="G43" s="461"/>
      <c r="H43" s="1" t="s">
        <v>2</v>
      </c>
    </row>
    <row r="44" spans="1:8" ht="12.75" customHeight="1">
      <c r="A44" s="163"/>
      <c r="B44" s="461"/>
      <c r="C44" s="461"/>
      <c r="D44" s="461"/>
      <c r="E44" s="461"/>
      <c r="F44" s="461"/>
      <c r="G44" s="461"/>
      <c r="H44" s="1" t="s">
        <v>2</v>
      </c>
    </row>
    <row r="45" spans="1:8" ht="12.75" customHeight="1">
      <c r="A45" s="163"/>
      <c r="B45" s="461"/>
      <c r="C45" s="461"/>
      <c r="D45" s="461"/>
      <c r="E45" s="461"/>
      <c r="F45" s="461"/>
      <c r="G45" s="461"/>
      <c r="H45" s="1" t="s">
        <v>2</v>
      </c>
    </row>
    <row r="46" spans="2:7" ht="12.75">
      <c r="B46" s="456"/>
      <c r="C46" s="456"/>
      <c r="D46" s="456"/>
      <c r="E46" s="456"/>
      <c r="F46" s="456"/>
      <c r="G46" s="456"/>
    </row>
    <row r="47" spans="2:7" ht="12.75">
      <c r="B47" s="456"/>
      <c r="C47" s="456"/>
      <c r="D47" s="456"/>
      <c r="E47" s="456"/>
      <c r="F47" s="456"/>
      <c r="G47" s="456"/>
    </row>
    <row r="48" spans="2:7" ht="12.75">
      <c r="B48" s="456"/>
      <c r="C48" s="456"/>
      <c r="D48" s="456"/>
      <c r="E48" s="456"/>
      <c r="F48" s="456"/>
      <c r="G48" s="456"/>
    </row>
    <row r="49" spans="2:7" ht="12.75">
      <c r="B49" s="456"/>
      <c r="C49" s="456"/>
      <c r="D49" s="456"/>
      <c r="E49" s="456"/>
      <c r="F49" s="456"/>
      <c r="G49" s="456"/>
    </row>
    <row r="50" spans="2:7" ht="12.75">
      <c r="B50" s="456"/>
      <c r="C50" s="456"/>
      <c r="D50" s="456"/>
      <c r="E50" s="456"/>
      <c r="F50" s="456"/>
      <c r="G50" s="456"/>
    </row>
    <row r="51" spans="2:7" ht="12.75">
      <c r="B51" s="456"/>
      <c r="C51" s="456"/>
      <c r="D51" s="456"/>
      <c r="E51" s="456"/>
      <c r="F51" s="456"/>
      <c r="G51" s="456"/>
    </row>
  </sheetData>
  <sheetProtection password="C576" sheet="1" objects="1" scenarios="1"/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E77"/>
  <sheetViews>
    <sheetView workbookViewId="0" topLeftCell="A1">
      <selection activeCell="K15" sqref="K15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462" t="s">
        <v>3</v>
      </c>
      <c r="B1" s="463"/>
      <c r="C1" s="164" t="s">
        <v>102</v>
      </c>
      <c r="D1" s="165"/>
      <c r="E1" s="166"/>
      <c r="F1" s="165"/>
      <c r="G1" s="167" t="s">
        <v>76</v>
      </c>
      <c r="H1" s="168" t="s">
        <v>555</v>
      </c>
      <c r="I1" s="169"/>
    </row>
    <row r="2" spans="1:9" ht="13.8" thickBot="1">
      <c r="A2" s="464" t="s">
        <v>77</v>
      </c>
      <c r="B2" s="465"/>
      <c r="C2" s="170" t="s">
        <v>557</v>
      </c>
      <c r="D2" s="171"/>
      <c r="E2" s="172"/>
      <c r="F2" s="171"/>
      <c r="G2" s="466" t="s">
        <v>556</v>
      </c>
      <c r="H2" s="467"/>
      <c r="I2" s="468"/>
    </row>
    <row r="3" ht="13.8" thickTop="1">
      <c r="F3" s="107"/>
    </row>
    <row r="4" spans="1:9" ht="19.5" customHeight="1">
      <c r="A4" s="173" t="s">
        <v>78</v>
      </c>
      <c r="B4" s="174"/>
      <c r="C4" s="174"/>
      <c r="D4" s="174"/>
      <c r="E4" s="175"/>
      <c r="F4" s="174"/>
      <c r="G4" s="174"/>
      <c r="H4" s="174"/>
      <c r="I4" s="174"/>
    </row>
    <row r="5" ht="13.8" thickBot="1"/>
    <row r="6" spans="1:9" s="107" customFormat="1" ht="13.8" thickBot="1">
      <c r="A6" s="176"/>
      <c r="B6" s="177" t="s">
        <v>79</v>
      </c>
      <c r="C6" s="177"/>
      <c r="D6" s="178"/>
      <c r="E6" s="179" t="s">
        <v>25</v>
      </c>
      <c r="F6" s="180" t="s">
        <v>26</v>
      </c>
      <c r="G6" s="180" t="s">
        <v>27</v>
      </c>
      <c r="H6" s="180" t="s">
        <v>28</v>
      </c>
      <c r="I6" s="181" t="s">
        <v>29</v>
      </c>
    </row>
    <row r="7" spans="1:9" s="107" customFormat="1" ht="12.75">
      <c r="A7" s="267" t="str">
        <f>'03 03 Pol'!B7</f>
        <v>1</v>
      </c>
      <c r="B7" s="57" t="str">
        <f>'03 03 Pol'!C7</f>
        <v>Zemní práce</v>
      </c>
      <c r="D7" s="182"/>
      <c r="E7" s="268">
        <f>'03 03 Pol'!BA49</f>
        <v>0</v>
      </c>
      <c r="F7" s="269">
        <f>'03 03 Pol'!BB49</f>
        <v>0</v>
      </c>
      <c r="G7" s="269">
        <f>'03 03 Pol'!BC49</f>
        <v>0</v>
      </c>
      <c r="H7" s="269">
        <f>'03 03 Pol'!BD49</f>
        <v>0</v>
      </c>
      <c r="I7" s="270">
        <f>'03 03 Pol'!BE49</f>
        <v>0</v>
      </c>
    </row>
    <row r="8" spans="1:9" s="107" customFormat="1" ht="12.75">
      <c r="A8" s="267" t="str">
        <f>'03 03 Pol'!B50</f>
        <v>4</v>
      </c>
      <c r="B8" s="57" t="str">
        <f>'03 03 Pol'!C50</f>
        <v>Vodorovné konstrukce</v>
      </c>
      <c r="D8" s="182"/>
      <c r="E8" s="268">
        <f>'03 03 Pol'!BA53</f>
        <v>0</v>
      </c>
      <c r="F8" s="269">
        <f>'03 03 Pol'!BB53</f>
        <v>0</v>
      </c>
      <c r="G8" s="269">
        <f>'03 03 Pol'!BC53</f>
        <v>0</v>
      </c>
      <c r="H8" s="269">
        <f>'03 03 Pol'!BD53</f>
        <v>0</v>
      </c>
      <c r="I8" s="270">
        <f>'03 03 Pol'!BE53</f>
        <v>0</v>
      </c>
    </row>
    <row r="9" spans="1:9" s="107" customFormat="1" ht="12.75">
      <c r="A9" s="267" t="str">
        <f>'03 03 Pol'!B54</f>
        <v>5</v>
      </c>
      <c r="B9" s="57" t="str">
        <f>'03 03 Pol'!C54</f>
        <v>Komunikace</v>
      </c>
      <c r="D9" s="182"/>
      <c r="E9" s="268">
        <f>'03 03 Pol'!BA61</f>
        <v>0</v>
      </c>
      <c r="F9" s="269">
        <f>'03 03 Pol'!BB61</f>
        <v>0</v>
      </c>
      <c r="G9" s="269">
        <f>'03 03 Pol'!BC61</f>
        <v>0</v>
      </c>
      <c r="H9" s="269">
        <f>'03 03 Pol'!BD61</f>
        <v>0</v>
      </c>
      <c r="I9" s="270">
        <f>'03 03 Pol'!BE61</f>
        <v>0</v>
      </c>
    </row>
    <row r="10" spans="1:9" s="107" customFormat="1" ht="12.75">
      <c r="A10" s="267" t="str">
        <f>'03 03 Pol'!B62</f>
        <v>8</v>
      </c>
      <c r="B10" s="57" t="str">
        <f>'03 03 Pol'!C62</f>
        <v>Trubní vedení</v>
      </c>
      <c r="D10" s="182"/>
      <c r="E10" s="268">
        <f>'03 03 Pol'!BA79</f>
        <v>0</v>
      </c>
      <c r="F10" s="269">
        <f>'03 03 Pol'!BB79</f>
        <v>0</v>
      </c>
      <c r="G10" s="269">
        <f>'03 03 Pol'!BC79</f>
        <v>0</v>
      </c>
      <c r="H10" s="269">
        <f>'03 03 Pol'!BD79</f>
        <v>0</v>
      </c>
      <c r="I10" s="270">
        <f>'03 03 Pol'!BE79</f>
        <v>0</v>
      </c>
    </row>
    <row r="11" spans="1:9" s="107" customFormat="1" ht="12.75">
      <c r="A11" s="267" t="str">
        <f>'03 03 Pol'!B80</f>
        <v>91</v>
      </c>
      <c r="B11" s="57" t="str">
        <f>'03 03 Pol'!C80</f>
        <v>Doplňující práce na komunikaci</v>
      </c>
      <c r="D11" s="182"/>
      <c r="E11" s="268">
        <f>'03 03 Pol'!BA84</f>
        <v>0</v>
      </c>
      <c r="F11" s="269">
        <f>'03 03 Pol'!BB84</f>
        <v>0</v>
      </c>
      <c r="G11" s="269">
        <f>'03 03 Pol'!BC84</f>
        <v>0</v>
      </c>
      <c r="H11" s="269">
        <f>'03 03 Pol'!BD84</f>
        <v>0</v>
      </c>
      <c r="I11" s="270">
        <f>'03 03 Pol'!BE84</f>
        <v>0</v>
      </c>
    </row>
    <row r="12" spans="1:9" s="107" customFormat="1" ht="13.8" thickBot="1">
      <c r="A12" s="267" t="str">
        <f>'03 03 Pol'!B85</f>
        <v>99</v>
      </c>
      <c r="B12" s="57" t="str">
        <f>'03 03 Pol'!C85</f>
        <v>Staveništní přesun hmot</v>
      </c>
      <c r="D12" s="182"/>
      <c r="E12" s="268">
        <f>'03 03 Pol'!BA87</f>
        <v>0</v>
      </c>
      <c r="F12" s="269">
        <f>'03 03 Pol'!BB87</f>
        <v>0</v>
      </c>
      <c r="G12" s="269">
        <f>'03 03 Pol'!BC87</f>
        <v>0</v>
      </c>
      <c r="H12" s="269">
        <f>'03 03 Pol'!BD87</f>
        <v>0</v>
      </c>
      <c r="I12" s="270">
        <f>'03 03 Pol'!BE87</f>
        <v>0</v>
      </c>
    </row>
    <row r="13" spans="1:9" s="14" customFormat="1" ht="13.8" thickBot="1">
      <c r="A13" s="183"/>
      <c r="B13" s="184" t="s">
        <v>80</v>
      </c>
      <c r="C13" s="184"/>
      <c r="D13" s="185"/>
      <c r="E13" s="186">
        <f>SUM(E7:E12)</f>
        <v>0</v>
      </c>
      <c r="F13" s="187">
        <f>SUM(F7:F12)</f>
        <v>0</v>
      </c>
      <c r="G13" s="187">
        <f>SUM(G7:G12)</f>
        <v>0</v>
      </c>
      <c r="H13" s="187">
        <f>SUM(H7:H12)</f>
        <v>0</v>
      </c>
      <c r="I13" s="188">
        <f>SUM(I7:I12)</f>
        <v>0</v>
      </c>
    </row>
    <row r="14" spans="1:9" ht="12.75">
      <c r="A14" s="107"/>
      <c r="B14" s="107"/>
      <c r="C14" s="107"/>
      <c r="D14" s="107"/>
      <c r="E14" s="107"/>
      <c r="F14" s="107"/>
      <c r="G14" s="107"/>
      <c r="H14" s="107"/>
      <c r="I14" s="107"/>
    </row>
    <row r="15" spans="1:57" ht="19.5" customHeight="1">
      <c r="A15" s="174" t="s">
        <v>81</v>
      </c>
      <c r="B15" s="174"/>
      <c r="C15" s="174"/>
      <c r="D15" s="174"/>
      <c r="E15" s="174"/>
      <c r="F15" s="174"/>
      <c r="G15" s="189"/>
      <c r="H15" s="174"/>
      <c r="I15" s="174"/>
      <c r="BA15" s="112"/>
      <c r="BB15" s="112"/>
      <c r="BC15" s="112"/>
      <c r="BD15" s="112"/>
      <c r="BE15" s="112"/>
    </row>
    <row r="16" ht="13.8" thickBot="1"/>
    <row r="17" spans="1:9" ht="12.75">
      <c r="A17" s="140" t="s">
        <v>82</v>
      </c>
      <c r="B17" s="141"/>
      <c r="C17" s="141"/>
      <c r="D17" s="190"/>
      <c r="E17" s="191" t="s">
        <v>1131</v>
      </c>
      <c r="F17" s="192" t="s">
        <v>12</v>
      </c>
      <c r="G17" s="193" t="s">
        <v>83</v>
      </c>
      <c r="H17" s="194"/>
      <c r="I17" s="195" t="s">
        <v>1131</v>
      </c>
    </row>
    <row r="18" spans="1:53" ht="12.75">
      <c r="A18" s="134" t="s">
        <v>162</v>
      </c>
      <c r="B18" s="125"/>
      <c r="C18" s="125"/>
      <c r="D18" s="196"/>
      <c r="E18" s="419">
        <v>0</v>
      </c>
      <c r="F18" s="420">
        <v>0</v>
      </c>
      <c r="G18" s="199">
        <f>E13+F13</f>
        <v>0</v>
      </c>
      <c r="H18" s="200"/>
      <c r="I18" s="201">
        <f aca="true" t="shared" si="0" ref="I18:I25">E18+F18*G18/100</f>
        <v>0</v>
      </c>
      <c r="BA18" s="1">
        <v>0</v>
      </c>
    </row>
    <row r="19" spans="1:53" ht="12.75">
      <c r="A19" s="134" t="s">
        <v>163</v>
      </c>
      <c r="B19" s="125"/>
      <c r="C19" s="125"/>
      <c r="D19" s="196"/>
      <c r="E19" s="419">
        <v>0</v>
      </c>
      <c r="F19" s="420">
        <v>0</v>
      </c>
      <c r="G19" s="199">
        <f>E13+F13</f>
        <v>0</v>
      </c>
      <c r="H19" s="200"/>
      <c r="I19" s="201">
        <f t="shared" si="0"/>
        <v>0</v>
      </c>
      <c r="BA19" s="1">
        <v>0</v>
      </c>
    </row>
    <row r="20" spans="1:53" ht="12.75">
      <c r="A20" s="134" t="s">
        <v>164</v>
      </c>
      <c r="B20" s="125"/>
      <c r="C20" s="125"/>
      <c r="D20" s="196"/>
      <c r="E20" s="419">
        <v>0</v>
      </c>
      <c r="F20" s="420">
        <v>0</v>
      </c>
      <c r="G20" s="199">
        <f>E13+F13</f>
        <v>0</v>
      </c>
      <c r="H20" s="200"/>
      <c r="I20" s="201">
        <f t="shared" si="0"/>
        <v>0</v>
      </c>
      <c r="BA20" s="1">
        <v>0</v>
      </c>
    </row>
    <row r="21" spans="1:53" ht="12.75">
      <c r="A21" s="134" t="s">
        <v>165</v>
      </c>
      <c r="B21" s="125"/>
      <c r="C21" s="125"/>
      <c r="D21" s="196"/>
      <c r="E21" s="419">
        <v>0</v>
      </c>
      <c r="F21" s="420">
        <v>0</v>
      </c>
      <c r="G21" s="199">
        <f>E13+F13</f>
        <v>0</v>
      </c>
      <c r="H21" s="200"/>
      <c r="I21" s="201">
        <f t="shared" si="0"/>
        <v>0</v>
      </c>
      <c r="BA21" s="1">
        <v>0</v>
      </c>
    </row>
    <row r="22" spans="1:53" ht="12.75">
      <c r="A22" s="134" t="s">
        <v>166</v>
      </c>
      <c r="B22" s="125"/>
      <c r="C22" s="125"/>
      <c r="D22" s="196"/>
      <c r="E22" s="419">
        <v>0</v>
      </c>
      <c r="F22" s="420">
        <v>0</v>
      </c>
      <c r="G22" s="199">
        <f>E13+F13+G13+H13</f>
        <v>0</v>
      </c>
      <c r="H22" s="200"/>
      <c r="I22" s="201">
        <f t="shared" si="0"/>
        <v>0</v>
      </c>
      <c r="BA22" s="1">
        <v>1</v>
      </c>
    </row>
    <row r="23" spans="1:53" ht="12.75">
      <c r="A23" s="134" t="s">
        <v>167</v>
      </c>
      <c r="B23" s="125"/>
      <c r="C23" s="125"/>
      <c r="D23" s="196"/>
      <c r="E23" s="419">
        <v>0</v>
      </c>
      <c r="F23" s="420">
        <v>0</v>
      </c>
      <c r="G23" s="199">
        <f>E13+F13+G13+H13</f>
        <v>0</v>
      </c>
      <c r="H23" s="200"/>
      <c r="I23" s="201">
        <f t="shared" si="0"/>
        <v>0</v>
      </c>
      <c r="BA23" s="1">
        <v>1</v>
      </c>
    </row>
    <row r="24" spans="1:53" ht="12.75">
      <c r="A24" s="134" t="s">
        <v>168</v>
      </c>
      <c r="B24" s="125"/>
      <c r="C24" s="125"/>
      <c r="D24" s="196"/>
      <c r="E24" s="419">
        <v>0</v>
      </c>
      <c r="F24" s="420">
        <v>0</v>
      </c>
      <c r="G24" s="199">
        <f>E13+F13+G13+H13</f>
        <v>0</v>
      </c>
      <c r="H24" s="200"/>
      <c r="I24" s="201">
        <f t="shared" si="0"/>
        <v>0</v>
      </c>
      <c r="BA24" s="1">
        <v>2</v>
      </c>
    </row>
    <row r="25" spans="1:53" ht="12.75">
      <c r="A25" s="134" t="s">
        <v>169</v>
      </c>
      <c r="B25" s="125"/>
      <c r="C25" s="125"/>
      <c r="D25" s="196"/>
      <c r="E25" s="419">
        <v>0</v>
      </c>
      <c r="F25" s="420">
        <v>0</v>
      </c>
      <c r="G25" s="199">
        <f>E13+F13+G13+H13</f>
        <v>0</v>
      </c>
      <c r="H25" s="200"/>
      <c r="I25" s="201">
        <f t="shared" si="0"/>
        <v>0</v>
      </c>
      <c r="BA25" s="1">
        <v>2</v>
      </c>
    </row>
    <row r="26" spans="1:9" ht="13.8" thickBot="1">
      <c r="A26" s="202"/>
      <c r="B26" s="203" t="s">
        <v>84</v>
      </c>
      <c r="C26" s="204"/>
      <c r="D26" s="205"/>
      <c r="E26" s="206"/>
      <c r="F26" s="207"/>
      <c r="G26" s="207"/>
      <c r="H26" s="469">
        <f>SUM(I18:I25)</f>
        <v>0</v>
      </c>
      <c r="I26" s="470"/>
    </row>
    <row r="28" spans="2:9" ht="12.75">
      <c r="B28" s="14"/>
      <c r="F28" s="208"/>
      <c r="G28" s="209"/>
      <c r="H28" s="209"/>
      <c r="I28" s="41"/>
    </row>
    <row r="29" spans="6:9" ht="12.75">
      <c r="F29" s="208"/>
      <c r="G29" s="209"/>
      <c r="H29" s="209"/>
      <c r="I29" s="41"/>
    </row>
    <row r="30" spans="6:9" ht="12.75">
      <c r="F30" s="208"/>
      <c r="G30" s="209"/>
      <c r="H30" s="209"/>
      <c r="I30" s="41"/>
    </row>
    <row r="31" spans="6:9" ht="12.75">
      <c r="F31" s="208"/>
      <c r="G31" s="209"/>
      <c r="H31" s="209"/>
      <c r="I31" s="41"/>
    </row>
    <row r="32" spans="6:9" ht="12.75">
      <c r="F32" s="208"/>
      <c r="G32" s="209"/>
      <c r="H32" s="209"/>
      <c r="I32" s="41"/>
    </row>
    <row r="33" spans="6:9" ht="12.75">
      <c r="F33" s="208"/>
      <c r="G33" s="209"/>
      <c r="H33" s="209"/>
      <c r="I33" s="41"/>
    </row>
    <row r="34" spans="6:9" ht="12.75">
      <c r="F34" s="208"/>
      <c r="G34" s="209"/>
      <c r="H34" s="209"/>
      <c r="I34" s="41"/>
    </row>
    <row r="35" spans="6:9" ht="12.75">
      <c r="F35" s="208"/>
      <c r="G35" s="209"/>
      <c r="H35" s="209"/>
      <c r="I35" s="41"/>
    </row>
    <row r="36" spans="6:9" ht="12.75">
      <c r="F36" s="208"/>
      <c r="G36" s="209"/>
      <c r="H36" s="209"/>
      <c r="I36" s="41"/>
    </row>
    <row r="37" spans="6:9" ht="12.75">
      <c r="F37" s="208"/>
      <c r="G37" s="209"/>
      <c r="H37" s="209"/>
      <c r="I37" s="41"/>
    </row>
    <row r="38" spans="6:9" ht="12.75">
      <c r="F38" s="208"/>
      <c r="G38" s="209"/>
      <c r="H38" s="209"/>
      <c r="I38" s="41"/>
    </row>
    <row r="39" spans="6:9" ht="12.75">
      <c r="F39" s="208"/>
      <c r="G39" s="209"/>
      <c r="H39" s="209"/>
      <c r="I39" s="41"/>
    </row>
    <row r="40" spans="6:9" ht="12.75">
      <c r="F40" s="208"/>
      <c r="G40" s="209"/>
      <c r="H40" s="209"/>
      <c r="I40" s="41"/>
    </row>
    <row r="41" spans="6:9" ht="12.75">
      <c r="F41" s="208"/>
      <c r="G41" s="209"/>
      <c r="H41" s="209"/>
      <c r="I41" s="41"/>
    </row>
    <row r="42" spans="6:9" ht="12.75">
      <c r="F42" s="208"/>
      <c r="G42" s="209"/>
      <c r="H42" s="209"/>
      <c r="I42" s="41"/>
    </row>
    <row r="43" spans="6:9" ht="12.75">
      <c r="F43" s="208"/>
      <c r="G43" s="209"/>
      <c r="H43" s="209"/>
      <c r="I43" s="41"/>
    </row>
    <row r="44" spans="6:9" ht="12.75">
      <c r="F44" s="208"/>
      <c r="G44" s="209"/>
      <c r="H44" s="209"/>
      <c r="I44" s="41"/>
    </row>
    <row r="45" spans="6:9" ht="12.75">
      <c r="F45" s="208"/>
      <c r="G45" s="209"/>
      <c r="H45" s="209"/>
      <c r="I45" s="41"/>
    </row>
    <row r="46" spans="6:9" ht="12.75">
      <c r="F46" s="208"/>
      <c r="G46" s="209"/>
      <c r="H46" s="209"/>
      <c r="I46" s="41"/>
    </row>
    <row r="47" spans="6:9" ht="12.75">
      <c r="F47" s="208"/>
      <c r="G47" s="209"/>
      <c r="H47" s="209"/>
      <c r="I47" s="41"/>
    </row>
    <row r="48" spans="6:9" ht="12.75">
      <c r="F48" s="208"/>
      <c r="G48" s="209"/>
      <c r="H48" s="209"/>
      <c r="I48" s="41"/>
    </row>
    <row r="49" spans="6:9" ht="12.75">
      <c r="F49" s="208"/>
      <c r="G49" s="209"/>
      <c r="H49" s="209"/>
      <c r="I49" s="41"/>
    </row>
    <row r="50" spans="6:9" ht="12.75">
      <c r="F50" s="208"/>
      <c r="G50" s="209"/>
      <c r="H50" s="209"/>
      <c r="I50" s="41"/>
    </row>
    <row r="51" spans="6:9" ht="12.75">
      <c r="F51" s="208"/>
      <c r="G51" s="209"/>
      <c r="H51" s="209"/>
      <c r="I51" s="41"/>
    </row>
    <row r="52" spans="6:9" ht="12.75">
      <c r="F52" s="208"/>
      <c r="G52" s="209"/>
      <c r="H52" s="209"/>
      <c r="I52" s="41"/>
    </row>
    <row r="53" spans="6:9" ht="12.75">
      <c r="F53" s="208"/>
      <c r="G53" s="209"/>
      <c r="H53" s="209"/>
      <c r="I53" s="41"/>
    </row>
    <row r="54" spans="6:9" ht="12.75">
      <c r="F54" s="208"/>
      <c r="G54" s="209"/>
      <c r="H54" s="209"/>
      <c r="I54" s="41"/>
    </row>
    <row r="55" spans="6:9" ht="12.75">
      <c r="F55" s="208"/>
      <c r="G55" s="209"/>
      <c r="H55" s="209"/>
      <c r="I55" s="41"/>
    </row>
    <row r="56" spans="6:9" ht="12.75">
      <c r="F56" s="208"/>
      <c r="G56" s="209"/>
      <c r="H56" s="209"/>
      <c r="I56" s="41"/>
    </row>
    <row r="57" spans="6:9" ht="12.75">
      <c r="F57" s="208"/>
      <c r="G57" s="209"/>
      <c r="H57" s="209"/>
      <c r="I57" s="41"/>
    </row>
    <row r="58" spans="6:9" ht="12.75">
      <c r="F58" s="208"/>
      <c r="G58" s="209"/>
      <c r="H58" s="209"/>
      <c r="I58" s="41"/>
    </row>
    <row r="59" spans="6:9" ht="12.75">
      <c r="F59" s="208"/>
      <c r="G59" s="209"/>
      <c r="H59" s="209"/>
      <c r="I59" s="41"/>
    </row>
    <row r="60" spans="6:9" ht="12.75">
      <c r="F60" s="208"/>
      <c r="G60" s="209"/>
      <c r="H60" s="209"/>
      <c r="I60" s="41"/>
    </row>
    <row r="61" spans="6:9" ht="12.75">
      <c r="F61" s="208"/>
      <c r="G61" s="209"/>
      <c r="H61" s="209"/>
      <c r="I61" s="41"/>
    </row>
    <row r="62" spans="6:9" ht="12.75">
      <c r="F62" s="208"/>
      <c r="G62" s="209"/>
      <c r="H62" s="209"/>
      <c r="I62" s="41"/>
    </row>
    <row r="63" spans="6:9" ht="12.75">
      <c r="F63" s="208"/>
      <c r="G63" s="209"/>
      <c r="H63" s="209"/>
      <c r="I63" s="41"/>
    </row>
    <row r="64" spans="6:9" ht="12.75">
      <c r="F64" s="208"/>
      <c r="G64" s="209"/>
      <c r="H64" s="209"/>
      <c r="I64" s="41"/>
    </row>
    <row r="65" spans="6:9" ht="12.75">
      <c r="F65" s="208"/>
      <c r="G65" s="209"/>
      <c r="H65" s="209"/>
      <c r="I65" s="41"/>
    </row>
    <row r="66" spans="6:9" ht="12.75">
      <c r="F66" s="208"/>
      <c r="G66" s="209"/>
      <c r="H66" s="209"/>
      <c r="I66" s="41"/>
    </row>
    <row r="67" spans="6:9" ht="12.75">
      <c r="F67" s="208"/>
      <c r="G67" s="209"/>
      <c r="H67" s="209"/>
      <c r="I67" s="41"/>
    </row>
    <row r="68" spans="6:9" ht="12.75">
      <c r="F68" s="208"/>
      <c r="G68" s="209"/>
      <c r="H68" s="209"/>
      <c r="I68" s="41"/>
    </row>
    <row r="69" spans="6:9" ht="12.75">
      <c r="F69" s="208"/>
      <c r="G69" s="209"/>
      <c r="H69" s="209"/>
      <c r="I69" s="41"/>
    </row>
    <row r="70" spans="6:9" ht="12.75">
      <c r="F70" s="208"/>
      <c r="G70" s="209"/>
      <c r="H70" s="209"/>
      <c r="I70" s="41"/>
    </row>
    <row r="71" spans="6:9" ht="12.75">
      <c r="F71" s="208"/>
      <c r="G71" s="209"/>
      <c r="H71" s="209"/>
      <c r="I71" s="41"/>
    </row>
    <row r="72" spans="6:9" ht="12.75">
      <c r="F72" s="208"/>
      <c r="G72" s="209"/>
      <c r="H72" s="209"/>
      <c r="I72" s="41"/>
    </row>
    <row r="73" spans="6:9" ht="12.75">
      <c r="F73" s="208"/>
      <c r="G73" s="209"/>
      <c r="H73" s="209"/>
      <c r="I73" s="41"/>
    </row>
    <row r="74" spans="6:9" ht="12.75">
      <c r="F74" s="208"/>
      <c r="G74" s="209"/>
      <c r="H74" s="209"/>
      <c r="I74" s="41"/>
    </row>
    <row r="75" spans="6:9" ht="12.75">
      <c r="F75" s="208"/>
      <c r="G75" s="209"/>
      <c r="H75" s="209"/>
      <c r="I75" s="41"/>
    </row>
    <row r="76" spans="6:9" ht="12.75">
      <c r="F76" s="208"/>
      <c r="G76" s="209"/>
      <c r="H76" s="209"/>
      <c r="I76" s="41"/>
    </row>
    <row r="77" spans="6:9" ht="12.75">
      <c r="F77" s="208"/>
      <c r="G77" s="209"/>
      <c r="H77" s="209"/>
      <c r="I77" s="41"/>
    </row>
  </sheetData>
  <sheetProtection password="C576" sheet="1" objects="1" scenarios="1"/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B160"/>
  <sheetViews>
    <sheetView showGridLines="0" showZeros="0" zoomScaleSheetLayoutView="100" workbookViewId="0" topLeftCell="A1">
      <selection activeCell="A6" sqref="A6:G6"/>
    </sheetView>
  </sheetViews>
  <sheetFormatPr defaultColWidth="9.125" defaultRowHeight="12.75"/>
  <cols>
    <col min="1" max="1" width="4.50390625" style="210" customWidth="1"/>
    <col min="2" max="2" width="11.50390625" style="210" customWidth="1"/>
    <col min="3" max="3" width="40.50390625" style="210" customWidth="1"/>
    <col min="4" max="4" width="5.50390625" style="210" customWidth="1"/>
    <col min="5" max="5" width="8.50390625" style="220" customWidth="1"/>
    <col min="6" max="6" width="9.875" style="210" customWidth="1"/>
    <col min="7" max="7" width="13.875" style="210" customWidth="1"/>
    <col min="8" max="8" width="11.625" style="210" hidden="1" customWidth="1"/>
    <col min="9" max="9" width="11.50390625" style="210" hidden="1" customWidth="1"/>
    <col min="10" max="10" width="11.00390625" style="210" hidden="1" customWidth="1"/>
    <col min="11" max="11" width="10.50390625" style="210" hidden="1" customWidth="1"/>
    <col min="12" max="12" width="75.50390625" style="210" customWidth="1"/>
    <col min="13" max="13" width="45.375" style="210" customWidth="1"/>
    <col min="14" max="16384" width="9.125" style="210" customWidth="1"/>
  </cols>
  <sheetData>
    <row r="1" spans="1:7" ht="15.6">
      <c r="A1" s="471" t="s">
        <v>85</v>
      </c>
      <c r="B1" s="471"/>
      <c r="C1" s="471"/>
      <c r="D1" s="471"/>
      <c r="E1" s="471"/>
      <c r="F1" s="471"/>
      <c r="G1" s="471"/>
    </row>
    <row r="2" spans="2:7" ht="14.25" customHeight="1" thickBot="1">
      <c r="B2" s="211"/>
      <c r="C2" s="212"/>
      <c r="D2" s="212"/>
      <c r="E2" s="213"/>
      <c r="F2" s="212"/>
      <c r="G2" s="212"/>
    </row>
    <row r="3" spans="1:7" ht="13.8" thickTop="1">
      <c r="A3" s="462" t="s">
        <v>3</v>
      </c>
      <c r="B3" s="463"/>
      <c r="C3" s="164" t="s">
        <v>102</v>
      </c>
      <c r="D3" s="214"/>
      <c r="E3" s="215" t="s">
        <v>86</v>
      </c>
      <c r="F3" s="216" t="str">
        <f>'03 03 Rek'!H1</f>
        <v>03</v>
      </c>
      <c r="G3" s="217"/>
    </row>
    <row r="4" spans="1:7" ht="13.8" thickBot="1">
      <c r="A4" s="472" t="s">
        <v>77</v>
      </c>
      <c r="B4" s="465"/>
      <c r="C4" s="170" t="s">
        <v>557</v>
      </c>
      <c r="D4" s="218"/>
      <c r="E4" s="473" t="str">
        <f>'03 03 Rek'!G2</f>
        <v>Kanalizace dešťová</v>
      </c>
      <c r="F4" s="474"/>
      <c r="G4" s="475"/>
    </row>
    <row r="5" spans="1:7" ht="13.8" thickTop="1">
      <c r="A5" s="219"/>
      <c r="G5" s="221"/>
    </row>
    <row r="6" spans="1:11" ht="27" customHeight="1">
      <c r="A6" s="405" t="s">
        <v>87</v>
      </c>
      <c r="B6" s="406" t="s">
        <v>88</v>
      </c>
      <c r="C6" s="406" t="s">
        <v>89</v>
      </c>
      <c r="D6" s="406" t="s">
        <v>90</v>
      </c>
      <c r="E6" s="407" t="s">
        <v>91</v>
      </c>
      <c r="F6" s="408" t="s">
        <v>1132</v>
      </c>
      <c r="G6" s="409" t="s">
        <v>1133</v>
      </c>
      <c r="H6" s="222" t="s">
        <v>92</v>
      </c>
      <c r="I6" s="222" t="s">
        <v>93</v>
      </c>
      <c r="J6" s="222" t="s">
        <v>94</v>
      </c>
      <c r="K6" s="222" t="s">
        <v>95</v>
      </c>
    </row>
    <row r="7" spans="1:15" ht="12.75">
      <c r="A7" s="223" t="s">
        <v>96</v>
      </c>
      <c r="B7" s="224" t="s">
        <v>97</v>
      </c>
      <c r="C7" s="225" t="s">
        <v>98</v>
      </c>
      <c r="D7" s="226"/>
      <c r="E7" s="227"/>
      <c r="F7" s="227"/>
      <c r="G7" s="228"/>
      <c r="H7" s="229"/>
      <c r="I7" s="230"/>
      <c r="J7" s="231"/>
      <c r="K7" s="232"/>
      <c r="O7" s="233">
        <v>1</v>
      </c>
    </row>
    <row r="8" spans="1:80" ht="12.75">
      <c r="A8" s="234">
        <v>1</v>
      </c>
      <c r="B8" s="235" t="s">
        <v>558</v>
      </c>
      <c r="C8" s="236" t="s">
        <v>559</v>
      </c>
      <c r="D8" s="237" t="s">
        <v>131</v>
      </c>
      <c r="E8" s="238">
        <v>62.5</v>
      </c>
      <c r="F8" s="331"/>
      <c r="G8" s="239">
        <f>E8*F8</f>
        <v>0</v>
      </c>
      <c r="H8" s="240">
        <v>0</v>
      </c>
      <c r="I8" s="241">
        <f>E8*H8</f>
        <v>0</v>
      </c>
      <c r="J8" s="240">
        <v>-0.316</v>
      </c>
      <c r="K8" s="241">
        <f>E8*J8</f>
        <v>-19.75</v>
      </c>
      <c r="O8" s="233">
        <v>2</v>
      </c>
      <c r="AA8" s="210">
        <v>1</v>
      </c>
      <c r="AB8" s="210">
        <v>1</v>
      </c>
      <c r="AC8" s="210">
        <v>1</v>
      </c>
      <c r="AZ8" s="210">
        <v>1</v>
      </c>
      <c r="BA8" s="210">
        <f>IF(AZ8=1,G8,0)</f>
        <v>0</v>
      </c>
      <c r="BB8" s="210">
        <f>IF(AZ8=2,G8,0)</f>
        <v>0</v>
      </c>
      <c r="BC8" s="210">
        <f>IF(AZ8=3,G8,0)</f>
        <v>0</v>
      </c>
      <c r="BD8" s="210">
        <f>IF(AZ8=4,G8,0)</f>
        <v>0</v>
      </c>
      <c r="BE8" s="210">
        <f>IF(AZ8=5,G8,0)</f>
        <v>0</v>
      </c>
      <c r="CA8" s="233">
        <v>1</v>
      </c>
      <c r="CB8" s="233">
        <v>1</v>
      </c>
    </row>
    <row r="9" spans="1:15" ht="12.75">
      <c r="A9" s="242"/>
      <c r="B9" s="245"/>
      <c r="C9" s="476" t="s">
        <v>560</v>
      </c>
      <c r="D9" s="477"/>
      <c r="E9" s="246">
        <v>26.5</v>
      </c>
      <c r="F9" s="247"/>
      <c r="G9" s="248"/>
      <c r="H9" s="249"/>
      <c r="I9" s="243"/>
      <c r="J9" s="250"/>
      <c r="K9" s="243"/>
      <c r="M9" s="244" t="s">
        <v>560</v>
      </c>
      <c r="O9" s="233"/>
    </row>
    <row r="10" spans="1:15" ht="12.75">
      <c r="A10" s="242"/>
      <c r="B10" s="245"/>
      <c r="C10" s="476" t="s">
        <v>561</v>
      </c>
      <c r="D10" s="477"/>
      <c r="E10" s="246">
        <v>36</v>
      </c>
      <c r="F10" s="247"/>
      <c r="G10" s="248"/>
      <c r="H10" s="249"/>
      <c r="I10" s="243"/>
      <c r="J10" s="250"/>
      <c r="K10" s="243"/>
      <c r="M10" s="244" t="s">
        <v>561</v>
      </c>
      <c r="O10" s="233"/>
    </row>
    <row r="11" spans="1:80" ht="12.75">
      <c r="A11" s="234">
        <v>2</v>
      </c>
      <c r="B11" s="235" t="s">
        <v>562</v>
      </c>
      <c r="C11" s="236" t="s">
        <v>563</v>
      </c>
      <c r="D11" s="237" t="s">
        <v>138</v>
      </c>
      <c r="E11" s="238">
        <v>179.724</v>
      </c>
      <c r="F11" s="331"/>
      <c r="G11" s="239">
        <f>E11*F11</f>
        <v>0</v>
      </c>
      <c r="H11" s="240">
        <v>0</v>
      </c>
      <c r="I11" s="241">
        <f>E11*H11</f>
        <v>0</v>
      </c>
      <c r="J11" s="240">
        <v>0</v>
      </c>
      <c r="K11" s="241">
        <f>E11*J11</f>
        <v>0</v>
      </c>
      <c r="O11" s="233">
        <v>2</v>
      </c>
      <c r="AA11" s="210">
        <v>1</v>
      </c>
      <c r="AB11" s="210">
        <v>1</v>
      </c>
      <c r="AC11" s="210">
        <v>1</v>
      </c>
      <c r="AZ11" s="210">
        <v>1</v>
      </c>
      <c r="BA11" s="210">
        <f>IF(AZ11=1,G11,0)</f>
        <v>0</v>
      </c>
      <c r="BB11" s="210">
        <f>IF(AZ11=2,G11,0)</f>
        <v>0</v>
      </c>
      <c r="BC11" s="210">
        <f>IF(AZ11=3,G11,0)</f>
        <v>0</v>
      </c>
      <c r="BD11" s="210">
        <f>IF(AZ11=4,G11,0)</f>
        <v>0</v>
      </c>
      <c r="BE11" s="210">
        <f>IF(AZ11=5,G11,0)</f>
        <v>0</v>
      </c>
      <c r="CA11" s="233">
        <v>1</v>
      </c>
      <c r="CB11" s="233">
        <v>1</v>
      </c>
    </row>
    <row r="12" spans="1:15" ht="12.75">
      <c r="A12" s="242"/>
      <c r="B12" s="245"/>
      <c r="C12" s="476" t="s">
        <v>564</v>
      </c>
      <c r="D12" s="477"/>
      <c r="E12" s="246">
        <v>82.432</v>
      </c>
      <c r="F12" s="247"/>
      <c r="G12" s="248"/>
      <c r="H12" s="249"/>
      <c r="I12" s="243"/>
      <c r="J12" s="250"/>
      <c r="K12" s="243"/>
      <c r="M12" s="244" t="s">
        <v>564</v>
      </c>
      <c r="O12" s="233"/>
    </row>
    <row r="13" spans="1:15" ht="12.75">
      <c r="A13" s="242"/>
      <c r="B13" s="245"/>
      <c r="C13" s="476" t="s">
        <v>565</v>
      </c>
      <c r="D13" s="477"/>
      <c r="E13" s="246">
        <v>14.7</v>
      </c>
      <c r="F13" s="247"/>
      <c r="G13" s="248"/>
      <c r="H13" s="249"/>
      <c r="I13" s="243"/>
      <c r="J13" s="250"/>
      <c r="K13" s="243"/>
      <c r="M13" s="244" t="s">
        <v>565</v>
      </c>
      <c r="O13" s="233"/>
    </row>
    <row r="14" spans="1:15" ht="12.75">
      <c r="A14" s="242"/>
      <c r="B14" s="245"/>
      <c r="C14" s="476" t="s">
        <v>566</v>
      </c>
      <c r="D14" s="477"/>
      <c r="E14" s="246">
        <v>57.888</v>
      </c>
      <c r="F14" s="247"/>
      <c r="G14" s="248"/>
      <c r="H14" s="249"/>
      <c r="I14" s="243"/>
      <c r="J14" s="250"/>
      <c r="K14" s="243"/>
      <c r="M14" s="244" t="s">
        <v>566</v>
      </c>
      <c r="O14" s="233"/>
    </row>
    <row r="15" spans="1:15" ht="12.75">
      <c r="A15" s="242"/>
      <c r="B15" s="245"/>
      <c r="C15" s="476" t="s">
        <v>567</v>
      </c>
      <c r="D15" s="477"/>
      <c r="E15" s="246">
        <v>7.552</v>
      </c>
      <c r="F15" s="247"/>
      <c r="G15" s="248"/>
      <c r="H15" s="249"/>
      <c r="I15" s="243"/>
      <c r="J15" s="250"/>
      <c r="K15" s="243"/>
      <c r="M15" s="244" t="s">
        <v>567</v>
      </c>
      <c r="O15" s="233"/>
    </row>
    <row r="16" spans="1:15" ht="12.75">
      <c r="A16" s="242"/>
      <c r="B16" s="245"/>
      <c r="C16" s="476" t="s">
        <v>568</v>
      </c>
      <c r="D16" s="477"/>
      <c r="E16" s="246">
        <v>17.152</v>
      </c>
      <c r="F16" s="247"/>
      <c r="G16" s="248"/>
      <c r="H16" s="249"/>
      <c r="I16" s="243"/>
      <c r="J16" s="250"/>
      <c r="K16" s="243"/>
      <c r="M16" s="244" t="s">
        <v>568</v>
      </c>
      <c r="O16" s="233"/>
    </row>
    <row r="17" spans="1:80" ht="12.75">
      <c r="A17" s="234">
        <v>3</v>
      </c>
      <c r="B17" s="235" t="s">
        <v>569</v>
      </c>
      <c r="C17" s="236" t="s">
        <v>570</v>
      </c>
      <c r="D17" s="237" t="s">
        <v>138</v>
      </c>
      <c r="E17" s="238">
        <v>89.862</v>
      </c>
      <c r="F17" s="331"/>
      <c r="G17" s="239">
        <f>E17*F17</f>
        <v>0</v>
      </c>
      <c r="H17" s="240">
        <v>0</v>
      </c>
      <c r="I17" s="241">
        <f>E17*H17</f>
        <v>0</v>
      </c>
      <c r="J17" s="240">
        <v>0</v>
      </c>
      <c r="K17" s="241">
        <f>E17*J17</f>
        <v>0</v>
      </c>
      <c r="O17" s="233">
        <v>2</v>
      </c>
      <c r="AA17" s="210">
        <v>1</v>
      </c>
      <c r="AB17" s="210">
        <v>1</v>
      </c>
      <c r="AC17" s="210">
        <v>1</v>
      </c>
      <c r="AZ17" s="210">
        <v>1</v>
      </c>
      <c r="BA17" s="210">
        <f>IF(AZ17=1,G17,0)</f>
        <v>0</v>
      </c>
      <c r="BB17" s="210">
        <f>IF(AZ17=2,G17,0)</f>
        <v>0</v>
      </c>
      <c r="BC17" s="210">
        <f>IF(AZ17=3,G17,0)</f>
        <v>0</v>
      </c>
      <c r="BD17" s="210">
        <f>IF(AZ17=4,G17,0)</f>
        <v>0</v>
      </c>
      <c r="BE17" s="210">
        <f>IF(AZ17=5,G17,0)</f>
        <v>0</v>
      </c>
      <c r="CA17" s="233">
        <v>1</v>
      </c>
      <c r="CB17" s="233">
        <v>1</v>
      </c>
    </row>
    <row r="18" spans="1:15" ht="12.75">
      <c r="A18" s="242"/>
      <c r="B18" s="245"/>
      <c r="C18" s="476" t="s">
        <v>571</v>
      </c>
      <c r="D18" s="477"/>
      <c r="E18" s="246">
        <v>89.862</v>
      </c>
      <c r="F18" s="247"/>
      <c r="G18" s="248"/>
      <c r="H18" s="249"/>
      <c r="I18" s="243"/>
      <c r="J18" s="250"/>
      <c r="K18" s="243"/>
      <c r="M18" s="244" t="s">
        <v>571</v>
      </c>
      <c r="O18" s="233"/>
    </row>
    <row r="19" spans="1:80" ht="12.75">
      <c r="A19" s="234">
        <v>4</v>
      </c>
      <c r="B19" s="235" t="s">
        <v>572</v>
      </c>
      <c r="C19" s="236" t="s">
        <v>573</v>
      </c>
      <c r="D19" s="237" t="s">
        <v>131</v>
      </c>
      <c r="E19" s="238">
        <v>449.31</v>
      </c>
      <c r="F19" s="331"/>
      <c r="G19" s="239">
        <f>E19*F19</f>
        <v>0</v>
      </c>
      <c r="H19" s="240">
        <v>0.00099</v>
      </c>
      <c r="I19" s="241">
        <f>E19*H19</f>
        <v>0.4448169</v>
      </c>
      <c r="J19" s="240">
        <v>0</v>
      </c>
      <c r="K19" s="241">
        <f>E19*J19</f>
        <v>0</v>
      </c>
      <c r="O19" s="233">
        <v>2</v>
      </c>
      <c r="AA19" s="210">
        <v>1</v>
      </c>
      <c r="AB19" s="210">
        <v>1</v>
      </c>
      <c r="AC19" s="210">
        <v>1</v>
      </c>
      <c r="AZ19" s="210">
        <v>1</v>
      </c>
      <c r="BA19" s="210">
        <f>IF(AZ19=1,G19,0)</f>
        <v>0</v>
      </c>
      <c r="BB19" s="210">
        <f>IF(AZ19=2,G19,0)</f>
        <v>0</v>
      </c>
      <c r="BC19" s="210">
        <f>IF(AZ19=3,G19,0)</f>
        <v>0</v>
      </c>
      <c r="BD19" s="210">
        <f>IF(AZ19=4,G19,0)</f>
        <v>0</v>
      </c>
      <c r="BE19" s="210">
        <f>IF(AZ19=5,G19,0)</f>
        <v>0</v>
      </c>
      <c r="CA19" s="233">
        <v>1</v>
      </c>
      <c r="CB19" s="233">
        <v>1</v>
      </c>
    </row>
    <row r="20" spans="1:15" ht="12.75">
      <c r="A20" s="242"/>
      <c r="B20" s="245"/>
      <c r="C20" s="476" t="s">
        <v>574</v>
      </c>
      <c r="D20" s="477"/>
      <c r="E20" s="246">
        <v>206.08</v>
      </c>
      <c r="F20" s="247"/>
      <c r="G20" s="248"/>
      <c r="H20" s="249"/>
      <c r="I20" s="243"/>
      <c r="J20" s="250"/>
      <c r="K20" s="243"/>
      <c r="M20" s="244" t="s">
        <v>574</v>
      </c>
      <c r="O20" s="233"/>
    </row>
    <row r="21" spans="1:15" ht="12.75">
      <c r="A21" s="242"/>
      <c r="B21" s="245"/>
      <c r="C21" s="476" t="s">
        <v>575</v>
      </c>
      <c r="D21" s="477"/>
      <c r="E21" s="246">
        <v>36.75</v>
      </c>
      <c r="F21" s="247"/>
      <c r="G21" s="248"/>
      <c r="H21" s="249"/>
      <c r="I21" s="243"/>
      <c r="J21" s="250"/>
      <c r="K21" s="243"/>
      <c r="M21" s="244" t="s">
        <v>575</v>
      </c>
      <c r="O21" s="233"/>
    </row>
    <row r="22" spans="1:15" ht="12.75">
      <c r="A22" s="242"/>
      <c r="B22" s="245"/>
      <c r="C22" s="476" t="s">
        <v>576</v>
      </c>
      <c r="D22" s="477"/>
      <c r="E22" s="246">
        <v>144.72</v>
      </c>
      <c r="F22" s="247"/>
      <c r="G22" s="248"/>
      <c r="H22" s="249"/>
      <c r="I22" s="243"/>
      <c r="J22" s="250"/>
      <c r="K22" s="243"/>
      <c r="M22" s="244" t="s">
        <v>576</v>
      </c>
      <c r="O22" s="233"/>
    </row>
    <row r="23" spans="1:15" ht="12.75">
      <c r="A23" s="242"/>
      <c r="B23" s="245"/>
      <c r="C23" s="476" t="s">
        <v>577</v>
      </c>
      <c r="D23" s="477"/>
      <c r="E23" s="246">
        <v>18.88</v>
      </c>
      <c r="F23" s="247"/>
      <c r="G23" s="248"/>
      <c r="H23" s="249"/>
      <c r="I23" s="243"/>
      <c r="J23" s="250"/>
      <c r="K23" s="243"/>
      <c r="M23" s="244" t="s">
        <v>577</v>
      </c>
      <c r="O23" s="233"/>
    </row>
    <row r="24" spans="1:15" ht="12.75">
      <c r="A24" s="242"/>
      <c r="B24" s="245"/>
      <c r="C24" s="476" t="s">
        <v>578</v>
      </c>
      <c r="D24" s="477"/>
      <c r="E24" s="246">
        <v>42.88</v>
      </c>
      <c r="F24" s="247"/>
      <c r="G24" s="248"/>
      <c r="H24" s="249"/>
      <c r="I24" s="243"/>
      <c r="J24" s="250"/>
      <c r="K24" s="243"/>
      <c r="M24" s="244" t="s">
        <v>578</v>
      </c>
      <c r="O24" s="233"/>
    </row>
    <row r="25" spans="1:80" ht="12.75">
      <c r="A25" s="234">
        <v>5</v>
      </c>
      <c r="B25" s="235" t="s">
        <v>579</v>
      </c>
      <c r="C25" s="236" t="s">
        <v>580</v>
      </c>
      <c r="D25" s="237" t="s">
        <v>131</v>
      </c>
      <c r="E25" s="238">
        <v>449.31</v>
      </c>
      <c r="F25" s="331"/>
      <c r="G25" s="239">
        <f>E25*F25</f>
        <v>0</v>
      </c>
      <c r="H25" s="240">
        <v>0</v>
      </c>
      <c r="I25" s="241">
        <f>E25*H25</f>
        <v>0</v>
      </c>
      <c r="J25" s="240">
        <v>0</v>
      </c>
      <c r="K25" s="241">
        <f>E25*J25</f>
        <v>0</v>
      </c>
      <c r="O25" s="233">
        <v>2</v>
      </c>
      <c r="AA25" s="210">
        <v>1</v>
      </c>
      <c r="AB25" s="210">
        <v>1</v>
      </c>
      <c r="AC25" s="210">
        <v>1</v>
      </c>
      <c r="AZ25" s="210">
        <v>1</v>
      </c>
      <c r="BA25" s="210">
        <f>IF(AZ25=1,G25,0)</f>
        <v>0</v>
      </c>
      <c r="BB25" s="210">
        <f>IF(AZ25=2,G25,0)</f>
        <v>0</v>
      </c>
      <c r="BC25" s="210">
        <f>IF(AZ25=3,G25,0)</f>
        <v>0</v>
      </c>
      <c r="BD25" s="210">
        <f>IF(AZ25=4,G25,0)</f>
        <v>0</v>
      </c>
      <c r="BE25" s="210">
        <f>IF(AZ25=5,G25,0)</f>
        <v>0</v>
      </c>
      <c r="CA25" s="233">
        <v>1</v>
      </c>
      <c r="CB25" s="233">
        <v>1</v>
      </c>
    </row>
    <row r="26" spans="1:80" ht="12.75">
      <c r="A26" s="234">
        <v>6</v>
      </c>
      <c r="B26" s="235" t="s">
        <v>183</v>
      </c>
      <c r="C26" s="236" t="s">
        <v>184</v>
      </c>
      <c r="D26" s="237" t="s">
        <v>138</v>
      </c>
      <c r="E26" s="238">
        <v>89.862</v>
      </c>
      <c r="F26" s="331"/>
      <c r="G26" s="239">
        <f>E26*F26</f>
        <v>0</v>
      </c>
      <c r="H26" s="240">
        <v>0</v>
      </c>
      <c r="I26" s="241">
        <f>E26*H26</f>
        <v>0</v>
      </c>
      <c r="J26" s="240">
        <v>0</v>
      </c>
      <c r="K26" s="241">
        <f>E26*J26</f>
        <v>0</v>
      </c>
      <c r="O26" s="233">
        <v>2</v>
      </c>
      <c r="AA26" s="210">
        <v>1</v>
      </c>
      <c r="AB26" s="210">
        <v>1</v>
      </c>
      <c r="AC26" s="210">
        <v>1</v>
      </c>
      <c r="AZ26" s="210">
        <v>1</v>
      </c>
      <c r="BA26" s="210">
        <f>IF(AZ26=1,G26,0)</f>
        <v>0</v>
      </c>
      <c r="BB26" s="210">
        <f>IF(AZ26=2,G26,0)</f>
        <v>0</v>
      </c>
      <c r="BC26" s="210">
        <f>IF(AZ26=3,G26,0)</f>
        <v>0</v>
      </c>
      <c r="BD26" s="210">
        <f>IF(AZ26=4,G26,0)</f>
        <v>0</v>
      </c>
      <c r="BE26" s="210">
        <f>IF(AZ26=5,G26,0)</f>
        <v>0</v>
      </c>
      <c r="CA26" s="233">
        <v>1</v>
      </c>
      <c r="CB26" s="233">
        <v>1</v>
      </c>
    </row>
    <row r="27" spans="1:15" ht="12.75">
      <c r="A27" s="242"/>
      <c r="B27" s="245"/>
      <c r="C27" s="476" t="s">
        <v>571</v>
      </c>
      <c r="D27" s="477"/>
      <c r="E27" s="246">
        <v>89.862</v>
      </c>
      <c r="F27" s="247"/>
      <c r="G27" s="248"/>
      <c r="H27" s="249"/>
      <c r="I27" s="243"/>
      <c r="J27" s="250"/>
      <c r="K27" s="243"/>
      <c r="M27" s="244" t="s">
        <v>571</v>
      </c>
      <c r="O27" s="233"/>
    </row>
    <row r="28" spans="1:80" ht="12.75">
      <c r="A28" s="234">
        <v>7</v>
      </c>
      <c r="B28" s="235" t="s">
        <v>185</v>
      </c>
      <c r="C28" s="236" t="s">
        <v>186</v>
      </c>
      <c r="D28" s="237" t="s">
        <v>138</v>
      </c>
      <c r="E28" s="238">
        <v>248.272</v>
      </c>
      <c r="F28" s="331"/>
      <c r="G28" s="239">
        <f>E28*F28</f>
        <v>0</v>
      </c>
      <c r="H28" s="240">
        <v>0</v>
      </c>
      <c r="I28" s="241">
        <f>E28*H28</f>
        <v>0</v>
      </c>
      <c r="J28" s="240">
        <v>0</v>
      </c>
      <c r="K28" s="241">
        <f>E28*J28</f>
        <v>0</v>
      </c>
      <c r="O28" s="233">
        <v>2</v>
      </c>
      <c r="AA28" s="210">
        <v>1</v>
      </c>
      <c r="AB28" s="210">
        <v>1</v>
      </c>
      <c r="AC28" s="210">
        <v>1</v>
      </c>
      <c r="AZ28" s="210">
        <v>1</v>
      </c>
      <c r="BA28" s="210">
        <f>IF(AZ28=1,G28,0)</f>
        <v>0</v>
      </c>
      <c r="BB28" s="210">
        <f>IF(AZ28=2,G28,0)</f>
        <v>0</v>
      </c>
      <c r="BC28" s="210">
        <f>IF(AZ28=3,G28,0)</f>
        <v>0</v>
      </c>
      <c r="BD28" s="210">
        <f>IF(AZ28=4,G28,0)</f>
        <v>0</v>
      </c>
      <c r="BE28" s="210">
        <f>IF(AZ28=5,G28,0)</f>
        <v>0</v>
      </c>
      <c r="CA28" s="233">
        <v>1</v>
      </c>
      <c r="CB28" s="233">
        <v>1</v>
      </c>
    </row>
    <row r="29" spans="1:15" ht="12.75">
      <c r="A29" s="242"/>
      <c r="B29" s="245"/>
      <c r="C29" s="476" t="s">
        <v>581</v>
      </c>
      <c r="D29" s="477"/>
      <c r="E29" s="246">
        <v>179.724</v>
      </c>
      <c r="F29" s="247"/>
      <c r="G29" s="248"/>
      <c r="H29" s="249"/>
      <c r="I29" s="243"/>
      <c r="J29" s="250"/>
      <c r="K29" s="243"/>
      <c r="M29" s="244" t="s">
        <v>581</v>
      </c>
      <c r="O29" s="233"/>
    </row>
    <row r="30" spans="1:15" ht="12.75">
      <c r="A30" s="242"/>
      <c r="B30" s="245"/>
      <c r="C30" s="476" t="s">
        <v>582</v>
      </c>
      <c r="D30" s="477"/>
      <c r="E30" s="246">
        <v>68.548</v>
      </c>
      <c r="F30" s="247"/>
      <c r="G30" s="248"/>
      <c r="H30" s="249"/>
      <c r="I30" s="243"/>
      <c r="J30" s="250"/>
      <c r="K30" s="243"/>
      <c r="M30" s="244" t="s">
        <v>582</v>
      </c>
      <c r="O30" s="233"/>
    </row>
    <row r="31" spans="1:80" ht="12.75">
      <c r="A31" s="234">
        <v>8</v>
      </c>
      <c r="B31" s="235" t="s">
        <v>188</v>
      </c>
      <c r="C31" s="236" t="s">
        <v>189</v>
      </c>
      <c r="D31" s="237" t="s">
        <v>138</v>
      </c>
      <c r="E31" s="238">
        <v>111.176</v>
      </c>
      <c r="F31" s="331"/>
      <c r="G31" s="239">
        <f>E31*F31</f>
        <v>0</v>
      </c>
      <c r="H31" s="240">
        <v>0</v>
      </c>
      <c r="I31" s="241">
        <f>E31*H31</f>
        <v>0</v>
      </c>
      <c r="J31" s="240">
        <v>0</v>
      </c>
      <c r="K31" s="241">
        <f>E31*J31</f>
        <v>0</v>
      </c>
      <c r="O31" s="233">
        <v>2</v>
      </c>
      <c r="AA31" s="210">
        <v>1</v>
      </c>
      <c r="AB31" s="210">
        <v>1</v>
      </c>
      <c r="AC31" s="210">
        <v>1</v>
      </c>
      <c r="AZ31" s="210">
        <v>1</v>
      </c>
      <c r="BA31" s="210">
        <f>IF(AZ31=1,G31,0)</f>
        <v>0</v>
      </c>
      <c r="BB31" s="210">
        <f>IF(AZ31=2,G31,0)</f>
        <v>0</v>
      </c>
      <c r="BC31" s="210">
        <f>IF(AZ31=3,G31,0)</f>
        <v>0</v>
      </c>
      <c r="BD31" s="210">
        <f>IF(AZ31=4,G31,0)</f>
        <v>0</v>
      </c>
      <c r="BE31" s="210">
        <f>IF(AZ31=5,G31,0)</f>
        <v>0</v>
      </c>
      <c r="CA31" s="233">
        <v>1</v>
      </c>
      <c r="CB31" s="233">
        <v>1</v>
      </c>
    </row>
    <row r="32" spans="1:15" ht="12.75">
      <c r="A32" s="242"/>
      <c r="B32" s="245"/>
      <c r="C32" s="476" t="s">
        <v>583</v>
      </c>
      <c r="D32" s="477"/>
      <c r="E32" s="246">
        <v>111.176</v>
      </c>
      <c r="F32" s="247"/>
      <c r="G32" s="248"/>
      <c r="H32" s="249"/>
      <c r="I32" s="243"/>
      <c r="J32" s="250"/>
      <c r="K32" s="243"/>
      <c r="M32" s="244" t="s">
        <v>583</v>
      </c>
      <c r="O32" s="233"/>
    </row>
    <row r="33" spans="1:80" ht="12.75">
      <c r="A33" s="234">
        <v>9</v>
      </c>
      <c r="B33" s="235" t="s">
        <v>191</v>
      </c>
      <c r="C33" s="236" t="s">
        <v>192</v>
      </c>
      <c r="D33" s="237" t="s">
        <v>138</v>
      </c>
      <c r="E33" s="238">
        <v>179.724</v>
      </c>
      <c r="F33" s="331"/>
      <c r="G33" s="239">
        <f>E33*F33</f>
        <v>0</v>
      </c>
      <c r="H33" s="240">
        <v>0</v>
      </c>
      <c r="I33" s="241">
        <f>E33*H33</f>
        <v>0</v>
      </c>
      <c r="J33" s="240">
        <v>0</v>
      </c>
      <c r="K33" s="241">
        <f>E33*J33</f>
        <v>0</v>
      </c>
      <c r="O33" s="233">
        <v>2</v>
      </c>
      <c r="AA33" s="210">
        <v>1</v>
      </c>
      <c r="AB33" s="210">
        <v>1</v>
      </c>
      <c r="AC33" s="210">
        <v>1</v>
      </c>
      <c r="AZ33" s="210">
        <v>1</v>
      </c>
      <c r="BA33" s="210">
        <f>IF(AZ33=1,G33,0)</f>
        <v>0</v>
      </c>
      <c r="BB33" s="210">
        <f>IF(AZ33=2,G33,0)</f>
        <v>0</v>
      </c>
      <c r="BC33" s="210">
        <f>IF(AZ33=3,G33,0)</f>
        <v>0</v>
      </c>
      <c r="BD33" s="210">
        <f>IF(AZ33=4,G33,0)</f>
        <v>0</v>
      </c>
      <c r="BE33" s="210">
        <f>IF(AZ33=5,G33,0)</f>
        <v>0</v>
      </c>
      <c r="CA33" s="233">
        <v>1</v>
      </c>
      <c r="CB33" s="233">
        <v>1</v>
      </c>
    </row>
    <row r="34" spans="1:80" ht="12.75">
      <c r="A34" s="234">
        <v>10</v>
      </c>
      <c r="B34" s="235" t="s">
        <v>193</v>
      </c>
      <c r="C34" s="236" t="s">
        <v>194</v>
      </c>
      <c r="D34" s="237" t="s">
        <v>138</v>
      </c>
      <c r="E34" s="238">
        <v>111.176</v>
      </c>
      <c r="F34" s="331"/>
      <c r="G34" s="239">
        <f>E34*F34</f>
        <v>0</v>
      </c>
      <c r="H34" s="240">
        <v>0</v>
      </c>
      <c r="I34" s="241">
        <f>E34*H34</f>
        <v>0</v>
      </c>
      <c r="J34" s="240">
        <v>0</v>
      </c>
      <c r="K34" s="241">
        <f>E34*J34</f>
        <v>0</v>
      </c>
      <c r="O34" s="233">
        <v>2</v>
      </c>
      <c r="AA34" s="210">
        <v>1</v>
      </c>
      <c r="AB34" s="210">
        <v>1</v>
      </c>
      <c r="AC34" s="210">
        <v>1</v>
      </c>
      <c r="AZ34" s="210">
        <v>1</v>
      </c>
      <c r="BA34" s="210">
        <f>IF(AZ34=1,G34,0)</f>
        <v>0</v>
      </c>
      <c r="BB34" s="210">
        <f>IF(AZ34=2,G34,0)</f>
        <v>0</v>
      </c>
      <c r="BC34" s="210">
        <f>IF(AZ34=3,G34,0)</f>
        <v>0</v>
      </c>
      <c r="BD34" s="210">
        <f>IF(AZ34=4,G34,0)</f>
        <v>0</v>
      </c>
      <c r="BE34" s="210">
        <f>IF(AZ34=5,G34,0)</f>
        <v>0</v>
      </c>
      <c r="CA34" s="233">
        <v>1</v>
      </c>
      <c r="CB34" s="233">
        <v>1</v>
      </c>
    </row>
    <row r="35" spans="1:80" ht="12.75">
      <c r="A35" s="234">
        <v>11</v>
      </c>
      <c r="B35" s="235" t="s">
        <v>584</v>
      </c>
      <c r="C35" s="236" t="s">
        <v>585</v>
      </c>
      <c r="D35" s="237" t="s">
        <v>138</v>
      </c>
      <c r="E35" s="238">
        <v>179.724</v>
      </c>
      <c r="F35" s="331"/>
      <c r="G35" s="239">
        <f>E35*F35</f>
        <v>0</v>
      </c>
      <c r="H35" s="240">
        <v>0</v>
      </c>
      <c r="I35" s="241">
        <f>E35*H35</f>
        <v>0</v>
      </c>
      <c r="J35" s="240">
        <v>0</v>
      </c>
      <c r="K35" s="241">
        <f>E35*J35</f>
        <v>0</v>
      </c>
      <c r="O35" s="233">
        <v>2</v>
      </c>
      <c r="AA35" s="210">
        <v>1</v>
      </c>
      <c r="AB35" s="210">
        <v>1</v>
      </c>
      <c r="AC35" s="210">
        <v>1</v>
      </c>
      <c r="AZ35" s="210">
        <v>1</v>
      </c>
      <c r="BA35" s="210">
        <f>IF(AZ35=1,G35,0)</f>
        <v>0</v>
      </c>
      <c r="BB35" s="210">
        <f>IF(AZ35=2,G35,0)</f>
        <v>0</v>
      </c>
      <c r="BC35" s="210">
        <f>IF(AZ35=3,G35,0)</f>
        <v>0</v>
      </c>
      <c r="BD35" s="210">
        <f>IF(AZ35=4,G35,0)</f>
        <v>0</v>
      </c>
      <c r="BE35" s="210">
        <f>IF(AZ35=5,G35,0)</f>
        <v>0</v>
      </c>
      <c r="CA35" s="233">
        <v>1</v>
      </c>
      <c r="CB35" s="233">
        <v>1</v>
      </c>
    </row>
    <row r="36" spans="1:80" ht="12.75">
      <c r="A36" s="234">
        <v>12</v>
      </c>
      <c r="B36" s="235" t="s">
        <v>195</v>
      </c>
      <c r="C36" s="236" t="s">
        <v>196</v>
      </c>
      <c r="D36" s="237" t="s">
        <v>138</v>
      </c>
      <c r="E36" s="238">
        <v>68.548</v>
      </c>
      <c r="F36" s="331"/>
      <c r="G36" s="239">
        <f>E36*F36</f>
        <v>0</v>
      </c>
      <c r="H36" s="240">
        <v>0</v>
      </c>
      <c r="I36" s="241">
        <f>E36*H36</f>
        <v>0</v>
      </c>
      <c r="J36" s="240">
        <v>0</v>
      </c>
      <c r="K36" s="241">
        <f>E36*J36</f>
        <v>0</v>
      </c>
      <c r="O36" s="233">
        <v>2</v>
      </c>
      <c r="AA36" s="210">
        <v>1</v>
      </c>
      <c r="AB36" s="210">
        <v>1</v>
      </c>
      <c r="AC36" s="210">
        <v>1</v>
      </c>
      <c r="AZ36" s="210">
        <v>1</v>
      </c>
      <c r="BA36" s="210">
        <f>IF(AZ36=1,G36,0)</f>
        <v>0</v>
      </c>
      <c r="BB36" s="210">
        <f>IF(AZ36=2,G36,0)</f>
        <v>0</v>
      </c>
      <c r="BC36" s="210">
        <f>IF(AZ36=3,G36,0)</f>
        <v>0</v>
      </c>
      <c r="BD36" s="210">
        <f>IF(AZ36=4,G36,0)</f>
        <v>0</v>
      </c>
      <c r="BE36" s="210">
        <f>IF(AZ36=5,G36,0)</f>
        <v>0</v>
      </c>
      <c r="CA36" s="233">
        <v>1</v>
      </c>
      <c r="CB36" s="233">
        <v>1</v>
      </c>
    </row>
    <row r="37" spans="1:15" ht="12.75">
      <c r="A37" s="242"/>
      <c r="B37" s="245"/>
      <c r="C37" s="476" t="s">
        <v>586</v>
      </c>
      <c r="D37" s="477"/>
      <c r="E37" s="246">
        <v>9.72</v>
      </c>
      <c r="F37" s="247"/>
      <c r="G37" s="248"/>
      <c r="H37" s="249"/>
      <c r="I37" s="243"/>
      <c r="J37" s="250"/>
      <c r="K37" s="243"/>
      <c r="M37" s="244" t="s">
        <v>586</v>
      </c>
      <c r="O37" s="233"/>
    </row>
    <row r="38" spans="1:15" ht="12.75">
      <c r="A38" s="242"/>
      <c r="B38" s="245"/>
      <c r="C38" s="476" t="s">
        <v>587</v>
      </c>
      <c r="D38" s="477"/>
      <c r="E38" s="246">
        <v>11.88</v>
      </c>
      <c r="F38" s="247"/>
      <c r="G38" s="248"/>
      <c r="H38" s="249"/>
      <c r="I38" s="243"/>
      <c r="J38" s="250"/>
      <c r="K38" s="243"/>
      <c r="M38" s="244" t="s">
        <v>587</v>
      </c>
      <c r="O38" s="233"/>
    </row>
    <row r="39" spans="1:15" ht="12.75">
      <c r="A39" s="242"/>
      <c r="B39" s="245"/>
      <c r="C39" s="476" t="s">
        <v>588</v>
      </c>
      <c r="D39" s="477"/>
      <c r="E39" s="246">
        <v>13.68</v>
      </c>
      <c r="F39" s="247"/>
      <c r="G39" s="248"/>
      <c r="H39" s="249"/>
      <c r="I39" s="243"/>
      <c r="J39" s="250"/>
      <c r="K39" s="243"/>
      <c r="M39" s="244" t="s">
        <v>588</v>
      </c>
      <c r="O39" s="233"/>
    </row>
    <row r="40" spans="1:15" ht="12.75">
      <c r="A40" s="242"/>
      <c r="B40" s="245"/>
      <c r="C40" s="476" t="s">
        <v>589</v>
      </c>
      <c r="D40" s="477"/>
      <c r="E40" s="246">
        <v>10.5</v>
      </c>
      <c r="F40" s="247"/>
      <c r="G40" s="248"/>
      <c r="H40" s="249"/>
      <c r="I40" s="243"/>
      <c r="J40" s="250"/>
      <c r="K40" s="243"/>
      <c r="M40" s="244" t="s">
        <v>589</v>
      </c>
      <c r="O40" s="233"/>
    </row>
    <row r="41" spans="1:15" ht="12.75">
      <c r="A41" s="242"/>
      <c r="B41" s="245"/>
      <c r="C41" s="476" t="s">
        <v>590</v>
      </c>
      <c r="D41" s="477"/>
      <c r="E41" s="246">
        <v>10.8</v>
      </c>
      <c r="F41" s="247"/>
      <c r="G41" s="248"/>
      <c r="H41" s="249"/>
      <c r="I41" s="243"/>
      <c r="J41" s="250"/>
      <c r="K41" s="243"/>
      <c r="M41" s="244" t="s">
        <v>590</v>
      </c>
      <c r="O41" s="233"/>
    </row>
    <row r="42" spans="1:15" ht="12.75">
      <c r="A42" s="242"/>
      <c r="B42" s="245"/>
      <c r="C42" s="476" t="s">
        <v>591</v>
      </c>
      <c r="D42" s="477"/>
      <c r="E42" s="246">
        <v>5.472</v>
      </c>
      <c r="F42" s="247"/>
      <c r="G42" s="248"/>
      <c r="H42" s="249"/>
      <c r="I42" s="243"/>
      <c r="J42" s="250"/>
      <c r="K42" s="243"/>
      <c r="M42" s="244" t="s">
        <v>591</v>
      </c>
      <c r="O42" s="233"/>
    </row>
    <row r="43" spans="1:15" ht="12.75">
      <c r="A43" s="242"/>
      <c r="B43" s="245"/>
      <c r="C43" s="476" t="s">
        <v>592</v>
      </c>
      <c r="D43" s="477"/>
      <c r="E43" s="246">
        <v>6.496</v>
      </c>
      <c r="F43" s="247"/>
      <c r="G43" s="248"/>
      <c r="H43" s="249"/>
      <c r="I43" s="243"/>
      <c r="J43" s="250"/>
      <c r="K43" s="243"/>
      <c r="M43" s="244" t="s">
        <v>592</v>
      </c>
      <c r="O43" s="233"/>
    </row>
    <row r="44" spans="1:80" ht="20.4">
      <c r="A44" s="234">
        <v>13</v>
      </c>
      <c r="B44" s="235" t="s">
        <v>195</v>
      </c>
      <c r="C44" s="236" t="s">
        <v>593</v>
      </c>
      <c r="D44" s="237" t="s">
        <v>138</v>
      </c>
      <c r="E44" s="238">
        <v>63.734</v>
      </c>
      <c r="F44" s="331"/>
      <c r="G44" s="239">
        <f>E44*F44</f>
        <v>0</v>
      </c>
      <c r="H44" s="240">
        <v>0</v>
      </c>
      <c r="I44" s="241">
        <f>E44*H44</f>
        <v>0</v>
      </c>
      <c r="J44" s="240">
        <v>0</v>
      </c>
      <c r="K44" s="241">
        <f>E44*J44</f>
        <v>0</v>
      </c>
      <c r="O44" s="233">
        <v>2</v>
      </c>
      <c r="AA44" s="210">
        <v>1</v>
      </c>
      <c r="AB44" s="210">
        <v>1</v>
      </c>
      <c r="AC44" s="210">
        <v>1</v>
      </c>
      <c r="AZ44" s="210">
        <v>1</v>
      </c>
      <c r="BA44" s="210">
        <f>IF(AZ44=1,G44,0)</f>
        <v>0</v>
      </c>
      <c r="BB44" s="210">
        <f>IF(AZ44=2,G44,0)</f>
        <v>0</v>
      </c>
      <c r="BC44" s="210">
        <f>IF(AZ44=3,G44,0)</f>
        <v>0</v>
      </c>
      <c r="BD44" s="210">
        <f>IF(AZ44=4,G44,0)</f>
        <v>0</v>
      </c>
      <c r="BE44" s="210">
        <f>IF(AZ44=5,G44,0)</f>
        <v>0</v>
      </c>
      <c r="CA44" s="233">
        <v>1</v>
      </c>
      <c r="CB44" s="233">
        <v>1</v>
      </c>
    </row>
    <row r="45" spans="1:15" ht="12.75">
      <c r="A45" s="242"/>
      <c r="B45" s="245"/>
      <c r="C45" s="476" t="s">
        <v>594</v>
      </c>
      <c r="D45" s="477"/>
      <c r="E45" s="246">
        <v>24.91</v>
      </c>
      <c r="F45" s="247"/>
      <c r="G45" s="248"/>
      <c r="H45" s="249"/>
      <c r="I45" s="243"/>
      <c r="J45" s="250"/>
      <c r="K45" s="243"/>
      <c r="M45" s="244" t="s">
        <v>594</v>
      </c>
      <c r="O45" s="233"/>
    </row>
    <row r="46" spans="1:15" ht="12.75">
      <c r="A46" s="242"/>
      <c r="B46" s="245"/>
      <c r="C46" s="476" t="s">
        <v>595</v>
      </c>
      <c r="D46" s="477"/>
      <c r="E46" s="246">
        <v>14.904</v>
      </c>
      <c r="F46" s="247"/>
      <c r="G46" s="248"/>
      <c r="H46" s="249"/>
      <c r="I46" s="243"/>
      <c r="J46" s="250"/>
      <c r="K46" s="243"/>
      <c r="M46" s="244" t="s">
        <v>595</v>
      </c>
      <c r="O46" s="233"/>
    </row>
    <row r="47" spans="1:15" ht="12.75">
      <c r="A47" s="242"/>
      <c r="B47" s="245"/>
      <c r="C47" s="476" t="s">
        <v>596</v>
      </c>
      <c r="D47" s="477"/>
      <c r="E47" s="246">
        <v>17.424</v>
      </c>
      <c r="F47" s="247"/>
      <c r="G47" s="248"/>
      <c r="H47" s="249"/>
      <c r="I47" s="243"/>
      <c r="J47" s="250"/>
      <c r="K47" s="243"/>
      <c r="M47" s="244" t="s">
        <v>596</v>
      </c>
      <c r="O47" s="233"/>
    </row>
    <row r="48" spans="1:15" ht="12.75">
      <c r="A48" s="242"/>
      <c r="B48" s="245"/>
      <c r="C48" s="476" t="s">
        <v>597</v>
      </c>
      <c r="D48" s="477"/>
      <c r="E48" s="246">
        <v>6.496</v>
      </c>
      <c r="F48" s="247"/>
      <c r="G48" s="248"/>
      <c r="H48" s="249"/>
      <c r="I48" s="243"/>
      <c r="J48" s="250"/>
      <c r="K48" s="243"/>
      <c r="M48" s="244" t="s">
        <v>597</v>
      </c>
      <c r="O48" s="233"/>
    </row>
    <row r="49" spans="1:57" ht="12.75">
      <c r="A49" s="251"/>
      <c r="B49" s="252" t="s">
        <v>99</v>
      </c>
      <c r="C49" s="253" t="s">
        <v>128</v>
      </c>
      <c r="D49" s="254"/>
      <c r="E49" s="255"/>
      <c r="F49" s="256"/>
      <c r="G49" s="257">
        <f>SUM(G7:G48)</f>
        <v>0</v>
      </c>
      <c r="H49" s="258"/>
      <c r="I49" s="259">
        <f>SUM(I7:I48)</f>
        <v>0.4448169</v>
      </c>
      <c r="J49" s="258"/>
      <c r="K49" s="259">
        <f>SUM(K7:K48)</f>
        <v>-19.75</v>
      </c>
      <c r="O49" s="233">
        <v>4</v>
      </c>
      <c r="BA49" s="260">
        <f>SUM(BA7:BA48)</f>
        <v>0</v>
      </c>
      <c r="BB49" s="260">
        <f>SUM(BB7:BB48)</f>
        <v>0</v>
      </c>
      <c r="BC49" s="260">
        <f>SUM(BC7:BC48)</f>
        <v>0</v>
      </c>
      <c r="BD49" s="260">
        <f>SUM(BD7:BD48)</f>
        <v>0</v>
      </c>
      <c r="BE49" s="260">
        <f>SUM(BE7:BE48)</f>
        <v>0</v>
      </c>
    </row>
    <row r="50" spans="1:15" ht="12.75">
      <c r="A50" s="223" t="s">
        <v>96</v>
      </c>
      <c r="B50" s="224" t="s">
        <v>116</v>
      </c>
      <c r="C50" s="225" t="s">
        <v>598</v>
      </c>
      <c r="D50" s="226"/>
      <c r="E50" s="227"/>
      <c r="F50" s="227"/>
      <c r="G50" s="228"/>
      <c r="H50" s="229"/>
      <c r="I50" s="230"/>
      <c r="J50" s="231"/>
      <c r="K50" s="232"/>
      <c r="O50" s="233">
        <v>1</v>
      </c>
    </row>
    <row r="51" spans="1:80" ht="12.75">
      <c r="A51" s="234">
        <v>14</v>
      </c>
      <c r="B51" s="235" t="s">
        <v>600</v>
      </c>
      <c r="C51" s="236" t="s">
        <v>601</v>
      </c>
      <c r="D51" s="237" t="s">
        <v>138</v>
      </c>
      <c r="E51" s="238">
        <v>47.442</v>
      </c>
      <c r="F51" s="331"/>
      <c r="G51" s="239">
        <f>E51*F51</f>
        <v>0</v>
      </c>
      <c r="H51" s="240">
        <v>1.1322</v>
      </c>
      <c r="I51" s="241">
        <f>E51*H51</f>
        <v>53.71383240000001</v>
      </c>
      <c r="J51" s="240">
        <v>0</v>
      </c>
      <c r="K51" s="241">
        <f>E51*J51</f>
        <v>0</v>
      </c>
      <c r="O51" s="233">
        <v>2</v>
      </c>
      <c r="AA51" s="210">
        <v>1</v>
      </c>
      <c r="AB51" s="210">
        <v>1</v>
      </c>
      <c r="AC51" s="210">
        <v>1</v>
      </c>
      <c r="AZ51" s="210">
        <v>1</v>
      </c>
      <c r="BA51" s="210">
        <f>IF(AZ51=1,G51,0)</f>
        <v>0</v>
      </c>
      <c r="BB51" s="210">
        <f>IF(AZ51=2,G51,0)</f>
        <v>0</v>
      </c>
      <c r="BC51" s="210">
        <f>IF(AZ51=3,G51,0)</f>
        <v>0</v>
      </c>
      <c r="BD51" s="210">
        <f>IF(AZ51=4,G51,0)</f>
        <v>0</v>
      </c>
      <c r="BE51" s="210">
        <f>IF(AZ51=5,G51,0)</f>
        <v>0</v>
      </c>
      <c r="CA51" s="233">
        <v>1</v>
      </c>
      <c r="CB51" s="233">
        <v>1</v>
      </c>
    </row>
    <row r="52" spans="1:15" ht="12.75">
      <c r="A52" s="242"/>
      <c r="B52" s="245"/>
      <c r="C52" s="476" t="s">
        <v>602</v>
      </c>
      <c r="D52" s="477"/>
      <c r="E52" s="246">
        <v>47.442</v>
      </c>
      <c r="F52" s="247"/>
      <c r="G52" s="248"/>
      <c r="H52" s="249"/>
      <c r="I52" s="243"/>
      <c r="J52" s="250"/>
      <c r="K52" s="243"/>
      <c r="M52" s="244" t="s">
        <v>602</v>
      </c>
      <c r="O52" s="233"/>
    </row>
    <row r="53" spans="1:57" ht="12.75">
      <c r="A53" s="251"/>
      <c r="B53" s="252" t="s">
        <v>99</v>
      </c>
      <c r="C53" s="253" t="s">
        <v>599</v>
      </c>
      <c r="D53" s="254"/>
      <c r="E53" s="255"/>
      <c r="F53" s="256"/>
      <c r="G53" s="257">
        <f>SUM(G50:G52)</f>
        <v>0</v>
      </c>
      <c r="H53" s="258"/>
      <c r="I53" s="259">
        <f>SUM(I50:I52)</f>
        <v>53.71383240000001</v>
      </c>
      <c r="J53" s="258"/>
      <c r="K53" s="259">
        <f>SUM(K50:K52)</f>
        <v>0</v>
      </c>
      <c r="O53" s="233">
        <v>4</v>
      </c>
      <c r="BA53" s="260">
        <f>SUM(BA50:BA52)</f>
        <v>0</v>
      </c>
      <c r="BB53" s="260">
        <f>SUM(BB50:BB52)</f>
        <v>0</v>
      </c>
      <c r="BC53" s="260">
        <f>SUM(BC50:BC52)</f>
        <v>0</v>
      </c>
      <c r="BD53" s="260">
        <f>SUM(BD50:BD52)</f>
        <v>0</v>
      </c>
      <c r="BE53" s="260">
        <f>SUM(BE50:BE52)</f>
        <v>0</v>
      </c>
    </row>
    <row r="54" spans="1:15" ht="12.75">
      <c r="A54" s="223" t="s">
        <v>96</v>
      </c>
      <c r="B54" s="224" t="s">
        <v>118</v>
      </c>
      <c r="C54" s="225" t="s">
        <v>603</v>
      </c>
      <c r="D54" s="226"/>
      <c r="E54" s="227"/>
      <c r="F54" s="227"/>
      <c r="G54" s="228"/>
      <c r="H54" s="229"/>
      <c r="I54" s="230"/>
      <c r="J54" s="231"/>
      <c r="K54" s="232"/>
      <c r="O54" s="233">
        <v>1</v>
      </c>
    </row>
    <row r="55" spans="1:80" ht="12.75">
      <c r="A55" s="234">
        <v>15</v>
      </c>
      <c r="B55" s="235" t="s">
        <v>605</v>
      </c>
      <c r="C55" s="236" t="s">
        <v>606</v>
      </c>
      <c r="D55" s="237" t="s">
        <v>157</v>
      </c>
      <c r="E55" s="238">
        <v>23.4375</v>
      </c>
      <c r="F55" s="331"/>
      <c r="G55" s="239">
        <f>E55*F55</f>
        <v>0</v>
      </c>
      <c r="H55" s="240">
        <v>1</v>
      </c>
      <c r="I55" s="241">
        <f>E55*H55</f>
        <v>23.4375</v>
      </c>
      <c r="J55" s="240">
        <v>0</v>
      </c>
      <c r="K55" s="241">
        <f>E55*J55</f>
        <v>0</v>
      </c>
      <c r="O55" s="233">
        <v>2</v>
      </c>
      <c r="AA55" s="210">
        <v>1</v>
      </c>
      <c r="AB55" s="210">
        <v>1</v>
      </c>
      <c r="AC55" s="210">
        <v>1</v>
      </c>
      <c r="AZ55" s="210">
        <v>1</v>
      </c>
      <c r="BA55" s="210">
        <f>IF(AZ55=1,G55,0)</f>
        <v>0</v>
      </c>
      <c r="BB55" s="210">
        <f>IF(AZ55=2,G55,0)</f>
        <v>0</v>
      </c>
      <c r="BC55" s="210">
        <f>IF(AZ55=3,G55,0)</f>
        <v>0</v>
      </c>
      <c r="BD55" s="210">
        <f>IF(AZ55=4,G55,0)</f>
        <v>0</v>
      </c>
      <c r="BE55" s="210">
        <f>IF(AZ55=5,G55,0)</f>
        <v>0</v>
      </c>
      <c r="CA55" s="233">
        <v>1</v>
      </c>
      <c r="CB55" s="233">
        <v>1</v>
      </c>
    </row>
    <row r="56" spans="1:15" ht="12.75">
      <c r="A56" s="242"/>
      <c r="B56" s="245"/>
      <c r="C56" s="476" t="s">
        <v>607</v>
      </c>
      <c r="D56" s="477"/>
      <c r="E56" s="246">
        <v>9.9375</v>
      </c>
      <c r="F56" s="247"/>
      <c r="G56" s="248"/>
      <c r="H56" s="249"/>
      <c r="I56" s="243"/>
      <c r="J56" s="250"/>
      <c r="K56" s="243"/>
      <c r="M56" s="244" t="s">
        <v>607</v>
      </c>
      <c r="O56" s="233"/>
    </row>
    <row r="57" spans="1:15" ht="12.75">
      <c r="A57" s="242"/>
      <c r="B57" s="245"/>
      <c r="C57" s="476" t="s">
        <v>608</v>
      </c>
      <c r="D57" s="477"/>
      <c r="E57" s="246">
        <v>13.5</v>
      </c>
      <c r="F57" s="247"/>
      <c r="G57" s="248"/>
      <c r="H57" s="249"/>
      <c r="I57" s="243"/>
      <c r="J57" s="250"/>
      <c r="K57" s="243"/>
      <c r="M57" s="244" t="s">
        <v>608</v>
      </c>
      <c r="O57" s="233"/>
    </row>
    <row r="58" spans="1:80" ht="12.75">
      <c r="A58" s="234">
        <v>16</v>
      </c>
      <c r="B58" s="235" t="s">
        <v>609</v>
      </c>
      <c r="C58" s="236" t="s">
        <v>610</v>
      </c>
      <c r="D58" s="237" t="s">
        <v>201</v>
      </c>
      <c r="E58" s="238">
        <v>125</v>
      </c>
      <c r="F58" s="331"/>
      <c r="G58" s="239">
        <f>E58*F58</f>
        <v>0</v>
      </c>
      <c r="H58" s="240">
        <v>0.0036</v>
      </c>
      <c r="I58" s="241">
        <f>E58*H58</f>
        <v>0.45</v>
      </c>
      <c r="J58" s="240">
        <v>0</v>
      </c>
      <c r="K58" s="241">
        <f>E58*J58</f>
        <v>0</v>
      </c>
      <c r="O58" s="233">
        <v>2</v>
      </c>
      <c r="AA58" s="210">
        <v>1</v>
      </c>
      <c r="AB58" s="210">
        <v>1</v>
      </c>
      <c r="AC58" s="210">
        <v>1</v>
      </c>
      <c r="AZ58" s="210">
        <v>1</v>
      </c>
      <c r="BA58" s="210">
        <f>IF(AZ58=1,G58,0)</f>
        <v>0</v>
      </c>
      <c r="BB58" s="210">
        <f>IF(AZ58=2,G58,0)</f>
        <v>0</v>
      </c>
      <c r="BC58" s="210">
        <f>IF(AZ58=3,G58,0)</f>
        <v>0</v>
      </c>
      <c r="BD58" s="210">
        <f>IF(AZ58=4,G58,0)</f>
        <v>0</v>
      </c>
      <c r="BE58" s="210">
        <f>IF(AZ58=5,G58,0)</f>
        <v>0</v>
      </c>
      <c r="CA58" s="233">
        <v>1</v>
      </c>
      <c r="CB58" s="233">
        <v>1</v>
      </c>
    </row>
    <row r="59" spans="1:15" ht="12.75">
      <c r="A59" s="242"/>
      <c r="B59" s="245"/>
      <c r="C59" s="476" t="s">
        <v>611</v>
      </c>
      <c r="D59" s="477"/>
      <c r="E59" s="246">
        <v>53</v>
      </c>
      <c r="F59" s="247"/>
      <c r="G59" s="248"/>
      <c r="H59" s="249"/>
      <c r="I59" s="243"/>
      <c r="J59" s="250"/>
      <c r="K59" s="243"/>
      <c r="M59" s="244" t="s">
        <v>611</v>
      </c>
      <c r="O59" s="233"/>
    </row>
    <row r="60" spans="1:15" ht="12.75">
      <c r="A60" s="242"/>
      <c r="B60" s="245"/>
      <c r="C60" s="476" t="s">
        <v>612</v>
      </c>
      <c r="D60" s="477"/>
      <c r="E60" s="246">
        <v>72</v>
      </c>
      <c r="F60" s="247"/>
      <c r="G60" s="248"/>
      <c r="H60" s="249"/>
      <c r="I60" s="243"/>
      <c r="J60" s="250"/>
      <c r="K60" s="243"/>
      <c r="M60" s="244" t="s">
        <v>612</v>
      </c>
      <c r="O60" s="233"/>
    </row>
    <row r="61" spans="1:57" ht="12.75">
      <c r="A61" s="251"/>
      <c r="B61" s="252" t="s">
        <v>99</v>
      </c>
      <c r="C61" s="253" t="s">
        <v>604</v>
      </c>
      <c r="D61" s="254"/>
      <c r="E61" s="255"/>
      <c r="F61" s="256"/>
      <c r="G61" s="257">
        <f>SUM(G54:G60)</f>
        <v>0</v>
      </c>
      <c r="H61" s="258"/>
      <c r="I61" s="259">
        <f>SUM(I54:I60)</f>
        <v>23.8875</v>
      </c>
      <c r="J61" s="258"/>
      <c r="K61" s="259">
        <f>SUM(K54:K60)</f>
        <v>0</v>
      </c>
      <c r="O61" s="233">
        <v>4</v>
      </c>
      <c r="BA61" s="260">
        <f>SUM(BA54:BA60)</f>
        <v>0</v>
      </c>
      <c r="BB61" s="260">
        <f>SUM(BB54:BB60)</f>
        <v>0</v>
      </c>
      <c r="BC61" s="260">
        <f>SUM(BC54:BC60)</f>
        <v>0</v>
      </c>
      <c r="BD61" s="260">
        <f>SUM(BD54:BD60)</f>
        <v>0</v>
      </c>
      <c r="BE61" s="260">
        <f>SUM(BE54:BE60)</f>
        <v>0</v>
      </c>
    </row>
    <row r="62" spans="1:15" ht="12.75">
      <c r="A62" s="223" t="s">
        <v>96</v>
      </c>
      <c r="B62" s="224" t="s">
        <v>122</v>
      </c>
      <c r="C62" s="225" t="s">
        <v>613</v>
      </c>
      <c r="D62" s="226"/>
      <c r="E62" s="227"/>
      <c r="F62" s="227"/>
      <c r="G62" s="228"/>
      <c r="H62" s="229"/>
      <c r="I62" s="230"/>
      <c r="J62" s="231"/>
      <c r="K62" s="232"/>
      <c r="O62" s="233">
        <v>1</v>
      </c>
    </row>
    <row r="63" spans="1:80" ht="12.75">
      <c r="A63" s="234">
        <v>17</v>
      </c>
      <c r="B63" s="235" t="s">
        <v>615</v>
      </c>
      <c r="C63" s="236" t="s">
        <v>616</v>
      </c>
      <c r="D63" s="237" t="s">
        <v>263</v>
      </c>
      <c r="E63" s="238">
        <v>1</v>
      </c>
      <c r="F63" s="331"/>
      <c r="G63" s="239">
        <f>E63*F63</f>
        <v>0</v>
      </c>
      <c r="H63" s="240">
        <v>0.07335</v>
      </c>
      <c r="I63" s="241">
        <f>E63*H63</f>
        <v>0.07335</v>
      </c>
      <c r="J63" s="240">
        <v>0</v>
      </c>
      <c r="K63" s="241">
        <f>E63*J63</f>
        <v>0</v>
      </c>
      <c r="O63" s="233">
        <v>2</v>
      </c>
      <c r="AA63" s="210">
        <v>1</v>
      </c>
      <c r="AB63" s="210">
        <v>1</v>
      </c>
      <c r="AC63" s="210">
        <v>1</v>
      </c>
      <c r="AZ63" s="210">
        <v>1</v>
      </c>
      <c r="BA63" s="210">
        <f>IF(AZ63=1,G63,0)</f>
        <v>0</v>
      </c>
      <c r="BB63" s="210">
        <f>IF(AZ63=2,G63,0)</f>
        <v>0</v>
      </c>
      <c r="BC63" s="210">
        <f>IF(AZ63=3,G63,0)</f>
        <v>0</v>
      </c>
      <c r="BD63" s="210">
        <f>IF(AZ63=4,G63,0)</f>
        <v>0</v>
      </c>
      <c r="BE63" s="210">
        <f>IF(AZ63=5,G63,0)</f>
        <v>0</v>
      </c>
      <c r="CA63" s="233">
        <v>1</v>
      </c>
      <c r="CB63" s="233">
        <v>1</v>
      </c>
    </row>
    <row r="64" spans="1:80" ht="20.4">
      <c r="A64" s="234">
        <v>18</v>
      </c>
      <c r="B64" s="235" t="s">
        <v>617</v>
      </c>
      <c r="C64" s="236" t="s">
        <v>618</v>
      </c>
      <c r="D64" s="237" t="s">
        <v>201</v>
      </c>
      <c r="E64" s="238">
        <v>36</v>
      </c>
      <c r="F64" s="331"/>
      <c r="G64" s="239">
        <f>E64*F64</f>
        <v>0</v>
      </c>
      <c r="H64" s="240">
        <v>0.0022</v>
      </c>
      <c r="I64" s="241">
        <f>E64*H64</f>
        <v>0.0792</v>
      </c>
      <c r="J64" s="240">
        <v>0</v>
      </c>
      <c r="K64" s="241">
        <f>E64*J64</f>
        <v>0</v>
      </c>
      <c r="O64" s="233">
        <v>2</v>
      </c>
      <c r="AA64" s="210">
        <v>1</v>
      </c>
      <c r="AB64" s="210">
        <v>1</v>
      </c>
      <c r="AC64" s="210">
        <v>1</v>
      </c>
      <c r="AZ64" s="210">
        <v>1</v>
      </c>
      <c r="BA64" s="210">
        <f>IF(AZ64=1,G64,0)</f>
        <v>0</v>
      </c>
      <c r="BB64" s="210">
        <f>IF(AZ64=2,G64,0)</f>
        <v>0</v>
      </c>
      <c r="BC64" s="210">
        <f>IF(AZ64=3,G64,0)</f>
        <v>0</v>
      </c>
      <c r="BD64" s="210">
        <f>IF(AZ64=4,G64,0)</f>
        <v>0</v>
      </c>
      <c r="BE64" s="210">
        <f>IF(AZ64=5,G64,0)</f>
        <v>0</v>
      </c>
      <c r="CA64" s="233">
        <v>1</v>
      </c>
      <c r="CB64" s="233">
        <v>1</v>
      </c>
    </row>
    <row r="65" spans="1:15" ht="12.75">
      <c r="A65" s="242"/>
      <c r="B65" s="245"/>
      <c r="C65" s="476" t="s">
        <v>619</v>
      </c>
      <c r="D65" s="477"/>
      <c r="E65" s="246">
        <v>36</v>
      </c>
      <c r="F65" s="247"/>
      <c r="G65" s="248"/>
      <c r="H65" s="249"/>
      <c r="I65" s="243"/>
      <c r="J65" s="250"/>
      <c r="K65" s="243"/>
      <c r="M65" s="244" t="s">
        <v>619</v>
      </c>
      <c r="O65" s="233"/>
    </row>
    <row r="66" spans="1:80" ht="20.4">
      <c r="A66" s="234">
        <v>19</v>
      </c>
      <c r="B66" s="235" t="s">
        <v>617</v>
      </c>
      <c r="C66" s="236" t="s">
        <v>620</v>
      </c>
      <c r="D66" s="237" t="s">
        <v>201</v>
      </c>
      <c r="E66" s="238">
        <v>60</v>
      </c>
      <c r="F66" s="331"/>
      <c r="G66" s="239">
        <f>E66*F66</f>
        <v>0</v>
      </c>
      <c r="H66" s="240">
        <v>0</v>
      </c>
      <c r="I66" s="241">
        <f>E66*H66</f>
        <v>0</v>
      </c>
      <c r="J66" s="240">
        <v>0</v>
      </c>
      <c r="K66" s="241">
        <f>E66*J66</f>
        <v>0</v>
      </c>
      <c r="O66" s="233">
        <v>2</v>
      </c>
      <c r="AA66" s="210">
        <v>1</v>
      </c>
      <c r="AB66" s="210">
        <v>1</v>
      </c>
      <c r="AC66" s="210">
        <v>1</v>
      </c>
      <c r="AZ66" s="210">
        <v>1</v>
      </c>
      <c r="BA66" s="210">
        <f>IF(AZ66=1,G66,0)</f>
        <v>0</v>
      </c>
      <c r="BB66" s="210">
        <f>IF(AZ66=2,G66,0)</f>
        <v>0</v>
      </c>
      <c r="BC66" s="210">
        <f>IF(AZ66=3,G66,0)</f>
        <v>0</v>
      </c>
      <c r="BD66" s="210">
        <f>IF(AZ66=4,G66,0)</f>
        <v>0</v>
      </c>
      <c r="BE66" s="210">
        <f>IF(AZ66=5,G66,0)</f>
        <v>0</v>
      </c>
      <c r="CA66" s="233">
        <v>1</v>
      </c>
      <c r="CB66" s="233">
        <v>1</v>
      </c>
    </row>
    <row r="67" spans="1:15" ht="12.75">
      <c r="A67" s="242"/>
      <c r="B67" s="245"/>
      <c r="C67" s="476" t="s">
        <v>621</v>
      </c>
      <c r="D67" s="477"/>
      <c r="E67" s="246">
        <v>60</v>
      </c>
      <c r="F67" s="247"/>
      <c r="G67" s="248"/>
      <c r="H67" s="249"/>
      <c r="I67" s="243"/>
      <c r="J67" s="250"/>
      <c r="K67" s="243"/>
      <c r="M67" s="244" t="s">
        <v>621</v>
      </c>
      <c r="O67" s="233"/>
    </row>
    <row r="68" spans="1:80" ht="20.4">
      <c r="A68" s="234">
        <v>20</v>
      </c>
      <c r="B68" s="235" t="s">
        <v>622</v>
      </c>
      <c r="C68" s="236" t="s">
        <v>623</v>
      </c>
      <c r="D68" s="237" t="s">
        <v>201</v>
      </c>
      <c r="E68" s="238">
        <v>62.5</v>
      </c>
      <c r="F68" s="331"/>
      <c r="G68" s="239">
        <f>E68*F68</f>
        <v>0</v>
      </c>
      <c r="H68" s="240">
        <v>0.00339</v>
      </c>
      <c r="I68" s="241">
        <f>E68*H68</f>
        <v>0.21187499999999998</v>
      </c>
      <c r="J68" s="240">
        <v>0</v>
      </c>
      <c r="K68" s="241">
        <f>E68*J68</f>
        <v>0</v>
      </c>
      <c r="O68" s="233">
        <v>2</v>
      </c>
      <c r="AA68" s="210">
        <v>1</v>
      </c>
      <c r="AB68" s="210">
        <v>1</v>
      </c>
      <c r="AC68" s="210">
        <v>1</v>
      </c>
      <c r="AZ68" s="210">
        <v>1</v>
      </c>
      <c r="BA68" s="210">
        <f>IF(AZ68=1,G68,0)</f>
        <v>0</v>
      </c>
      <c r="BB68" s="210">
        <f>IF(AZ68=2,G68,0)</f>
        <v>0</v>
      </c>
      <c r="BC68" s="210">
        <f>IF(AZ68=3,G68,0)</f>
        <v>0</v>
      </c>
      <c r="BD68" s="210">
        <f>IF(AZ68=4,G68,0)</f>
        <v>0</v>
      </c>
      <c r="BE68" s="210">
        <f>IF(AZ68=5,G68,0)</f>
        <v>0</v>
      </c>
      <c r="CA68" s="233">
        <v>1</v>
      </c>
      <c r="CB68" s="233">
        <v>1</v>
      </c>
    </row>
    <row r="69" spans="1:15" ht="12.75">
      <c r="A69" s="242"/>
      <c r="B69" s="245"/>
      <c r="C69" s="476" t="s">
        <v>624</v>
      </c>
      <c r="D69" s="477"/>
      <c r="E69" s="246">
        <v>62.5</v>
      </c>
      <c r="F69" s="247"/>
      <c r="G69" s="248"/>
      <c r="H69" s="249"/>
      <c r="I69" s="243"/>
      <c r="J69" s="250"/>
      <c r="K69" s="243"/>
      <c r="M69" s="244" t="s">
        <v>624</v>
      </c>
      <c r="O69" s="233"/>
    </row>
    <row r="70" spans="1:80" ht="20.4">
      <c r="A70" s="234">
        <v>21</v>
      </c>
      <c r="B70" s="235" t="s">
        <v>625</v>
      </c>
      <c r="C70" s="236" t="s">
        <v>626</v>
      </c>
      <c r="D70" s="237" t="s">
        <v>201</v>
      </c>
      <c r="E70" s="238">
        <v>10.7</v>
      </c>
      <c r="F70" s="331"/>
      <c r="G70" s="239">
        <f>E70*F70</f>
        <v>0</v>
      </c>
      <c r="H70" s="240">
        <v>0.01215</v>
      </c>
      <c r="I70" s="241">
        <f>E70*H70</f>
        <v>0.13000499999999998</v>
      </c>
      <c r="J70" s="240">
        <v>0</v>
      </c>
      <c r="K70" s="241">
        <f>E70*J70</f>
        <v>0</v>
      </c>
      <c r="O70" s="233">
        <v>2</v>
      </c>
      <c r="AA70" s="210">
        <v>1</v>
      </c>
      <c r="AB70" s="210">
        <v>1</v>
      </c>
      <c r="AC70" s="210">
        <v>1</v>
      </c>
      <c r="AZ70" s="210">
        <v>1</v>
      </c>
      <c r="BA70" s="210">
        <f>IF(AZ70=1,G70,0)</f>
        <v>0</v>
      </c>
      <c r="BB70" s="210">
        <f>IF(AZ70=2,G70,0)</f>
        <v>0</v>
      </c>
      <c r="BC70" s="210">
        <f>IF(AZ70=3,G70,0)</f>
        <v>0</v>
      </c>
      <c r="BD70" s="210">
        <f>IF(AZ70=4,G70,0)</f>
        <v>0</v>
      </c>
      <c r="BE70" s="210">
        <f>IF(AZ70=5,G70,0)</f>
        <v>0</v>
      </c>
      <c r="CA70" s="233">
        <v>1</v>
      </c>
      <c r="CB70" s="233">
        <v>1</v>
      </c>
    </row>
    <row r="71" spans="1:80" ht="20.4">
      <c r="A71" s="234">
        <v>22</v>
      </c>
      <c r="B71" s="235" t="s">
        <v>627</v>
      </c>
      <c r="C71" s="236" t="s">
        <v>628</v>
      </c>
      <c r="D71" s="237" t="s">
        <v>263</v>
      </c>
      <c r="E71" s="238">
        <v>2</v>
      </c>
      <c r="F71" s="331"/>
      <c r="G71" s="239">
        <f>E71*F71</f>
        <v>0</v>
      </c>
      <c r="H71" s="240">
        <v>1E-05</v>
      </c>
      <c r="I71" s="241">
        <f>E71*H71</f>
        <v>2E-05</v>
      </c>
      <c r="J71" s="240">
        <v>0</v>
      </c>
      <c r="K71" s="241">
        <f>E71*J71</f>
        <v>0</v>
      </c>
      <c r="O71" s="233">
        <v>2</v>
      </c>
      <c r="AA71" s="210">
        <v>1</v>
      </c>
      <c r="AB71" s="210">
        <v>1</v>
      </c>
      <c r="AC71" s="210">
        <v>1</v>
      </c>
      <c r="AZ71" s="210">
        <v>1</v>
      </c>
      <c r="BA71" s="210">
        <f>IF(AZ71=1,G71,0)</f>
        <v>0</v>
      </c>
      <c r="BB71" s="210">
        <f>IF(AZ71=2,G71,0)</f>
        <v>0</v>
      </c>
      <c r="BC71" s="210">
        <f>IF(AZ71=3,G71,0)</f>
        <v>0</v>
      </c>
      <c r="BD71" s="210">
        <f>IF(AZ71=4,G71,0)</f>
        <v>0</v>
      </c>
      <c r="BE71" s="210">
        <f>IF(AZ71=5,G71,0)</f>
        <v>0</v>
      </c>
      <c r="CA71" s="233">
        <v>1</v>
      </c>
      <c r="CB71" s="233">
        <v>1</v>
      </c>
    </row>
    <row r="72" spans="1:80" ht="20.4">
      <c r="A72" s="234">
        <v>23</v>
      </c>
      <c r="B72" s="235" t="s">
        <v>629</v>
      </c>
      <c r="C72" s="236" t="s">
        <v>630</v>
      </c>
      <c r="D72" s="237" t="s">
        <v>263</v>
      </c>
      <c r="E72" s="238">
        <v>2</v>
      </c>
      <c r="F72" s="331"/>
      <c r="G72" s="239">
        <f>E72*F72</f>
        <v>0</v>
      </c>
      <c r="H72" s="240">
        <v>0.00325</v>
      </c>
      <c r="I72" s="241">
        <f>E72*H72</f>
        <v>0.0065</v>
      </c>
      <c r="J72" s="240">
        <v>0</v>
      </c>
      <c r="K72" s="241">
        <f>E72*J72</f>
        <v>0</v>
      </c>
      <c r="O72" s="233">
        <v>2</v>
      </c>
      <c r="AA72" s="210">
        <v>1</v>
      </c>
      <c r="AB72" s="210">
        <v>1</v>
      </c>
      <c r="AC72" s="210">
        <v>1</v>
      </c>
      <c r="AZ72" s="210">
        <v>1</v>
      </c>
      <c r="BA72" s="210">
        <f>IF(AZ72=1,G72,0)</f>
        <v>0</v>
      </c>
      <c r="BB72" s="210">
        <f>IF(AZ72=2,G72,0)</f>
        <v>0</v>
      </c>
      <c r="BC72" s="210">
        <f>IF(AZ72=3,G72,0)</f>
        <v>0</v>
      </c>
      <c r="BD72" s="210">
        <f>IF(AZ72=4,G72,0)</f>
        <v>0</v>
      </c>
      <c r="BE72" s="210">
        <f>IF(AZ72=5,G72,0)</f>
        <v>0</v>
      </c>
      <c r="CA72" s="233">
        <v>1</v>
      </c>
      <c r="CB72" s="233">
        <v>1</v>
      </c>
    </row>
    <row r="73" spans="1:80" ht="12.75">
      <c r="A73" s="234">
        <v>24</v>
      </c>
      <c r="B73" s="235" t="s">
        <v>631</v>
      </c>
      <c r="C73" s="236" t="s">
        <v>632</v>
      </c>
      <c r="D73" s="237" t="s">
        <v>201</v>
      </c>
      <c r="E73" s="238">
        <v>145.2</v>
      </c>
      <c r="F73" s="331"/>
      <c r="G73" s="239">
        <f>E73*F73</f>
        <v>0</v>
      </c>
      <c r="H73" s="240">
        <v>0</v>
      </c>
      <c r="I73" s="241">
        <f>E73*H73</f>
        <v>0</v>
      </c>
      <c r="J73" s="240">
        <v>0</v>
      </c>
      <c r="K73" s="241">
        <f>E73*J73</f>
        <v>0</v>
      </c>
      <c r="O73" s="233">
        <v>2</v>
      </c>
      <c r="AA73" s="210">
        <v>1</v>
      </c>
      <c r="AB73" s="210">
        <v>1</v>
      </c>
      <c r="AC73" s="210">
        <v>1</v>
      </c>
      <c r="AZ73" s="210">
        <v>1</v>
      </c>
      <c r="BA73" s="210">
        <f>IF(AZ73=1,G73,0)</f>
        <v>0</v>
      </c>
      <c r="BB73" s="210">
        <f>IF(AZ73=2,G73,0)</f>
        <v>0</v>
      </c>
      <c r="BC73" s="210">
        <f>IF(AZ73=3,G73,0)</f>
        <v>0</v>
      </c>
      <c r="BD73" s="210">
        <f>IF(AZ73=4,G73,0)</f>
        <v>0</v>
      </c>
      <c r="BE73" s="210">
        <f>IF(AZ73=5,G73,0)</f>
        <v>0</v>
      </c>
      <c r="CA73" s="233">
        <v>1</v>
      </c>
      <c r="CB73" s="233">
        <v>1</v>
      </c>
    </row>
    <row r="74" spans="1:15" ht="12.75">
      <c r="A74" s="242"/>
      <c r="B74" s="245"/>
      <c r="C74" s="476" t="s">
        <v>633</v>
      </c>
      <c r="D74" s="477"/>
      <c r="E74" s="246">
        <v>145.2</v>
      </c>
      <c r="F74" s="247"/>
      <c r="G74" s="248"/>
      <c r="H74" s="249"/>
      <c r="I74" s="243"/>
      <c r="J74" s="250"/>
      <c r="K74" s="243"/>
      <c r="M74" s="244" t="s">
        <v>633</v>
      </c>
      <c r="O74" s="233"/>
    </row>
    <row r="75" spans="1:80" ht="20.4">
      <c r="A75" s="234">
        <v>25</v>
      </c>
      <c r="B75" s="235" t="s">
        <v>634</v>
      </c>
      <c r="C75" s="236" t="s">
        <v>635</v>
      </c>
      <c r="D75" s="237" t="s">
        <v>263</v>
      </c>
      <c r="E75" s="238">
        <v>1</v>
      </c>
      <c r="F75" s="331"/>
      <c r="G75" s="239">
        <f>E75*F75</f>
        <v>0</v>
      </c>
      <c r="H75" s="240">
        <v>0.15422</v>
      </c>
      <c r="I75" s="241">
        <f>E75*H75</f>
        <v>0.15422</v>
      </c>
      <c r="J75" s="240">
        <v>0</v>
      </c>
      <c r="K75" s="241">
        <f>E75*J75</f>
        <v>0</v>
      </c>
      <c r="O75" s="233">
        <v>2</v>
      </c>
      <c r="AA75" s="210">
        <v>2</v>
      </c>
      <c r="AB75" s="210">
        <v>1</v>
      </c>
      <c r="AC75" s="210">
        <v>1</v>
      </c>
      <c r="AZ75" s="210">
        <v>1</v>
      </c>
      <c r="BA75" s="210">
        <f>IF(AZ75=1,G75,0)</f>
        <v>0</v>
      </c>
      <c r="BB75" s="210">
        <f>IF(AZ75=2,G75,0)</f>
        <v>0</v>
      </c>
      <c r="BC75" s="210">
        <f>IF(AZ75=3,G75,0)</f>
        <v>0</v>
      </c>
      <c r="BD75" s="210">
        <f>IF(AZ75=4,G75,0)</f>
        <v>0</v>
      </c>
      <c r="BE75" s="210">
        <f>IF(AZ75=5,G75,0)</f>
        <v>0</v>
      </c>
      <c r="CA75" s="233">
        <v>2</v>
      </c>
      <c r="CB75" s="233">
        <v>1</v>
      </c>
    </row>
    <row r="76" spans="1:80" ht="20.4">
      <c r="A76" s="234">
        <v>26</v>
      </c>
      <c r="B76" s="235" t="s">
        <v>634</v>
      </c>
      <c r="C76" s="236" t="s">
        <v>636</v>
      </c>
      <c r="D76" s="237" t="s">
        <v>263</v>
      </c>
      <c r="E76" s="238">
        <v>1</v>
      </c>
      <c r="F76" s="331"/>
      <c r="G76" s="239">
        <f>E76*F76</f>
        <v>0</v>
      </c>
      <c r="H76" s="240">
        <v>0.23522</v>
      </c>
      <c r="I76" s="241">
        <f>E76*H76</f>
        <v>0.23522</v>
      </c>
      <c r="J76" s="240">
        <v>0</v>
      </c>
      <c r="K76" s="241">
        <f>E76*J76</f>
        <v>0</v>
      </c>
      <c r="O76" s="233">
        <v>2</v>
      </c>
      <c r="AA76" s="210">
        <v>2</v>
      </c>
      <c r="AB76" s="210">
        <v>1</v>
      </c>
      <c r="AC76" s="210">
        <v>1</v>
      </c>
      <c r="AZ76" s="210">
        <v>1</v>
      </c>
      <c r="BA76" s="210">
        <f>IF(AZ76=1,G76,0)</f>
        <v>0</v>
      </c>
      <c r="BB76" s="210">
        <f>IF(AZ76=2,G76,0)</f>
        <v>0</v>
      </c>
      <c r="BC76" s="210">
        <f>IF(AZ76=3,G76,0)</f>
        <v>0</v>
      </c>
      <c r="BD76" s="210">
        <f>IF(AZ76=4,G76,0)</f>
        <v>0</v>
      </c>
      <c r="BE76" s="210">
        <f>IF(AZ76=5,G76,0)</f>
        <v>0</v>
      </c>
      <c r="CA76" s="233">
        <v>2</v>
      </c>
      <c r="CB76" s="233">
        <v>1</v>
      </c>
    </row>
    <row r="77" spans="1:80" ht="20.4">
      <c r="A77" s="234">
        <v>27</v>
      </c>
      <c r="B77" s="235" t="s">
        <v>634</v>
      </c>
      <c r="C77" s="236" t="s">
        <v>637</v>
      </c>
      <c r="D77" s="237" t="s">
        <v>263</v>
      </c>
      <c r="E77" s="238">
        <v>1</v>
      </c>
      <c r="F77" s="331"/>
      <c r="G77" s="239">
        <f>E77*F77</f>
        <v>0</v>
      </c>
      <c r="H77" s="240">
        <v>0.15722</v>
      </c>
      <c r="I77" s="241">
        <f>E77*H77</f>
        <v>0.15722</v>
      </c>
      <c r="J77" s="240">
        <v>0</v>
      </c>
      <c r="K77" s="241">
        <f>E77*J77</f>
        <v>0</v>
      </c>
      <c r="O77" s="233">
        <v>2</v>
      </c>
      <c r="AA77" s="210">
        <v>2</v>
      </c>
      <c r="AB77" s="210">
        <v>1</v>
      </c>
      <c r="AC77" s="210">
        <v>1</v>
      </c>
      <c r="AZ77" s="210">
        <v>1</v>
      </c>
      <c r="BA77" s="210">
        <f>IF(AZ77=1,G77,0)</f>
        <v>0</v>
      </c>
      <c r="BB77" s="210">
        <f>IF(AZ77=2,G77,0)</f>
        <v>0</v>
      </c>
      <c r="BC77" s="210">
        <f>IF(AZ77=3,G77,0)</f>
        <v>0</v>
      </c>
      <c r="BD77" s="210">
        <f>IF(AZ77=4,G77,0)</f>
        <v>0</v>
      </c>
      <c r="BE77" s="210">
        <f>IF(AZ77=5,G77,0)</f>
        <v>0</v>
      </c>
      <c r="CA77" s="233">
        <v>2</v>
      </c>
      <c r="CB77" s="233">
        <v>1</v>
      </c>
    </row>
    <row r="78" spans="1:80" ht="20.4">
      <c r="A78" s="234">
        <v>28</v>
      </c>
      <c r="B78" s="235" t="s">
        <v>634</v>
      </c>
      <c r="C78" s="236" t="s">
        <v>638</v>
      </c>
      <c r="D78" s="237" t="s">
        <v>263</v>
      </c>
      <c r="E78" s="238">
        <v>1</v>
      </c>
      <c r="F78" s="331"/>
      <c r="G78" s="239">
        <f>E78*F78</f>
        <v>0</v>
      </c>
      <c r="H78" s="240">
        <v>0.24582</v>
      </c>
      <c r="I78" s="241">
        <f>E78*H78</f>
        <v>0.24582</v>
      </c>
      <c r="J78" s="240">
        <v>0</v>
      </c>
      <c r="K78" s="241">
        <f>E78*J78</f>
        <v>0</v>
      </c>
      <c r="O78" s="233">
        <v>2</v>
      </c>
      <c r="AA78" s="210">
        <v>2</v>
      </c>
      <c r="AB78" s="210">
        <v>1</v>
      </c>
      <c r="AC78" s="210">
        <v>1</v>
      </c>
      <c r="AZ78" s="210">
        <v>1</v>
      </c>
      <c r="BA78" s="210">
        <f>IF(AZ78=1,G78,0)</f>
        <v>0</v>
      </c>
      <c r="BB78" s="210">
        <f>IF(AZ78=2,G78,0)</f>
        <v>0</v>
      </c>
      <c r="BC78" s="210">
        <f>IF(AZ78=3,G78,0)</f>
        <v>0</v>
      </c>
      <c r="BD78" s="210">
        <f>IF(AZ78=4,G78,0)</f>
        <v>0</v>
      </c>
      <c r="BE78" s="210">
        <f>IF(AZ78=5,G78,0)</f>
        <v>0</v>
      </c>
      <c r="CA78" s="233">
        <v>2</v>
      </c>
      <c r="CB78" s="233">
        <v>1</v>
      </c>
    </row>
    <row r="79" spans="1:57" ht="12.75">
      <c r="A79" s="251"/>
      <c r="B79" s="252" t="s">
        <v>99</v>
      </c>
      <c r="C79" s="253" t="s">
        <v>614</v>
      </c>
      <c r="D79" s="254"/>
      <c r="E79" s="255"/>
      <c r="F79" s="256"/>
      <c r="G79" s="257">
        <f>SUM(G62:G78)</f>
        <v>0</v>
      </c>
      <c r="H79" s="258"/>
      <c r="I79" s="259">
        <f>SUM(I62:I78)</f>
        <v>1.2934299999999999</v>
      </c>
      <c r="J79" s="258"/>
      <c r="K79" s="259">
        <f>SUM(K62:K78)</f>
        <v>0</v>
      </c>
      <c r="O79" s="233">
        <v>4</v>
      </c>
      <c r="BA79" s="260">
        <f>SUM(BA62:BA78)</f>
        <v>0</v>
      </c>
      <c r="BB79" s="260">
        <f>SUM(BB62:BB78)</f>
        <v>0</v>
      </c>
      <c r="BC79" s="260">
        <f>SUM(BC62:BC78)</f>
        <v>0</v>
      </c>
      <c r="BD79" s="260">
        <f>SUM(BD62:BD78)</f>
        <v>0</v>
      </c>
      <c r="BE79" s="260">
        <f>SUM(BE62:BE78)</f>
        <v>0</v>
      </c>
    </row>
    <row r="80" spans="1:15" ht="12.75">
      <c r="A80" s="223" t="s">
        <v>96</v>
      </c>
      <c r="B80" s="224" t="s">
        <v>639</v>
      </c>
      <c r="C80" s="225" t="s">
        <v>640</v>
      </c>
      <c r="D80" s="226"/>
      <c r="E80" s="227"/>
      <c r="F80" s="227"/>
      <c r="G80" s="228"/>
      <c r="H80" s="229"/>
      <c r="I80" s="230"/>
      <c r="J80" s="231"/>
      <c r="K80" s="232"/>
      <c r="O80" s="233">
        <v>1</v>
      </c>
    </row>
    <row r="81" spans="1:80" ht="12.75">
      <c r="A81" s="234">
        <v>29</v>
      </c>
      <c r="B81" s="235" t="s">
        <v>642</v>
      </c>
      <c r="C81" s="236" t="s">
        <v>643</v>
      </c>
      <c r="D81" s="237" t="s">
        <v>201</v>
      </c>
      <c r="E81" s="238">
        <v>125</v>
      </c>
      <c r="F81" s="331"/>
      <c r="G81" s="239">
        <f>E81*F81</f>
        <v>0</v>
      </c>
      <c r="H81" s="240">
        <v>0</v>
      </c>
      <c r="I81" s="241">
        <f>E81*H81</f>
        <v>0</v>
      </c>
      <c r="J81" s="240">
        <v>0</v>
      </c>
      <c r="K81" s="241">
        <f>E81*J81</f>
        <v>0</v>
      </c>
      <c r="O81" s="233">
        <v>2</v>
      </c>
      <c r="AA81" s="210">
        <v>1</v>
      </c>
      <c r="AB81" s="210">
        <v>1</v>
      </c>
      <c r="AC81" s="210">
        <v>1</v>
      </c>
      <c r="AZ81" s="210">
        <v>1</v>
      </c>
      <c r="BA81" s="210">
        <f>IF(AZ81=1,G81,0)</f>
        <v>0</v>
      </c>
      <c r="BB81" s="210">
        <f>IF(AZ81=2,G81,0)</f>
        <v>0</v>
      </c>
      <c r="BC81" s="210">
        <f>IF(AZ81=3,G81,0)</f>
        <v>0</v>
      </c>
      <c r="BD81" s="210">
        <f>IF(AZ81=4,G81,0)</f>
        <v>0</v>
      </c>
      <c r="BE81" s="210">
        <f>IF(AZ81=5,G81,0)</f>
        <v>0</v>
      </c>
      <c r="CA81" s="233">
        <v>1</v>
      </c>
      <c r="CB81" s="233">
        <v>1</v>
      </c>
    </row>
    <row r="82" spans="1:15" ht="12.75">
      <c r="A82" s="242"/>
      <c r="B82" s="245"/>
      <c r="C82" s="476" t="s">
        <v>611</v>
      </c>
      <c r="D82" s="477"/>
      <c r="E82" s="246">
        <v>53</v>
      </c>
      <c r="F82" s="247"/>
      <c r="G82" s="248"/>
      <c r="H82" s="249"/>
      <c r="I82" s="243"/>
      <c r="J82" s="250"/>
      <c r="K82" s="243"/>
      <c r="M82" s="244" t="s">
        <v>611</v>
      </c>
      <c r="O82" s="233"/>
    </row>
    <row r="83" spans="1:15" ht="12.75">
      <c r="A83" s="242"/>
      <c r="B83" s="245"/>
      <c r="C83" s="476" t="s">
        <v>612</v>
      </c>
      <c r="D83" s="477"/>
      <c r="E83" s="246">
        <v>72</v>
      </c>
      <c r="F83" s="247"/>
      <c r="G83" s="248"/>
      <c r="H83" s="249"/>
      <c r="I83" s="243"/>
      <c r="J83" s="250"/>
      <c r="K83" s="243"/>
      <c r="M83" s="244" t="s">
        <v>612</v>
      </c>
      <c r="O83" s="233"/>
    </row>
    <row r="84" spans="1:57" ht="12.75">
      <c r="A84" s="251"/>
      <c r="B84" s="252" t="s">
        <v>99</v>
      </c>
      <c r="C84" s="253" t="s">
        <v>641</v>
      </c>
      <c r="D84" s="254"/>
      <c r="E84" s="255"/>
      <c r="F84" s="256"/>
      <c r="G84" s="257">
        <f>SUM(G80:G83)</f>
        <v>0</v>
      </c>
      <c r="H84" s="258"/>
      <c r="I84" s="259">
        <f>SUM(I80:I83)</f>
        <v>0</v>
      </c>
      <c r="J84" s="258"/>
      <c r="K84" s="259">
        <f>SUM(K80:K83)</f>
        <v>0</v>
      </c>
      <c r="O84" s="233">
        <v>4</v>
      </c>
      <c r="BA84" s="260">
        <f>SUM(BA80:BA83)</f>
        <v>0</v>
      </c>
      <c r="BB84" s="260">
        <f>SUM(BB80:BB83)</f>
        <v>0</v>
      </c>
      <c r="BC84" s="260">
        <f>SUM(BC80:BC83)</f>
        <v>0</v>
      </c>
      <c r="BD84" s="260">
        <f>SUM(BD80:BD83)</f>
        <v>0</v>
      </c>
      <c r="BE84" s="260">
        <f>SUM(BE80:BE83)</f>
        <v>0</v>
      </c>
    </row>
    <row r="85" spans="1:15" ht="12.75">
      <c r="A85" s="223" t="s">
        <v>96</v>
      </c>
      <c r="B85" s="224" t="s">
        <v>365</v>
      </c>
      <c r="C85" s="225" t="s">
        <v>366</v>
      </c>
      <c r="D85" s="226"/>
      <c r="E85" s="227"/>
      <c r="F85" s="227"/>
      <c r="G85" s="228"/>
      <c r="H85" s="229"/>
      <c r="I85" s="230"/>
      <c r="J85" s="231"/>
      <c r="K85" s="232"/>
      <c r="O85" s="233">
        <v>1</v>
      </c>
    </row>
    <row r="86" spans="1:80" ht="12.75">
      <c r="A86" s="234">
        <v>30</v>
      </c>
      <c r="B86" s="235" t="s">
        <v>644</v>
      </c>
      <c r="C86" s="236" t="s">
        <v>645</v>
      </c>
      <c r="D86" s="237" t="s">
        <v>157</v>
      </c>
      <c r="E86" s="238">
        <v>78.5470993</v>
      </c>
      <c r="F86" s="331"/>
      <c r="G86" s="239">
        <f>E86*F86</f>
        <v>0</v>
      </c>
      <c r="H86" s="240">
        <v>0</v>
      </c>
      <c r="I86" s="241">
        <f>E86*H86</f>
        <v>0</v>
      </c>
      <c r="J86" s="240"/>
      <c r="K86" s="241">
        <f>E86*J86</f>
        <v>0</v>
      </c>
      <c r="O86" s="233">
        <v>2</v>
      </c>
      <c r="AA86" s="210">
        <v>7</v>
      </c>
      <c r="AB86" s="210">
        <v>1</v>
      </c>
      <c r="AC86" s="210">
        <v>2</v>
      </c>
      <c r="AZ86" s="210">
        <v>1</v>
      </c>
      <c r="BA86" s="210">
        <f>IF(AZ86=1,G86,0)</f>
        <v>0</v>
      </c>
      <c r="BB86" s="210">
        <f>IF(AZ86=2,G86,0)</f>
        <v>0</v>
      </c>
      <c r="BC86" s="210">
        <f>IF(AZ86=3,G86,0)</f>
        <v>0</v>
      </c>
      <c r="BD86" s="210">
        <f>IF(AZ86=4,G86,0)</f>
        <v>0</v>
      </c>
      <c r="BE86" s="210">
        <f>IF(AZ86=5,G86,0)</f>
        <v>0</v>
      </c>
      <c r="CA86" s="233">
        <v>7</v>
      </c>
      <c r="CB86" s="233">
        <v>1</v>
      </c>
    </row>
    <row r="87" spans="1:57" ht="12.75">
      <c r="A87" s="251"/>
      <c r="B87" s="252" t="s">
        <v>99</v>
      </c>
      <c r="C87" s="253" t="s">
        <v>367</v>
      </c>
      <c r="D87" s="254"/>
      <c r="E87" s="255"/>
      <c r="F87" s="256"/>
      <c r="G87" s="257">
        <f>SUM(G85:G86)</f>
        <v>0</v>
      </c>
      <c r="H87" s="258"/>
      <c r="I87" s="259">
        <f>SUM(I85:I86)</f>
        <v>0</v>
      </c>
      <c r="J87" s="258"/>
      <c r="K87" s="259">
        <f>SUM(K85:K86)</f>
        <v>0</v>
      </c>
      <c r="O87" s="233">
        <v>4</v>
      </c>
      <c r="BA87" s="260">
        <f>SUM(BA85:BA86)</f>
        <v>0</v>
      </c>
      <c r="BB87" s="260">
        <f>SUM(BB85:BB86)</f>
        <v>0</v>
      </c>
      <c r="BC87" s="260">
        <f>SUM(BC85:BC86)</f>
        <v>0</v>
      </c>
      <c r="BD87" s="260">
        <f>SUM(BD85:BD86)</f>
        <v>0</v>
      </c>
      <c r="BE87" s="260">
        <f>SUM(BE85:BE86)</f>
        <v>0</v>
      </c>
    </row>
    <row r="88" ht="12.75">
      <c r="E88" s="210"/>
    </row>
    <row r="89" ht="12.75">
      <c r="E89" s="210"/>
    </row>
    <row r="90" ht="12.75">
      <c r="E90" s="210"/>
    </row>
    <row r="91" ht="12.75">
      <c r="E91" s="210"/>
    </row>
    <row r="92" ht="12.75">
      <c r="E92" s="210"/>
    </row>
    <row r="93" ht="12.75">
      <c r="E93" s="210"/>
    </row>
    <row r="94" ht="12.75">
      <c r="E94" s="210"/>
    </row>
    <row r="95" ht="12.75">
      <c r="E95" s="210"/>
    </row>
    <row r="96" ht="12.75">
      <c r="E96" s="210"/>
    </row>
    <row r="97" ht="12.75">
      <c r="E97" s="210"/>
    </row>
    <row r="98" ht="12.75">
      <c r="E98" s="210"/>
    </row>
    <row r="99" ht="12.75">
      <c r="E99" s="210"/>
    </row>
    <row r="100" ht="12.75">
      <c r="E100" s="210"/>
    </row>
    <row r="101" ht="12.75">
      <c r="E101" s="210"/>
    </row>
    <row r="102" ht="12.75">
      <c r="E102" s="210"/>
    </row>
    <row r="103" ht="12.75">
      <c r="E103" s="210"/>
    </row>
    <row r="104" ht="12.75">
      <c r="E104" s="210"/>
    </row>
    <row r="105" ht="12.75">
      <c r="E105" s="210"/>
    </row>
    <row r="106" ht="12.75">
      <c r="E106" s="210"/>
    </row>
    <row r="107" ht="12.75">
      <c r="E107" s="210"/>
    </row>
    <row r="108" ht="12.75">
      <c r="E108" s="210"/>
    </row>
    <row r="109" ht="12.75">
      <c r="E109" s="210"/>
    </row>
    <row r="110" ht="12.75">
      <c r="E110" s="210"/>
    </row>
    <row r="111" spans="1:7" ht="12.75">
      <c r="A111" s="250"/>
      <c r="B111" s="250"/>
      <c r="C111" s="250"/>
      <c r="D111" s="250"/>
      <c r="E111" s="250"/>
      <c r="F111" s="250"/>
      <c r="G111" s="250"/>
    </row>
    <row r="112" spans="1:7" ht="12.75">
      <c r="A112" s="250"/>
      <c r="B112" s="250"/>
      <c r="C112" s="250"/>
      <c r="D112" s="250"/>
      <c r="E112" s="250"/>
      <c r="F112" s="250"/>
      <c r="G112" s="250"/>
    </row>
    <row r="113" spans="1:7" ht="12.75">
      <c r="A113" s="250"/>
      <c r="B113" s="250"/>
      <c r="C113" s="250"/>
      <c r="D113" s="250"/>
      <c r="E113" s="250"/>
      <c r="F113" s="250"/>
      <c r="G113" s="250"/>
    </row>
    <row r="114" spans="1:7" ht="12.75">
      <c r="A114" s="250"/>
      <c r="B114" s="250"/>
      <c r="C114" s="250"/>
      <c r="D114" s="250"/>
      <c r="E114" s="250"/>
      <c r="F114" s="250"/>
      <c r="G114" s="250"/>
    </row>
    <row r="115" ht="12.75">
      <c r="E115" s="210"/>
    </row>
    <row r="116" ht="12.75">
      <c r="E116" s="210"/>
    </row>
    <row r="117" ht="12.75">
      <c r="E117" s="210"/>
    </row>
    <row r="118" ht="12.75">
      <c r="E118" s="210"/>
    </row>
    <row r="119" ht="12.75">
      <c r="E119" s="210"/>
    </row>
    <row r="120" ht="12.75">
      <c r="E120" s="210"/>
    </row>
    <row r="121" ht="12.75">
      <c r="E121" s="210"/>
    </row>
    <row r="122" ht="12.75">
      <c r="E122" s="210"/>
    </row>
    <row r="123" ht="12.75">
      <c r="E123" s="210"/>
    </row>
    <row r="124" ht="12.75">
      <c r="E124" s="210"/>
    </row>
    <row r="125" ht="12.75">
      <c r="E125" s="210"/>
    </row>
    <row r="126" ht="12.75">
      <c r="E126" s="210"/>
    </row>
    <row r="127" ht="12.75">
      <c r="E127" s="210"/>
    </row>
    <row r="128" ht="12.75">
      <c r="E128" s="210"/>
    </row>
    <row r="129" ht="12.75">
      <c r="E129" s="210"/>
    </row>
    <row r="130" ht="12.75">
      <c r="E130" s="210"/>
    </row>
    <row r="131" ht="12.75">
      <c r="E131" s="210"/>
    </row>
    <row r="132" ht="12.75">
      <c r="E132" s="210"/>
    </row>
    <row r="133" ht="12.75">
      <c r="E133" s="210"/>
    </row>
    <row r="134" ht="12.75">
      <c r="E134" s="210"/>
    </row>
    <row r="135" ht="12.75">
      <c r="E135" s="210"/>
    </row>
    <row r="136" ht="12.75">
      <c r="E136" s="210"/>
    </row>
    <row r="137" ht="12.75">
      <c r="E137" s="210"/>
    </row>
    <row r="138" ht="12.75">
      <c r="E138" s="210"/>
    </row>
    <row r="139" ht="12.75">
      <c r="E139" s="210"/>
    </row>
    <row r="140" ht="12.75">
      <c r="E140" s="210"/>
    </row>
    <row r="141" ht="12.75">
      <c r="E141" s="210"/>
    </row>
    <row r="142" ht="12.75">
      <c r="E142" s="210"/>
    </row>
    <row r="143" ht="12.75">
      <c r="E143" s="210"/>
    </row>
    <row r="144" ht="12.75">
      <c r="E144" s="210"/>
    </row>
    <row r="145" ht="12.75">
      <c r="E145" s="210"/>
    </row>
    <row r="146" spans="1:2" ht="12.75">
      <c r="A146" s="261"/>
      <c r="B146" s="261"/>
    </row>
    <row r="147" spans="1:7" ht="12.75">
      <c r="A147" s="250"/>
      <c r="B147" s="250"/>
      <c r="C147" s="262"/>
      <c r="D147" s="262"/>
      <c r="E147" s="263"/>
      <c r="F147" s="262"/>
      <c r="G147" s="264"/>
    </row>
    <row r="148" spans="1:7" ht="12.75">
      <c r="A148" s="265"/>
      <c r="B148" s="265"/>
      <c r="C148" s="250"/>
      <c r="D148" s="250"/>
      <c r="E148" s="266"/>
      <c r="F148" s="250"/>
      <c r="G148" s="250"/>
    </row>
    <row r="149" spans="1:7" ht="12.75">
      <c r="A149" s="250"/>
      <c r="B149" s="250"/>
      <c r="C149" s="250"/>
      <c r="D149" s="250"/>
      <c r="E149" s="266"/>
      <c r="F149" s="250"/>
      <c r="G149" s="250"/>
    </row>
    <row r="150" spans="1:7" ht="12.75">
      <c r="A150" s="250"/>
      <c r="B150" s="250"/>
      <c r="C150" s="250"/>
      <c r="D150" s="250"/>
      <c r="E150" s="266"/>
      <c r="F150" s="250"/>
      <c r="G150" s="250"/>
    </row>
    <row r="151" spans="1:7" ht="12.75">
      <c r="A151" s="250"/>
      <c r="B151" s="250"/>
      <c r="C151" s="250"/>
      <c r="D151" s="250"/>
      <c r="E151" s="266"/>
      <c r="F151" s="250"/>
      <c r="G151" s="250"/>
    </row>
    <row r="152" spans="1:7" ht="12.75">
      <c r="A152" s="250"/>
      <c r="B152" s="250"/>
      <c r="C152" s="250"/>
      <c r="D152" s="250"/>
      <c r="E152" s="266"/>
      <c r="F152" s="250"/>
      <c r="G152" s="250"/>
    </row>
    <row r="153" spans="1:7" ht="12.75">
      <c r="A153" s="250"/>
      <c r="B153" s="250"/>
      <c r="C153" s="250"/>
      <c r="D153" s="250"/>
      <c r="E153" s="266"/>
      <c r="F153" s="250"/>
      <c r="G153" s="250"/>
    </row>
    <row r="154" spans="1:7" ht="12.75">
      <c r="A154" s="250"/>
      <c r="B154" s="250"/>
      <c r="C154" s="250"/>
      <c r="D154" s="250"/>
      <c r="E154" s="266"/>
      <c r="F154" s="250"/>
      <c r="G154" s="250"/>
    </row>
    <row r="155" spans="1:7" ht="12.75">
      <c r="A155" s="250"/>
      <c r="B155" s="250"/>
      <c r="C155" s="250"/>
      <c r="D155" s="250"/>
      <c r="E155" s="266"/>
      <c r="F155" s="250"/>
      <c r="G155" s="250"/>
    </row>
    <row r="156" spans="1:7" ht="12.75">
      <c r="A156" s="250"/>
      <c r="B156" s="250"/>
      <c r="C156" s="250"/>
      <c r="D156" s="250"/>
      <c r="E156" s="266"/>
      <c r="F156" s="250"/>
      <c r="G156" s="250"/>
    </row>
    <row r="157" spans="1:7" ht="12.75">
      <c r="A157" s="250"/>
      <c r="B157" s="250"/>
      <c r="C157" s="250"/>
      <c r="D157" s="250"/>
      <c r="E157" s="266"/>
      <c r="F157" s="250"/>
      <c r="G157" s="250"/>
    </row>
    <row r="158" spans="1:7" ht="12.75">
      <c r="A158" s="250"/>
      <c r="B158" s="250"/>
      <c r="C158" s="250"/>
      <c r="D158" s="250"/>
      <c r="E158" s="266"/>
      <c r="F158" s="250"/>
      <c r="G158" s="250"/>
    </row>
    <row r="159" spans="1:7" ht="12.75">
      <c r="A159" s="250"/>
      <c r="B159" s="250"/>
      <c r="C159" s="250"/>
      <c r="D159" s="250"/>
      <c r="E159" s="266"/>
      <c r="F159" s="250"/>
      <c r="G159" s="250"/>
    </row>
    <row r="160" spans="1:7" ht="12.75">
      <c r="A160" s="250"/>
      <c r="B160" s="250"/>
      <c r="C160" s="250"/>
      <c r="D160" s="250"/>
      <c r="E160" s="266"/>
      <c r="F160" s="250"/>
      <c r="G160" s="250"/>
    </row>
  </sheetData>
  <sheetProtection password="C576" sheet="1" objects="1" scenarios="1"/>
  <mergeCells count="43">
    <mergeCell ref="C82:D82"/>
    <mergeCell ref="C83:D83"/>
    <mergeCell ref="C65:D65"/>
    <mergeCell ref="C67:D67"/>
    <mergeCell ref="C69:D69"/>
    <mergeCell ref="C74:D74"/>
    <mergeCell ref="C52:D52"/>
    <mergeCell ref="C56:D56"/>
    <mergeCell ref="C57:D57"/>
    <mergeCell ref="C59:D59"/>
    <mergeCell ref="C60:D60"/>
    <mergeCell ref="C48:D48"/>
    <mergeCell ref="C32:D32"/>
    <mergeCell ref="C37:D37"/>
    <mergeCell ref="C38:D38"/>
    <mergeCell ref="C39:D39"/>
    <mergeCell ref="C40:D40"/>
    <mergeCell ref="C41:D41"/>
    <mergeCell ref="C42:D42"/>
    <mergeCell ref="C43:D43"/>
    <mergeCell ref="C45:D45"/>
    <mergeCell ref="C46:D46"/>
    <mergeCell ref="C47:D47"/>
    <mergeCell ref="C30:D30"/>
    <mergeCell ref="C14:D14"/>
    <mergeCell ref="C15:D15"/>
    <mergeCell ref="C16:D16"/>
    <mergeCell ref="C18:D18"/>
    <mergeCell ref="C20:D20"/>
    <mergeCell ref="C21:D21"/>
    <mergeCell ref="C22:D22"/>
    <mergeCell ref="C23:D23"/>
    <mergeCell ref="C24:D24"/>
    <mergeCell ref="C27:D27"/>
    <mergeCell ref="C29:D29"/>
    <mergeCell ref="C10:D10"/>
    <mergeCell ref="C12:D12"/>
    <mergeCell ref="C13:D13"/>
    <mergeCell ref="A1:G1"/>
    <mergeCell ref="A3:B3"/>
    <mergeCell ref="A4:B4"/>
    <mergeCell ref="E4:G4"/>
    <mergeCell ref="C9:D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a.s.&amp;R&amp;"Arial,Obyčejné"Rozpočet 03 Kanalizace dešťová  položkově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6">
      <selection activeCell="F30" sqref="F30:G34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78" t="s">
        <v>32</v>
      </c>
      <c r="B1" s="79"/>
      <c r="C1" s="79"/>
      <c r="D1" s="79"/>
      <c r="E1" s="79"/>
      <c r="F1" s="79"/>
      <c r="G1" s="79"/>
    </row>
    <row r="2" spans="1:7" ht="12.75" customHeight="1">
      <c r="A2" s="80" t="s">
        <v>33</v>
      </c>
      <c r="B2" s="81"/>
      <c r="C2" s="82" t="s">
        <v>646</v>
      </c>
      <c r="D2" s="82" t="s">
        <v>647</v>
      </c>
      <c r="E2" s="83"/>
      <c r="F2" s="84" t="s">
        <v>34</v>
      </c>
      <c r="G2" s="410"/>
    </row>
    <row r="3" spans="1:7" ht="3" customHeight="1" hidden="1">
      <c r="A3" s="85"/>
      <c r="B3" s="86"/>
      <c r="C3" s="87"/>
      <c r="D3" s="87"/>
      <c r="E3" s="88"/>
      <c r="F3" s="89"/>
      <c r="G3" s="411"/>
    </row>
    <row r="4" spans="1:7" ht="12" customHeight="1">
      <c r="A4" s="90" t="s">
        <v>35</v>
      </c>
      <c r="B4" s="86"/>
      <c r="C4" s="87"/>
      <c r="D4" s="87"/>
      <c r="E4" s="88"/>
      <c r="F4" s="89" t="s">
        <v>36</v>
      </c>
      <c r="G4" s="412"/>
    </row>
    <row r="5" spans="1:7" ht="12.9" customHeight="1">
      <c r="A5" s="91" t="s">
        <v>646</v>
      </c>
      <c r="B5" s="92"/>
      <c r="C5" s="93" t="s">
        <v>647</v>
      </c>
      <c r="D5" s="94"/>
      <c r="E5" s="92"/>
      <c r="F5" s="89" t="s">
        <v>37</v>
      </c>
      <c r="G5" s="411"/>
    </row>
    <row r="6" spans="1:15" ht="12.9" customHeight="1">
      <c r="A6" s="90" t="s">
        <v>38</v>
      </c>
      <c r="B6" s="86"/>
      <c r="C6" s="87"/>
      <c r="D6" s="87"/>
      <c r="E6" s="88"/>
      <c r="F6" s="95" t="s">
        <v>39</v>
      </c>
      <c r="G6" s="413"/>
      <c r="O6" s="96"/>
    </row>
    <row r="7" spans="1:7" ht="12.9" customHeight="1">
      <c r="A7" s="97" t="s">
        <v>100</v>
      </c>
      <c r="B7" s="98"/>
      <c r="C7" s="99" t="s">
        <v>101</v>
      </c>
      <c r="D7" s="100"/>
      <c r="E7" s="100"/>
      <c r="F7" s="101" t="s">
        <v>40</v>
      </c>
      <c r="G7" s="413"/>
    </row>
    <row r="8" spans="1:9" ht="12.75">
      <c r="A8" s="102" t="s">
        <v>41</v>
      </c>
      <c r="B8" s="89"/>
      <c r="C8" s="453"/>
      <c r="D8" s="453"/>
      <c r="E8" s="454"/>
      <c r="F8" s="103" t="s">
        <v>42</v>
      </c>
      <c r="G8" s="414"/>
      <c r="H8" s="104"/>
      <c r="I8" s="105"/>
    </row>
    <row r="9" spans="1:8" ht="12.75">
      <c r="A9" s="102" t="s">
        <v>43</v>
      </c>
      <c r="B9" s="89"/>
      <c r="C9" s="453"/>
      <c r="D9" s="453"/>
      <c r="E9" s="454"/>
      <c r="F9" s="89"/>
      <c r="G9" s="106"/>
      <c r="H9" s="107"/>
    </row>
    <row r="10" spans="1:8" ht="12.75">
      <c r="A10" s="102" t="s">
        <v>44</v>
      </c>
      <c r="B10" s="89"/>
      <c r="C10" s="453"/>
      <c r="D10" s="453"/>
      <c r="E10" s="453"/>
      <c r="F10" s="108"/>
      <c r="G10" s="109"/>
      <c r="H10" s="110"/>
    </row>
    <row r="11" spans="1:57" ht="13.5" customHeight="1">
      <c r="A11" s="102" t="s">
        <v>45</v>
      </c>
      <c r="B11" s="89"/>
      <c r="C11" s="453"/>
      <c r="D11" s="453"/>
      <c r="E11" s="453"/>
      <c r="F11" s="111" t="s">
        <v>46</v>
      </c>
      <c r="G11" s="415"/>
      <c r="H11" s="107"/>
      <c r="BA11" s="112"/>
      <c r="BB11" s="112"/>
      <c r="BC11" s="112"/>
      <c r="BD11" s="112"/>
      <c r="BE11" s="112"/>
    </row>
    <row r="12" spans="1:8" ht="12.75" customHeight="1">
      <c r="A12" s="113" t="s">
        <v>47</v>
      </c>
      <c r="B12" s="86"/>
      <c r="C12" s="455"/>
      <c r="D12" s="455"/>
      <c r="E12" s="455"/>
      <c r="F12" s="114" t="s">
        <v>48</v>
      </c>
      <c r="G12" s="416"/>
      <c r="H12" s="107"/>
    </row>
    <row r="13" spans="1:8" ht="28.5" customHeight="1" thickBot="1">
      <c r="A13" s="115" t="s">
        <v>49</v>
      </c>
      <c r="B13" s="116"/>
      <c r="C13" s="116"/>
      <c r="D13" s="116"/>
      <c r="E13" s="117"/>
      <c r="F13" s="117"/>
      <c r="G13" s="118"/>
      <c r="H13" s="107"/>
    </row>
    <row r="14" spans="1:7" ht="17.25" customHeight="1" thickBot="1">
      <c r="A14" s="119" t="s">
        <v>50</v>
      </c>
      <c r="B14" s="120"/>
      <c r="C14" s="121"/>
      <c r="D14" s="122" t="s">
        <v>51</v>
      </c>
      <c r="E14" s="123"/>
      <c r="F14" s="123"/>
      <c r="G14" s="121"/>
    </row>
    <row r="15" spans="1:7" ht="15.9" customHeight="1">
      <c r="A15" s="124"/>
      <c r="B15" s="125" t="s">
        <v>52</v>
      </c>
      <c r="C15" s="126">
        <f>'04 04 Rek'!E13</f>
        <v>0</v>
      </c>
      <c r="D15" s="127" t="str">
        <f>'04 04 Rek'!A18</f>
        <v>Ztížené výrobní podmínky</v>
      </c>
      <c r="E15" s="128"/>
      <c r="F15" s="129"/>
      <c r="G15" s="126">
        <f>'04 04 Rek'!I18</f>
        <v>0</v>
      </c>
    </row>
    <row r="16" spans="1:7" ht="15.9" customHeight="1">
      <c r="A16" s="124" t="s">
        <v>53</v>
      </c>
      <c r="B16" s="125" t="s">
        <v>54</v>
      </c>
      <c r="C16" s="126">
        <f>'04 04 Rek'!F13</f>
        <v>0</v>
      </c>
      <c r="D16" s="85" t="str">
        <f>'04 04 Rek'!A19</f>
        <v>Oborová přirážka</v>
      </c>
      <c r="E16" s="130"/>
      <c r="F16" s="131"/>
      <c r="G16" s="126">
        <f>'04 04 Rek'!I19</f>
        <v>0</v>
      </c>
    </row>
    <row r="17" spans="1:7" ht="15.9" customHeight="1">
      <c r="A17" s="124" t="s">
        <v>55</v>
      </c>
      <c r="B17" s="125" t="s">
        <v>56</v>
      </c>
      <c r="C17" s="126">
        <f>'04 04 Rek'!H13</f>
        <v>0</v>
      </c>
      <c r="D17" s="85" t="str">
        <f>'04 04 Rek'!A20</f>
        <v>Přesun stavebních kapacit</v>
      </c>
      <c r="E17" s="130"/>
      <c r="F17" s="131"/>
      <c r="G17" s="126">
        <f>'04 04 Rek'!I20</f>
        <v>0</v>
      </c>
    </row>
    <row r="18" spans="1:7" ht="15.9" customHeight="1">
      <c r="A18" s="132" t="s">
        <v>57</v>
      </c>
      <c r="B18" s="133" t="s">
        <v>58</v>
      </c>
      <c r="C18" s="126">
        <f>'04 04 Rek'!G13</f>
        <v>0</v>
      </c>
      <c r="D18" s="85" t="str">
        <f>'04 04 Rek'!A21</f>
        <v>Mimostaveništní doprava</v>
      </c>
      <c r="E18" s="130"/>
      <c r="F18" s="131"/>
      <c r="G18" s="126">
        <f>'04 04 Rek'!I21</f>
        <v>0</v>
      </c>
    </row>
    <row r="19" spans="1:7" ht="15.9" customHeight="1">
      <c r="A19" s="134" t="s">
        <v>59</v>
      </c>
      <c r="B19" s="125"/>
      <c r="C19" s="126">
        <f>SUM(C15:C18)</f>
        <v>0</v>
      </c>
      <c r="D19" s="85" t="str">
        <f>'04 04 Rek'!A22</f>
        <v>Zařízení staveniště</v>
      </c>
      <c r="E19" s="130"/>
      <c r="F19" s="131"/>
      <c r="G19" s="126">
        <f>'04 04 Rek'!I22</f>
        <v>0</v>
      </c>
    </row>
    <row r="20" spans="1:7" ht="15.9" customHeight="1">
      <c r="A20" s="134"/>
      <c r="B20" s="125"/>
      <c r="C20" s="126"/>
      <c r="D20" s="85" t="str">
        <f>'04 04 Rek'!A23</f>
        <v>Provoz investora</v>
      </c>
      <c r="E20" s="130"/>
      <c r="F20" s="131"/>
      <c r="G20" s="126">
        <f>'04 04 Rek'!I23</f>
        <v>0</v>
      </c>
    </row>
    <row r="21" spans="1:7" ht="15.9" customHeight="1">
      <c r="A21" s="134" t="s">
        <v>29</v>
      </c>
      <c r="B21" s="125"/>
      <c r="C21" s="126">
        <f>'04 04 Rek'!I13</f>
        <v>0</v>
      </c>
      <c r="D21" s="85" t="str">
        <f>'04 04 Rek'!A24</f>
        <v>Kompletační činnost (IČD)</v>
      </c>
      <c r="E21" s="130"/>
      <c r="F21" s="131"/>
      <c r="G21" s="126">
        <f>'04 04 Rek'!I24</f>
        <v>0</v>
      </c>
    </row>
    <row r="22" spans="1:7" ht="15.9" customHeight="1">
      <c r="A22" s="135" t="s">
        <v>60</v>
      </c>
      <c r="B22" s="107"/>
      <c r="C22" s="126">
        <f>C19+C21</f>
        <v>0</v>
      </c>
      <c r="D22" s="85" t="s">
        <v>61</v>
      </c>
      <c r="E22" s="130"/>
      <c r="F22" s="131"/>
      <c r="G22" s="126">
        <f>G23-SUM(G15:G21)</f>
        <v>0</v>
      </c>
    </row>
    <row r="23" spans="1:7" ht="15.9" customHeight="1" thickBot="1">
      <c r="A23" s="451" t="s">
        <v>62</v>
      </c>
      <c r="B23" s="452"/>
      <c r="C23" s="136">
        <f>C22+G23</f>
        <v>0</v>
      </c>
      <c r="D23" s="137" t="s">
        <v>63</v>
      </c>
      <c r="E23" s="138"/>
      <c r="F23" s="139"/>
      <c r="G23" s="126">
        <f>'04 04 Rek'!H26</f>
        <v>0</v>
      </c>
    </row>
    <row r="24" spans="1:7" ht="12.75">
      <c r="A24" s="140" t="s">
        <v>64</v>
      </c>
      <c r="B24" s="141"/>
      <c r="C24" s="142"/>
      <c r="D24" s="141" t="s">
        <v>65</v>
      </c>
      <c r="E24" s="141"/>
      <c r="F24" s="143" t="s">
        <v>66</v>
      </c>
      <c r="G24" s="144"/>
    </row>
    <row r="25" spans="1:7" ht="12.75">
      <c r="A25" s="135" t="s">
        <v>67</v>
      </c>
      <c r="B25" s="107"/>
      <c r="C25" s="417"/>
      <c r="D25" s="107" t="s">
        <v>67</v>
      </c>
      <c r="E25" s="404"/>
      <c r="F25" s="146" t="s">
        <v>67</v>
      </c>
      <c r="G25" s="418"/>
    </row>
    <row r="26" spans="1:7" ht="37.5" customHeight="1">
      <c r="A26" s="135" t="s">
        <v>68</v>
      </c>
      <c r="B26" s="148"/>
      <c r="C26" s="417"/>
      <c r="D26" s="107" t="s">
        <v>68</v>
      </c>
      <c r="E26" s="404"/>
      <c r="F26" s="146" t="s">
        <v>68</v>
      </c>
      <c r="G26" s="418"/>
    </row>
    <row r="27" spans="1:7" ht="12.75">
      <c r="A27" s="135"/>
      <c r="B27" s="149"/>
      <c r="C27" s="417"/>
      <c r="D27" s="107"/>
      <c r="E27" s="404"/>
      <c r="F27" s="146"/>
      <c r="G27" s="418"/>
    </row>
    <row r="28" spans="1:7" ht="12.75">
      <c r="A28" s="135" t="s">
        <v>69</v>
      </c>
      <c r="B28" s="107"/>
      <c r="C28" s="417"/>
      <c r="D28" s="146" t="s">
        <v>70</v>
      </c>
      <c r="E28" s="417"/>
      <c r="F28" s="150" t="s">
        <v>70</v>
      </c>
      <c r="G28" s="418"/>
    </row>
    <row r="29" spans="1:7" ht="69" customHeight="1">
      <c r="A29" s="135"/>
      <c r="B29" s="107"/>
      <c r="C29" s="151"/>
      <c r="D29" s="152"/>
      <c r="E29" s="151"/>
      <c r="F29" s="107"/>
      <c r="G29" s="147"/>
    </row>
    <row r="30" spans="1:7" ht="12.75">
      <c r="A30" s="153" t="s">
        <v>11</v>
      </c>
      <c r="B30" s="154"/>
      <c r="C30" s="155">
        <v>21</v>
      </c>
      <c r="D30" s="154" t="s">
        <v>71</v>
      </c>
      <c r="E30" s="156"/>
      <c r="F30" s="457">
        <f>C23-F32</f>
        <v>0</v>
      </c>
      <c r="G30" s="458"/>
    </row>
    <row r="31" spans="1:7" ht="12.75">
      <c r="A31" s="153" t="s">
        <v>72</v>
      </c>
      <c r="B31" s="154"/>
      <c r="C31" s="155">
        <f>C30</f>
        <v>21</v>
      </c>
      <c r="D31" s="154" t="s">
        <v>73</v>
      </c>
      <c r="E31" s="156"/>
      <c r="F31" s="457">
        <f>ROUND(PRODUCT(F30,C31/100),0)</f>
        <v>0</v>
      </c>
      <c r="G31" s="458"/>
    </row>
    <row r="32" spans="1:7" ht="12.75">
      <c r="A32" s="153" t="s">
        <v>11</v>
      </c>
      <c r="B32" s="154"/>
      <c r="C32" s="155">
        <v>0</v>
      </c>
      <c r="D32" s="154" t="s">
        <v>73</v>
      </c>
      <c r="E32" s="156"/>
      <c r="F32" s="457">
        <v>0</v>
      </c>
      <c r="G32" s="458"/>
    </row>
    <row r="33" spans="1:7" ht="12.75">
      <c r="A33" s="153" t="s">
        <v>72</v>
      </c>
      <c r="B33" s="157"/>
      <c r="C33" s="158">
        <f>C32</f>
        <v>0</v>
      </c>
      <c r="D33" s="154" t="s">
        <v>73</v>
      </c>
      <c r="E33" s="131"/>
      <c r="F33" s="457">
        <f>ROUND(PRODUCT(F32,C33/100),0)</f>
        <v>0</v>
      </c>
      <c r="G33" s="458"/>
    </row>
    <row r="34" spans="1:7" s="162" customFormat="1" ht="19.5" customHeight="1" thickBot="1">
      <c r="A34" s="159" t="s">
        <v>74</v>
      </c>
      <c r="B34" s="160"/>
      <c r="C34" s="160"/>
      <c r="D34" s="160"/>
      <c r="E34" s="161"/>
      <c r="F34" s="459">
        <f>ROUND(SUM(F30:F33),0)</f>
        <v>0</v>
      </c>
      <c r="G34" s="460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61"/>
      <c r="C37" s="461"/>
      <c r="D37" s="461"/>
      <c r="E37" s="461"/>
      <c r="F37" s="461"/>
      <c r="G37" s="461"/>
      <c r="H37" s="1" t="s">
        <v>2</v>
      </c>
    </row>
    <row r="38" spans="1:8" ht="12.75" customHeight="1">
      <c r="A38" s="163"/>
      <c r="B38" s="461"/>
      <c r="C38" s="461"/>
      <c r="D38" s="461"/>
      <c r="E38" s="461"/>
      <c r="F38" s="461"/>
      <c r="G38" s="461"/>
      <c r="H38" s="1" t="s">
        <v>2</v>
      </c>
    </row>
    <row r="39" spans="1:8" ht="12.75">
      <c r="A39" s="163"/>
      <c r="B39" s="461"/>
      <c r="C39" s="461"/>
      <c r="D39" s="461"/>
      <c r="E39" s="461"/>
      <c r="F39" s="461"/>
      <c r="G39" s="461"/>
      <c r="H39" s="1" t="s">
        <v>2</v>
      </c>
    </row>
    <row r="40" spans="1:8" ht="12.75">
      <c r="A40" s="163"/>
      <c r="B40" s="461"/>
      <c r="C40" s="461"/>
      <c r="D40" s="461"/>
      <c r="E40" s="461"/>
      <c r="F40" s="461"/>
      <c r="G40" s="461"/>
      <c r="H40" s="1" t="s">
        <v>2</v>
      </c>
    </row>
    <row r="41" spans="1:8" ht="12.75">
      <c r="A41" s="163"/>
      <c r="B41" s="461"/>
      <c r="C41" s="461"/>
      <c r="D41" s="461"/>
      <c r="E41" s="461"/>
      <c r="F41" s="461"/>
      <c r="G41" s="461"/>
      <c r="H41" s="1" t="s">
        <v>2</v>
      </c>
    </row>
    <row r="42" spans="1:8" ht="12.75">
      <c r="A42" s="163"/>
      <c r="B42" s="461"/>
      <c r="C42" s="461"/>
      <c r="D42" s="461"/>
      <c r="E42" s="461"/>
      <c r="F42" s="461"/>
      <c r="G42" s="461"/>
      <c r="H42" s="1" t="s">
        <v>2</v>
      </c>
    </row>
    <row r="43" spans="1:8" ht="12.75">
      <c r="A43" s="163"/>
      <c r="B43" s="461"/>
      <c r="C43" s="461"/>
      <c r="D43" s="461"/>
      <c r="E43" s="461"/>
      <c r="F43" s="461"/>
      <c r="G43" s="461"/>
      <c r="H43" s="1" t="s">
        <v>2</v>
      </c>
    </row>
    <row r="44" spans="1:8" ht="12.75" customHeight="1">
      <c r="A44" s="163"/>
      <c r="B44" s="461"/>
      <c r="C44" s="461"/>
      <c r="D44" s="461"/>
      <c r="E44" s="461"/>
      <c r="F44" s="461"/>
      <c r="G44" s="461"/>
      <c r="H44" s="1" t="s">
        <v>2</v>
      </c>
    </row>
    <row r="45" spans="1:8" ht="12.75" customHeight="1">
      <c r="A45" s="163"/>
      <c r="B45" s="461"/>
      <c r="C45" s="461"/>
      <c r="D45" s="461"/>
      <c r="E45" s="461"/>
      <c r="F45" s="461"/>
      <c r="G45" s="461"/>
      <c r="H45" s="1" t="s">
        <v>2</v>
      </c>
    </row>
    <row r="46" spans="2:7" ht="12.75">
      <c r="B46" s="456"/>
      <c r="C46" s="456"/>
      <c r="D46" s="456"/>
      <c r="E46" s="456"/>
      <c r="F46" s="456"/>
      <c r="G46" s="456"/>
    </row>
    <row r="47" spans="2:7" ht="12.75">
      <c r="B47" s="456"/>
      <c r="C47" s="456"/>
      <c r="D47" s="456"/>
      <c r="E47" s="456"/>
      <c r="F47" s="456"/>
      <c r="G47" s="456"/>
    </row>
    <row r="48" spans="2:7" ht="12.75">
      <c r="B48" s="456"/>
      <c r="C48" s="456"/>
      <c r="D48" s="456"/>
      <c r="E48" s="456"/>
      <c r="F48" s="456"/>
      <c r="G48" s="456"/>
    </row>
    <row r="49" spans="2:7" ht="12.75">
      <c r="B49" s="456"/>
      <c r="C49" s="456"/>
      <c r="D49" s="456"/>
      <c r="E49" s="456"/>
      <c r="F49" s="456"/>
      <c r="G49" s="456"/>
    </row>
    <row r="50" spans="2:7" ht="12.75">
      <c r="B50" s="456"/>
      <c r="C50" s="456"/>
      <c r="D50" s="456"/>
      <c r="E50" s="456"/>
      <c r="F50" s="456"/>
      <c r="G50" s="456"/>
    </row>
    <row r="51" spans="2:7" ht="12.75">
      <c r="B51" s="456"/>
      <c r="C51" s="456"/>
      <c r="D51" s="456"/>
      <c r="E51" s="456"/>
      <c r="F51" s="456"/>
      <c r="G51" s="456"/>
    </row>
  </sheetData>
  <sheetProtection password="C576" sheet="1" objects="1" scenarios="1"/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E77"/>
  <sheetViews>
    <sheetView workbookViewId="0" topLeftCell="A1">
      <selection activeCell="I18" sqref="I18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462" t="s">
        <v>3</v>
      </c>
      <c r="B1" s="463"/>
      <c r="C1" s="164" t="s">
        <v>102</v>
      </c>
      <c r="D1" s="165"/>
      <c r="E1" s="166"/>
      <c r="F1" s="165"/>
      <c r="G1" s="167" t="s">
        <v>76</v>
      </c>
      <c r="H1" s="168" t="s">
        <v>646</v>
      </c>
      <c r="I1" s="169"/>
    </row>
    <row r="2" spans="1:9" ht="13.8" thickBot="1">
      <c r="A2" s="464" t="s">
        <v>77</v>
      </c>
      <c r="B2" s="465"/>
      <c r="C2" s="170" t="s">
        <v>648</v>
      </c>
      <c r="D2" s="171"/>
      <c r="E2" s="172"/>
      <c r="F2" s="171"/>
      <c r="G2" s="466" t="s">
        <v>647</v>
      </c>
      <c r="H2" s="467"/>
      <c r="I2" s="468"/>
    </row>
    <row r="3" ht="13.8" thickTop="1">
      <c r="F3" s="107"/>
    </row>
    <row r="4" spans="1:9" ht="19.5" customHeight="1">
      <c r="A4" s="173" t="s">
        <v>78</v>
      </c>
      <c r="B4" s="174"/>
      <c r="C4" s="174"/>
      <c r="D4" s="174"/>
      <c r="E4" s="175"/>
      <c r="F4" s="174"/>
      <c r="G4" s="174"/>
      <c r="H4" s="174"/>
      <c r="I4" s="174"/>
    </row>
    <row r="5" ht="13.8" thickBot="1"/>
    <row r="6" spans="1:9" s="107" customFormat="1" ht="13.8" thickBot="1">
      <c r="A6" s="176"/>
      <c r="B6" s="177" t="s">
        <v>79</v>
      </c>
      <c r="C6" s="177"/>
      <c r="D6" s="178"/>
      <c r="E6" s="179" t="s">
        <v>25</v>
      </c>
      <c r="F6" s="180" t="s">
        <v>26</v>
      </c>
      <c r="G6" s="180" t="s">
        <v>27</v>
      </c>
      <c r="H6" s="180" t="s">
        <v>28</v>
      </c>
      <c r="I6" s="181" t="s">
        <v>29</v>
      </c>
    </row>
    <row r="7" spans="1:9" s="107" customFormat="1" ht="12.75">
      <c r="A7" s="267" t="str">
        <f>'04 04 Pol'!B7</f>
        <v>1</v>
      </c>
      <c r="B7" s="57" t="str">
        <f>'04 04 Pol'!C7</f>
        <v>Zemní práce</v>
      </c>
      <c r="D7" s="182"/>
      <c r="E7" s="268">
        <f>'04 04 Pol'!BA27</f>
        <v>0</v>
      </c>
      <c r="F7" s="269">
        <f>'04 04 Pol'!BB27</f>
        <v>0</v>
      </c>
      <c r="G7" s="269">
        <f>'04 04 Pol'!BC27</f>
        <v>0</v>
      </c>
      <c r="H7" s="269">
        <f>'04 04 Pol'!BD27</f>
        <v>0</v>
      </c>
      <c r="I7" s="270">
        <f>'04 04 Pol'!BE27</f>
        <v>0</v>
      </c>
    </row>
    <row r="8" spans="1:9" s="107" customFormat="1" ht="12.75">
      <c r="A8" s="267" t="str">
        <f>'04 04 Pol'!B28</f>
        <v>4</v>
      </c>
      <c r="B8" s="57" t="str">
        <f>'04 04 Pol'!C28</f>
        <v>Vodorovné konstrukce</v>
      </c>
      <c r="D8" s="182"/>
      <c r="E8" s="268">
        <f>'04 04 Pol'!BA31</f>
        <v>0</v>
      </c>
      <c r="F8" s="269">
        <f>'04 04 Pol'!BB31</f>
        <v>0</v>
      </c>
      <c r="G8" s="269">
        <f>'04 04 Pol'!BC31</f>
        <v>0</v>
      </c>
      <c r="H8" s="269">
        <f>'04 04 Pol'!BD31</f>
        <v>0</v>
      </c>
      <c r="I8" s="270">
        <f>'04 04 Pol'!BE31</f>
        <v>0</v>
      </c>
    </row>
    <row r="9" spans="1:9" s="107" customFormat="1" ht="12.75">
      <c r="A9" s="267" t="str">
        <f>'04 04 Pol'!B32</f>
        <v>5</v>
      </c>
      <c r="B9" s="57" t="str">
        <f>'04 04 Pol'!C32</f>
        <v>Komunikace</v>
      </c>
      <c r="D9" s="182"/>
      <c r="E9" s="268">
        <f>'04 04 Pol'!BA37</f>
        <v>0</v>
      </c>
      <c r="F9" s="269">
        <f>'04 04 Pol'!BB37</f>
        <v>0</v>
      </c>
      <c r="G9" s="269">
        <f>'04 04 Pol'!BC37</f>
        <v>0</v>
      </c>
      <c r="H9" s="269">
        <f>'04 04 Pol'!BD37</f>
        <v>0</v>
      </c>
      <c r="I9" s="270">
        <f>'04 04 Pol'!BE37</f>
        <v>0</v>
      </c>
    </row>
    <row r="10" spans="1:9" s="107" customFormat="1" ht="12.75">
      <c r="A10" s="267" t="str">
        <f>'04 04 Pol'!B38</f>
        <v>8</v>
      </c>
      <c r="B10" s="57" t="str">
        <f>'04 04 Pol'!C38</f>
        <v>Trubní vedení</v>
      </c>
      <c r="D10" s="182"/>
      <c r="E10" s="268">
        <f>'04 04 Pol'!BA44</f>
        <v>0</v>
      </c>
      <c r="F10" s="269">
        <f>'04 04 Pol'!BB44</f>
        <v>0</v>
      </c>
      <c r="G10" s="269">
        <f>'04 04 Pol'!BC44</f>
        <v>0</v>
      </c>
      <c r="H10" s="269">
        <f>'04 04 Pol'!BD44</f>
        <v>0</v>
      </c>
      <c r="I10" s="270">
        <f>'04 04 Pol'!BE44</f>
        <v>0</v>
      </c>
    </row>
    <row r="11" spans="1:9" s="107" customFormat="1" ht="12.75">
      <c r="A11" s="267" t="str">
        <f>'04 04 Pol'!B45</f>
        <v>91</v>
      </c>
      <c r="B11" s="57" t="str">
        <f>'04 04 Pol'!C45</f>
        <v>Doplňující práce na komunikaci</v>
      </c>
      <c r="D11" s="182"/>
      <c r="E11" s="268">
        <f>'04 04 Pol'!BA48</f>
        <v>0</v>
      </c>
      <c r="F11" s="269">
        <f>'04 04 Pol'!BB48</f>
        <v>0</v>
      </c>
      <c r="G11" s="269">
        <f>'04 04 Pol'!BC48</f>
        <v>0</v>
      </c>
      <c r="H11" s="269">
        <f>'04 04 Pol'!BD48</f>
        <v>0</v>
      </c>
      <c r="I11" s="270">
        <f>'04 04 Pol'!BE48</f>
        <v>0</v>
      </c>
    </row>
    <row r="12" spans="1:9" s="107" customFormat="1" ht="13.8" thickBot="1">
      <c r="A12" s="267" t="str">
        <f>'04 04 Pol'!B49</f>
        <v>99</v>
      </c>
      <c r="B12" s="57" t="str">
        <f>'04 04 Pol'!C49</f>
        <v>Staveništní přesun hmot</v>
      </c>
      <c r="D12" s="182"/>
      <c r="E12" s="268">
        <f>'04 04 Pol'!BA51</f>
        <v>0</v>
      </c>
      <c r="F12" s="269">
        <f>'04 04 Pol'!BB51</f>
        <v>0</v>
      </c>
      <c r="G12" s="269">
        <f>'04 04 Pol'!BC51</f>
        <v>0</v>
      </c>
      <c r="H12" s="269">
        <f>'04 04 Pol'!BD51</f>
        <v>0</v>
      </c>
      <c r="I12" s="270">
        <f>'04 04 Pol'!BE51</f>
        <v>0</v>
      </c>
    </row>
    <row r="13" spans="1:9" s="14" customFormat="1" ht="13.8" thickBot="1">
      <c r="A13" s="183"/>
      <c r="B13" s="184" t="s">
        <v>80</v>
      </c>
      <c r="C13" s="184"/>
      <c r="D13" s="185"/>
      <c r="E13" s="186">
        <f>SUM(E7:E12)</f>
        <v>0</v>
      </c>
      <c r="F13" s="187">
        <f>SUM(F7:F12)</f>
        <v>0</v>
      </c>
      <c r="G13" s="187">
        <f>SUM(G7:G12)</f>
        <v>0</v>
      </c>
      <c r="H13" s="187">
        <f>SUM(H7:H12)</f>
        <v>0</v>
      </c>
      <c r="I13" s="188">
        <f>SUM(I7:I12)</f>
        <v>0</v>
      </c>
    </row>
    <row r="14" spans="1:9" ht="12.75">
      <c r="A14" s="107"/>
      <c r="B14" s="107"/>
      <c r="C14" s="107"/>
      <c r="D14" s="107"/>
      <c r="E14" s="107"/>
      <c r="F14" s="107"/>
      <c r="G14" s="107"/>
      <c r="H14" s="107"/>
      <c r="I14" s="107"/>
    </row>
    <row r="15" spans="1:57" ht="19.5" customHeight="1">
      <c r="A15" s="174" t="s">
        <v>81</v>
      </c>
      <c r="B15" s="174"/>
      <c r="C15" s="174"/>
      <c r="D15" s="174"/>
      <c r="E15" s="174"/>
      <c r="F15" s="174"/>
      <c r="G15" s="189"/>
      <c r="H15" s="174"/>
      <c r="I15" s="174"/>
      <c r="BA15" s="112"/>
      <c r="BB15" s="112"/>
      <c r="BC15" s="112"/>
      <c r="BD15" s="112"/>
      <c r="BE15" s="112"/>
    </row>
    <row r="16" ht="13.8" thickBot="1"/>
    <row r="17" spans="1:9" ht="12.75">
      <c r="A17" s="140" t="s">
        <v>82</v>
      </c>
      <c r="B17" s="141"/>
      <c r="C17" s="141"/>
      <c r="D17" s="190"/>
      <c r="E17" s="191" t="s">
        <v>1131</v>
      </c>
      <c r="F17" s="192" t="s">
        <v>12</v>
      </c>
      <c r="G17" s="193" t="s">
        <v>83</v>
      </c>
      <c r="H17" s="194"/>
      <c r="I17" s="195" t="s">
        <v>1131</v>
      </c>
    </row>
    <row r="18" spans="1:53" ht="12.75">
      <c r="A18" s="134" t="s">
        <v>162</v>
      </c>
      <c r="B18" s="125"/>
      <c r="C18" s="125"/>
      <c r="D18" s="196"/>
      <c r="E18" s="419">
        <v>0</v>
      </c>
      <c r="F18" s="420">
        <v>0</v>
      </c>
      <c r="G18" s="199">
        <f>E13+F13</f>
        <v>0</v>
      </c>
      <c r="H18" s="200"/>
      <c r="I18" s="201">
        <f aca="true" t="shared" si="0" ref="I18:I25">E18+F18*G18/100</f>
        <v>0</v>
      </c>
      <c r="BA18" s="1">
        <v>0</v>
      </c>
    </row>
    <row r="19" spans="1:53" ht="12.75">
      <c r="A19" s="134" t="s">
        <v>163</v>
      </c>
      <c r="B19" s="125"/>
      <c r="C19" s="125"/>
      <c r="D19" s="196"/>
      <c r="E19" s="419">
        <v>0</v>
      </c>
      <c r="F19" s="420">
        <v>0</v>
      </c>
      <c r="G19" s="199">
        <f>E13+F13</f>
        <v>0</v>
      </c>
      <c r="H19" s="200"/>
      <c r="I19" s="201">
        <f t="shared" si="0"/>
        <v>0</v>
      </c>
      <c r="BA19" s="1">
        <v>0</v>
      </c>
    </row>
    <row r="20" spans="1:53" ht="12.75">
      <c r="A20" s="134" t="s">
        <v>164</v>
      </c>
      <c r="B20" s="125"/>
      <c r="C20" s="125"/>
      <c r="D20" s="196"/>
      <c r="E20" s="419">
        <v>0</v>
      </c>
      <c r="F20" s="420">
        <v>0</v>
      </c>
      <c r="G20" s="199">
        <f>E13+F13</f>
        <v>0</v>
      </c>
      <c r="H20" s="200"/>
      <c r="I20" s="201">
        <f t="shared" si="0"/>
        <v>0</v>
      </c>
      <c r="BA20" s="1">
        <v>0</v>
      </c>
    </row>
    <row r="21" spans="1:53" ht="12.75">
      <c r="A21" s="134" t="s">
        <v>165</v>
      </c>
      <c r="B21" s="125"/>
      <c r="C21" s="125"/>
      <c r="D21" s="196"/>
      <c r="E21" s="419">
        <v>0</v>
      </c>
      <c r="F21" s="420">
        <v>0</v>
      </c>
      <c r="G21" s="199">
        <f>E13+F13</f>
        <v>0</v>
      </c>
      <c r="H21" s="200"/>
      <c r="I21" s="201">
        <f t="shared" si="0"/>
        <v>0</v>
      </c>
      <c r="BA21" s="1">
        <v>0</v>
      </c>
    </row>
    <row r="22" spans="1:53" ht="12.75">
      <c r="A22" s="134" t="s">
        <v>166</v>
      </c>
      <c r="B22" s="125"/>
      <c r="C22" s="125"/>
      <c r="D22" s="196"/>
      <c r="E22" s="419">
        <v>0</v>
      </c>
      <c r="F22" s="420">
        <v>0</v>
      </c>
      <c r="G22" s="199">
        <f>E13+F13+G13+H13</f>
        <v>0</v>
      </c>
      <c r="H22" s="200"/>
      <c r="I22" s="201">
        <f t="shared" si="0"/>
        <v>0</v>
      </c>
      <c r="BA22" s="1">
        <v>1</v>
      </c>
    </row>
    <row r="23" spans="1:53" ht="12.75">
      <c r="A23" s="134" t="s">
        <v>167</v>
      </c>
      <c r="B23" s="125"/>
      <c r="C23" s="125"/>
      <c r="D23" s="196"/>
      <c r="E23" s="419">
        <v>0</v>
      </c>
      <c r="F23" s="420">
        <v>0</v>
      </c>
      <c r="G23" s="199">
        <f>E13+F13+G13+H13</f>
        <v>0</v>
      </c>
      <c r="H23" s="200"/>
      <c r="I23" s="201">
        <f t="shared" si="0"/>
        <v>0</v>
      </c>
      <c r="BA23" s="1">
        <v>1</v>
      </c>
    </row>
    <row r="24" spans="1:53" ht="12.75">
      <c r="A24" s="134" t="s">
        <v>168</v>
      </c>
      <c r="B24" s="125"/>
      <c r="C24" s="125"/>
      <c r="D24" s="196"/>
      <c r="E24" s="419">
        <v>0</v>
      </c>
      <c r="F24" s="420">
        <v>0</v>
      </c>
      <c r="G24" s="199">
        <f>E13+F13+G13+H13</f>
        <v>0</v>
      </c>
      <c r="H24" s="200"/>
      <c r="I24" s="201">
        <f t="shared" si="0"/>
        <v>0</v>
      </c>
      <c r="BA24" s="1">
        <v>2</v>
      </c>
    </row>
    <row r="25" spans="1:53" ht="12.75">
      <c r="A25" s="134" t="s">
        <v>169</v>
      </c>
      <c r="B25" s="125"/>
      <c r="C25" s="125"/>
      <c r="D25" s="196"/>
      <c r="E25" s="419">
        <v>0</v>
      </c>
      <c r="F25" s="420">
        <v>0</v>
      </c>
      <c r="G25" s="199">
        <f>E13+F13+G13+H13</f>
        <v>0</v>
      </c>
      <c r="H25" s="200"/>
      <c r="I25" s="201">
        <f t="shared" si="0"/>
        <v>0</v>
      </c>
      <c r="BA25" s="1">
        <v>2</v>
      </c>
    </row>
    <row r="26" spans="1:9" ht="13.8" thickBot="1">
      <c r="A26" s="202"/>
      <c r="B26" s="203" t="s">
        <v>84</v>
      </c>
      <c r="C26" s="204"/>
      <c r="D26" s="205"/>
      <c r="E26" s="206"/>
      <c r="F26" s="207"/>
      <c r="G26" s="207"/>
      <c r="H26" s="469">
        <f>SUM(I18:I25)</f>
        <v>0</v>
      </c>
      <c r="I26" s="470"/>
    </row>
    <row r="28" spans="2:9" ht="12.75">
      <c r="B28" s="14"/>
      <c r="F28" s="208"/>
      <c r="G28" s="209"/>
      <c r="H28" s="209"/>
      <c r="I28" s="41"/>
    </row>
    <row r="29" spans="6:9" ht="12.75">
      <c r="F29" s="208"/>
      <c r="G29" s="209"/>
      <c r="H29" s="209"/>
      <c r="I29" s="41"/>
    </row>
    <row r="30" spans="6:9" ht="12.75">
      <c r="F30" s="208"/>
      <c r="G30" s="209"/>
      <c r="H30" s="209"/>
      <c r="I30" s="41"/>
    </row>
    <row r="31" spans="6:9" ht="12.75">
      <c r="F31" s="208"/>
      <c r="G31" s="209"/>
      <c r="H31" s="209"/>
      <c r="I31" s="41"/>
    </row>
    <row r="32" spans="6:9" ht="12.75">
      <c r="F32" s="208"/>
      <c r="G32" s="209"/>
      <c r="H32" s="209"/>
      <c r="I32" s="41"/>
    </row>
    <row r="33" spans="6:9" ht="12.75">
      <c r="F33" s="208"/>
      <c r="G33" s="209"/>
      <c r="H33" s="209"/>
      <c r="I33" s="41"/>
    </row>
    <row r="34" spans="6:9" ht="12.75">
      <c r="F34" s="208"/>
      <c r="G34" s="209"/>
      <c r="H34" s="209"/>
      <c r="I34" s="41"/>
    </row>
    <row r="35" spans="6:9" ht="12.75">
      <c r="F35" s="208"/>
      <c r="G35" s="209"/>
      <c r="H35" s="209"/>
      <c r="I35" s="41"/>
    </row>
    <row r="36" spans="6:9" ht="12.75">
      <c r="F36" s="208"/>
      <c r="G36" s="209"/>
      <c r="H36" s="209"/>
      <c r="I36" s="41"/>
    </row>
    <row r="37" spans="6:9" ht="12.75">
      <c r="F37" s="208"/>
      <c r="G37" s="209"/>
      <c r="H37" s="209"/>
      <c r="I37" s="41"/>
    </row>
    <row r="38" spans="6:9" ht="12.75">
      <c r="F38" s="208"/>
      <c r="G38" s="209"/>
      <c r="H38" s="209"/>
      <c r="I38" s="41"/>
    </row>
    <row r="39" spans="6:9" ht="12.75">
      <c r="F39" s="208"/>
      <c r="G39" s="209"/>
      <c r="H39" s="209"/>
      <c r="I39" s="41"/>
    </row>
    <row r="40" spans="6:9" ht="12.75">
      <c r="F40" s="208"/>
      <c r="G40" s="209"/>
      <c r="H40" s="209"/>
      <c r="I40" s="41"/>
    </row>
    <row r="41" spans="6:9" ht="12.75">
      <c r="F41" s="208"/>
      <c r="G41" s="209"/>
      <c r="H41" s="209"/>
      <c r="I41" s="41"/>
    </row>
    <row r="42" spans="6:9" ht="12.75">
      <c r="F42" s="208"/>
      <c r="G42" s="209"/>
      <c r="H42" s="209"/>
      <c r="I42" s="41"/>
    </row>
    <row r="43" spans="6:9" ht="12.75">
      <c r="F43" s="208"/>
      <c r="G43" s="209"/>
      <c r="H43" s="209"/>
      <c r="I43" s="41"/>
    </row>
    <row r="44" spans="6:9" ht="12.75">
      <c r="F44" s="208"/>
      <c r="G44" s="209"/>
      <c r="H44" s="209"/>
      <c r="I44" s="41"/>
    </row>
    <row r="45" spans="6:9" ht="12.75">
      <c r="F45" s="208"/>
      <c r="G45" s="209"/>
      <c r="H45" s="209"/>
      <c r="I45" s="41"/>
    </row>
    <row r="46" spans="6:9" ht="12.75">
      <c r="F46" s="208"/>
      <c r="G46" s="209"/>
      <c r="H46" s="209"/>
      <c r="I46" s="41"/>
    </row>
    <row r="47" spans="6:9" ht="12.75">
      <c r="F47" s="208"/>
      <c r="G47" s="209"/>
      <c r="H47" s="209"/>
      <c r="I47" s="41"/>
    </row>
    <row r="48" spans="6:9" ht="12.75">
      <c r="F48" s="208"/>
      <c r="G48" s="209"/>
      <c r="H48" s="209"/>
      <c r="I48" s="41"/>
    </row>
    <row r="49" spans="6:9" ht="12.75">
      <c r="F49" s="208"/>
      <c r="G49" s="209"/>
      <c r="H49" s="209"/>
      <c r="I49" s="41"/>
    </row>
    <row r="50" spans="6:9" ht="12.75">
      <c r="F50" s="208"/>
      <c r="G50" s="209"/>
      <c r="H50" s="209"/>
      <c r="I50" s="41"/>
    </row>
    <row r="51" spans="6:9" ht="12.75">
      <c r="F51" s="208"/>
      <c r="G51" s="209"/>
      <c r="H51" s="209"/>
      <c r="I51" s="41"/>
    </row>
    <row r="52" spans="6:9" ht="12.75">
      <c r="F52" s="208"/>
      <c r="G52" s="209"/>
      <c r="H52" s="209"/>
      <c r="I52" s="41"/>
    </row>
    <row r="53" spans="6:9" ht="12.75">
      <c r="F53" s="208"/>
      <c r="G53" s="209"/>
      <c r="H53" s="209"/>
      <c r="I53" s="41"/>
    </row>
    <row r="54" spans="6:9" ht="12.75">
      <c r="F54" s="208"/>
      <c r="G54" s="209"/>
      <c r="H54" s="209"/>
      <c r="I54" s="41"/>
    </row>
    <row r="55" spans="6:9" ht="12.75">
      <c r="F55" s="208"/>
      <c r="G55" s="209"/>
      <c r="H55" s="209"/>
      <c r="I55" s="41"/>
    </row>
    <row r="56" spans="6:9" ht="12.75">
      <c r="F56" s="208"/>
      <c r="G56" s="209"/>
      <c r="H56" s="209"/>
      <c r="I56" s="41"/>
    </row>
    <row r="57" spans="6:9" ht="12.75">
      <c r="F57" s="208"/>
      <c r="G57" s="209"/>
      <c r="H57" s="209"/>
      <c r="I57" s="41"/>
    </row>
    <row r="58" spans="6:9" ht="12.75">
      <c r="F58" s="208"/>
      <c r="G58" s="209"/>
      <c r="H58" s="209"/>
      <c r="I58" s="41"/>
    </row>
    <row r="59" spans="6:9" ht="12.75">
      <c r="F59" s="208"/>
      <c r="G59" s="209"/>
      <c r="H59" s="209"/>
      <c r="I59" s="41"/>
    </row>
    <row r="60" spans="6:9" ht="12.75">
      <c r="F60" s="208"/>
      <c r="G60" s="209"/>
      <c r="H60" s="209"/>
      <c r="I60" s="41"/>
    </row>
    <row r="61" spans="6:9" ht="12.75">
      <c r="F61" s="208"/>
      <c r="G61" s="209"/>
      <c r="H61" s="209"/>
      <c r="I61" s="41"/>
    </row>
    <row r="62" spans="6:9" ht="12.75">
      <c r="F62" s="208"/>
      <c r="G62" s="209"/>
      <c r="H62" s="209"/>
      <c r="I62" s="41"/>
    </row>
    <row r="63" spans="6:9" ht="12.75">
      <c r="F63" s="208"/>
      <c r="G63" s="209"/>
      <c r="H63" s="209"/>
      <c r="I63" s="41"/>
    </row>
    <row r="64" spans="6:9" ht="12.75">
      <c r="F64" s="208"/>
      <c r="G64" s="209"/>
      <c r="H64" s="209"/>
      <c r="I64" s="41"/>
    </row>
    <row r="65" spans="6:9" ht="12.75">
      <c r="F65" s="208"/>
      <c r="G65" s="209"/>
      <c r="H65" s="209"/>
      <c r="I65" s="41"/>
    </row>
    <row r="66" spans="6:9" ht="12.75">
      <c r="F66" s="208"/>
      <c r="G66" s="209"/>
      <c r="H66" s="209"/>
      <c r="I66" s="41"/>
    </row>
    <row r="67" spans="6:9" ht="12.75">
      <c r="F67" s="208"/>
      <c r="G67" s="209"/>
      <c r="H67" s="209"/>
      <c r="I67" s="41"/>
    </row>
    <row r="68" spans="6:9" ht="12.75">
      <c r="F68" s="208"/>
      <c r="G68" s="209"/>
      <c r="H68" s="209"/>
      <c r="I68" s="41"/>
    </row>
    <row r="69" spans="6:9" ht="12.75">
      <c r="F69" s="208"/>
      <c r="G69" s="209"/>
      <c r="H69" s="209"/>
      <c r="I69" s="41"/>
    </row>
    <row r="70" spans="6:9" ht="12.75">
      <c r="F70" s="208"/>
      <c r="G70" s="209"/>
      <c r="H70" s="209"/>
      <c r="I70" s="41"/>
    </row>
    <row r="71" spans="6:9" ht="12.75">
      <c r="F71" s="208"/>
      <c r="G71" s="209"/>
      <c r="H71" s="209"/>
      <c r="I71" s="41"/>
    </row>
    <row r="72" spans="6:9" ht="12.75">
      <c r="F72" s="208"/>
      <c r="G72" s="209"/>
      <c r="H72" s="209"/>
      <c r="I72" s="41"/>
    </row>
    <row r="73" spans="6:9" ht="12.75">
      <c r="F73" s="208"/>
      <c r="G73" s="209"/>
      <c r="H73" s="209"/>
      <c r="I73" s="41"/>
    </row>
    <row r="74" spans="6:9" ht="12.75">
      <c r="F74" s="208"/>
      <c r="G74" s="209"/>
      <c r="H74" s="209"/>
      <c r="I74" s="41"/>
    </row>
    <row r="75" spans="6:9" ht="12.75">
      <c r="F75" s="208"/>
      <c r="G75" s="209"/>
      <c r="H75" s="209"/>
      <c r="I75" s="41"/>
    </row>
    <row r="76" spans="6:9" ht="12.75">
      <c r="F76" s="208"/>
      <c r="G76" s="209"/>
      <c r="H76" s="209"/>
      <c r="I76" s="41"/>
    </row>
    <row r="77" spans="6:9" ht="12.75">
      <c r="F77" s="208"/>
      <c r="G77" s="209"/>
      <c r="H77" s="209"/>
      <c r="I77" s="41"/>
    </row>
  </sheetData>
  <sheetProtection password="C576" sheet="1" objects="1" scenarios="1"/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B124"/>
  <sheetViews>
    <sheetView showGridLines="0" showZeros="0" zoomScaleSheetLayoutView="100" workbookViewId="0" topLeftCell="A1">
      <selection activeCell="A6" sqref="A6:G6"/>
    </sheetView>
  </sheetViews>
  <sheetFormatPr defaultColWidth="9.125" defaultRowHeight="12.75"/>
  <cols>
    <col min="1" max="1" width="4.50390625" style="210" customWidth="1"/>
    <col min="2" max="2" width="11.50390625" style="210" customWidth="1"/>
    <col min="3" max="3" width="40.50390625" style="210" customWidth="1"/>
    <col min="4" max="4" width="5.50390625" style="210" customWidth="1"/>
    <col min="5" max="5" width="8.50390625" style="220" customWidth="1"/>
    <col min="6" max="6" width="9.875" style="210" customWidth="1"/>
    <col min="7" max="7" width="13.875" style="210" customWidth="1"/>
    <col min="8" max="8" width="11.625" style="210" hidden="1" customWidth="1"/>
    <col min="9" max="9" width="11.50390625" style="210" hidden="1" customWidth="1"/>
    <col min="10" max="10" width="11.00390625" style="210" hidden="1" customWidth="1"/>
    <col min="11" max="11" width="10.50390625" style="210" hidden="1" customWidth="1"/>
    <col min="12" max="12" width="75.50390625" style="210" customWidth="1"/>
    <col min="13" max="13" width="45.375" style="210" customWidth="1"/>
    <col min="14" max="16384" width="9.125" style="210" customWidth="1"/>
  </cols>
  <sheetData>
    <row r="1" spans="1:7" ht="15.6">
      <c r="A1" s="471" t="s">
        <v>85</v>
      </c>
      <c r="B1" s="471"/>
      <c r="C1" s="471"/>
      <c r="D1" s="471"/>
      <c r="E1" s="471"/>
      <c r="F1" s="471"/>
      <c r="G1" s="471"/>
    </row>
    <row r="2" spans="2:7" ht="14.25" customHeight="1" thickBot="1">
      <c r="B2" s="211"/>
      <c r="C2" s="212"/>
      <c r="D2" s="212"/>
      <c r="E2" s="213"/>
      <c r="F2" s="212"/>
      <c r="G2" s="212"/>
    </row>
    <row r="3" spans="1:7" ht="13.8" thickTop="1">
      <c r="A3" s="462" t="s">
        <v>3</v>
      </c>
      <c r="B3" s="463"/>
      <c r="C3" s="164" t="s">
        <v>102</v>
      </c>
      <c r="D3" s="214"/>
      <c r="E3" s="215" t="s">
        <v>86</v>
      </c>
      <c r="F3" s="216" t="str">
        <f>'04 04 Rek'!H1</f>
        <v>04</v>
      </c>
      <c r="G3" s="217"/>
    </row>
    <row r="4" spans="1:7" ht="13.8" thickBot="1">
      <c r="A4" s="472" t="s">
        <v>77</v>
      </c>
      <c r="B4" s="465"/>
      <c r="C4" s="170" t="s">
        <v>648</v>
      </c>
      <c r="D4" s="218"/>
      <c r="E4" s="473" t="str">
        <f>'04 04 Rek'!G2</f>
        <v>Kanalizace splašková</v>
      </c>
      <c r="F4" s="474"/>
      <c r="G4" s="475"/>
    </row>
    <row r="5" spans="1:7" ht="13.8" thickTop="1">
      <c r="A5" s="219"/>
      <c r="G5" s="221"/>
    </row>
    <row r="6" spans="1:11" ht="27" customHeight="1">
      <c r="A6" s="405" t="s">
        <v>87</v>
      </c>
      <c r="B6" s="406" t="s">
        <v>88</v>
      </c>
      <c r="C6" s="406" t="s">
        <v>89</v>
      </c>
      <c r="D6" s="406" t="s">
        <v>90</v>
      </c>
      <c r="E6" s="407" t="s">
        <v>91</v>
      </c>
      <c r="F6" s="408" t="s">
        <v>1132</v>
      </c>
      <c r="G6" s="409" t="s">
        <v>1133</v>
      </c>
      <c r="H6" s="222" t="s">
        <v>92</v>
      </c>
      <c r="I6" s="222" t="s">
        <v>93</v>
      </c>
      <c r="J6" s="222" t="s">
        <v>94</v>
      </c>
      <c r="K6" s="222" t="s">
        <v>95</v>
      </c>
    </row>
    <row r="7" spans="1:15" ht="12.75">
      <c r="A7" s="223" t="s">
        <v>96</v>
      </c>
      <c r="B7" s="224" t="s">
        <v>97</v>
      </c>
      <c r="C7" s="225" t="s">
        <v>98</v>
      </c>
      <c r="D7" s="226"/>
      <c r="E7" s="227"/>
      <c r="F7" s="227"/>
      <c r="G7" s="228"/>
      <c r="H7" s="229"/>
      <c r="I7" s="230"/>
      <c r="J7" s="231"/>
      <c r="K7" s="232"/>
      <c r="O7" s="233">
        <v>1</v>
      </c>
    </row>
    <row r="8" spans="1:80" ht="12.75">
      <c r="A8" s="234">
        <v>1</v>
      </c>
      <c r="B8" s="235" t="s">
        <v>558</v>
      </c>
      <c r="C8" s="236" t="s">
        <v>559</v>
      </c>
      <c r="D8" s="237" t="s">
        <v>131</v>
      </c>
      <c r="E8" s="238">
        <v>32</v>
      </c>
      <c r="F8" s="331"/>
      <c r="G8" s="239">
        <f>E8*F8</f>
        <v>0</v>
      </c>
      <c r="H8" s="240">
        <v>0</v>
      </c>
      <c r="I8" s="241">
        <f>E8*H8</f>
        <v>0</v>
      </c>
      <c r="J8" s="240">
        <v>-0.316</v>
      </c>
      <c r="K8" s="241">
        <f>E8*J8</f>
        <v>-10.112</v>
      </c>
      <c r="O8" s="233">
        <v>2</v>
      </c>
      <c r="AA8" s="210">
        <v>1</v>
      </c>
      <c r="AB8" s="210">
        <v>1</v>
      </c>
      <c r="AC8" s="210">
        <v>1</v>
      </c>
      <c r="AZ8" s="210">
        <v>1</v>
      </c>
      <c r="BA8" s="210">
        <f>IF(AZ8=1,G8,0)</f>
        <v>0</v>
      </c>
      <c r="BB8" s="210">
        <f>IF(AZ8=2,G8,0)</f>
        <v>0</v>
      </c>
      <c r="BC8" s="210">
        <f>IF(AZ8=3,G8,0)</f>
        <v>0</v>
      </c>
      <c r="BD8" s="210">
        <f>IF(AZ8=4,G8,0)</f>
        <v>0</v>
      </c>
      <c r="BE8" s="210">
        <f>IF(AZ8=5,G8,0)</f>
        <v>0</v>
      </c>
      <c r="CA8" s="233">
        <v>1</v>
      </c>
      <c r="CB8" s="233">
        <v>1</v>
      </c>
    </row>
    <row r="9" spans="1:15" ht="12.75">
      <c r="A9" s="242"/>
      <c r="B9" s="245"/>
      <c r="C9" s="476" t="s">
        <v>649</v>
      </c>
      <c r="D9" s="477"/>
      <c r="E9" s="246">
        <v>32</v>
      </c>
      <c r="F9" s="247"/>
      <c r="G9" s="248"/>
      <c r="H9" s="249"/>
      <c r="I9" s="243"/>
      <c r="J9" s="250"/>
      <c r="K9" s="243"/>
      <c r="M9" s="244" t="s">
        <v>649</v>
      </c>
      <c r="O9" s="233"/>
    </row>
    <row r="10" spans="1:80" ht="12.75">
      <c r="A10" s="234">
        <v>2</v>
      </c>
      <c r="B10" s="235" t="s">
        <v>650</v>
      </c>
      <c r="C10" s="236" t="s">
        <v>651</v>
      </c>
      <c r="D10" s="237" t="s">
        <v>138</v>
      </c>
      <c r="E10" s="238">
        <v>63.3485</v>
      </c>
      <c r="F10" s="331"/>
      <c r="G10" s="239">
        <f>E10*F10</f>
        <v>0</v>
      </c>
      <c r="H10" s="240">
        <v>0</v>
      </c>
      <c r="I10" s="241">
        <f>E10*H10</f>
        <v>0</v>
      </c>
      <c r="J10" s="240">
        <v>0</v>
      </c>
      <c r="K10" s="241">
        <f>E10*J10</f>
        <v>0</v>
      </c>
      <c r="O10" s="233">
        <v>2</v>
      </c>
      <c r="AA10" s="210">
        <v>1</v>
      </c>
      <c r="AB10" s="210">
        <v>1</v>
      </c>
      <c r="AC10" s="210">
        <v>1</v>
      </c>
      <c r="AZ10" s="210">
        <v>1</v>
      </c>
      <c r="BA10" s="210">
        <f>IF(AZ10=1,G10,0)</f>
        <v>0</v>
      </c>
      <c r="BB10" s="210">
        <f>IF(AZ10=2,G10,0)</f>
        <v>0</v>
      </c>
      <c r="BC10" s="210">
        <f>IF(AZ10=3,G10,0)</f>
        <v>0</v>
      </c>
      <c r="BD10" s="210">
        <f>IF(AZ10=4,G10,0)</f>
        <v>0</v>
      </c>
      <c r="BE10" s="210">
        <f>IF(AZ10=5,G10,0)</f>
        <v>0</v>
      </c>
      <c r="CA10" s="233">
        <v>1</v>
      </c>
      <c r="CB10" s="233">
        <v>1</v>
      </c>
    </row>
    <row r="11" spans="1:15" ht="12.75">
      <c r="A11" s="242"/>
      <c r="B11" s="245"/>
      <c r="C11" s="476" t="s">
        <v>652</v>
      </c>
      <c r="D11" s="477"/>
      <c r="E11" s="246">
        <v>63.3485</v>
      </c>
      <c r="F11" s="247"/>
      <c r="G11" s="248"/>
      <c r="H11" s="249"/>
      <c r="I11" s="243"/>
      <c r="J11" s="250"/>
      <c r="K11" s="243"/>
      <c r="M11" s="244" t="s">
        <v>652</v>
      </c>
      <c r="O11" s="233"/>
    </row>
    <row r="12" spans="1:80" ht="12.75">
      <c r="A12" s="234">
        <v>3</v>
      </c>
      <c r="B12" s="235" t="s">
        <v>569</v>
      </c>
      <c r="C12" s="236" t="s">
        <v>570</v>
      </c>
      <c r="D12" s="237" t="s">
        <v>138</v>
      </c>
      <c r="E12" s="238">
        <v>31.6743</v>
      </c>
      <c r="F12" s="331"/>
      <c r="G12" s="239">
        <f>E12*F12</f>
        <v>0</v>
      </c>
      <c r="H12" s="240">
        <v>0</v>
      </c>
      <c r="I12" s="241">
        <f>E12*H12</f>
        <v>0</v>
      </c>
      <c r="J12" s="240">
        <v>0</v>
      </c>
      <c r="K12" s="241">
        <f>E12*J12</f>
        <v>0</v>
      </c>
      <c r="O12" s="233">
        <v>2</v>
      </c>
      <c r="AA12" s="210">
        <v>1</v>
      </c>
      <c r="AB12" s="210">
        <v>1</v>
      </c>
      <c r="AC12" s="210">
        <v>1</v>
      </c>
      <c r="AZ12" s="210">
        <v>1</v>
      </c>
      <c r="BA12" s="210">
        <f>IF(AZ12=1,G12,0)</f>
        <v>0</v>
      </c>
      <c r="BB12" s="210">
        <f>IF(AZ12=2,G12,0)</f>
        <v>0</v>
      </c>
      <c r="BC12" s="210">
        <f>IF(AZ12=3,G12,0)</f>
        <v>0</v>
      </c>
      <c r="BD12" s="210">
        <f>IF(AZ12=4,G12,0)</f>
        <v>0</v>
      </c>
      <c r="BE12" s="210">
        <f>IF(AZ12=5,G12,0)</f>
        <v>0</v>
      </c>
      <c r="CA12" s="233">
        <v>1</v>
      </c>
      <c r="CB12" s="233">
        <v>1</v>
      </c>
    </row>
    <row r="13" spans="1:15" ht="12.75">
      <c r="A13" s="242"/>
      <c r="B13" s="245"/>
      <c r="C13" s="476" t="s">
        <v>653</v>
      </c>
      <c r="D13" s="477"/>
      <c r="E13" s="246">
        <v>31.6743</v>
      </c>
      <c r="F13" s="247"/>
      <c r="G13" s="248"/>
      <c r="H13" s="249"/>
      <c r="I13" s="243"/>
      <c r="J13" s="250"/>
      <c r="K13" s="243"/>
      <c r="M13" s="244" t="s">
        <v>653</v>
      </c>
      <c r="O13" s="233"/>
    </row>
    <row r="14" spans="1:80" ht="12.75">
      <c r="A14" s="234">
        <v>4</v>
      </c>
      <c r="B14" s="235" t="s">
        <v>183</v>
      </c>
      <c r="C14" s="236" t="s">
        <v>184</v>
      </c>
      <c r="D14" s="237" t="s">
        <v>138</v>
      </c>
      <c r="E14" s="238">
        <v>63.3486</v>
      </c>
      <c r="F14" s="331"/>
      <c r="G14" s="239">
        <f>E14*F14</f>
        <v>0</v>
      </c>
      <c r="H14" s="240">
        <v>0</v>
      </c>
      <c r="I14" s="241">
        <f>E14*H14</f>
        <v>0</v>
      </c>
      <c r="J14" s="240">
        <v>0</v>
      </c>
      <c r="K14" s="241">
        <f>E14*J14</f>
        <v>0</v>
      </c>
      <c r="O14" s="233">
        <v>2</v>
      </c>
      <c r="AA14" s="210">
        <v>1</v>
      </c>
      <c r="AB14" s="210">
        <v>1</v>
      </c>
      <c r="AC14" s="210">
        <v>1</v>
      </c>
      <c r="AZ14" s="210">
        <v>1</v>
      </c>
      <c r="BA14" s="210">
        <f>IF(AZ14=1,G14,0)</f>
        <v>0</v>
      </c>
      <c r="BB14" s="210">
        <f>IF(AZ14=2,G14,0)</f>
        <v>0</v>
      </c>
      <c r="BC14" s="210">
        <f>IF(AZ14=3,G14,0)</f>
        <v>0</v>
      </c>
      <c r="BD14" s="210">
        <f>IF(AZ14=4,G14,0)</f>
        <v>0</v>
      </c>
      <c r="BE14" s="210">
        <f>IF(AZ14=5,G14,0)</f>
        <v>0</v>
      </c>
      <c r="CA14" s="233">
        <v>1</v>
      </c>
      <c r="CB14" s="233">
        <v>1</v>
      </c>
    </row>
    <row r="15" spans="1:80" ht="12.75">
      <c r="A15" s="234">
        <v>5</v>
      </c>
      <c r="B15" s="235" t="s">
        <v>185</v>
      </c>
      <c r="C15" s="236" t="s">
        <v>186</v>
      </c>
      <c r="D15" s="237" t="s">
        <v>138</v>
      </c>
      <c r="E15" s="238">
        <v>131.8966</v>
      </c>
      <c r="F15" s="331"/>
      <c r="G15" s="239">
        <f>E15*F15</f>
        <v>0</v>
      </c>
      <c r="H15" s="240">
        <v>0</v>
      </c>
      <c r="I15" s="241">
        <f>E15*H15</f>
        <v>0</v>
      </c>
      <c r="J15" s="240">
        <v>0</v>
      </c>
      <c r="K15" s="241">
        <f>E15*J15</f>
        <v>0</v>
      </c>
      <c r="O15" s="233">
        <v>2</v>
      </c>
      <c r="AA15" s="210">
        <v>1</v>
      </c>
      <c r="AB15" s="210">
        <v>1</v>
      </c>
      <c r="AC15" s="210">
        <v>1</v>
      </c>
      <c r="AZ15" s="210">
        <v>1</v>
      </c>
      <c r="BA15" s="210">
        <f>IF(AZ15=1,G15,0)</f>
        <v>0</v>
      </c>
      <c r="BB15" s="210">
        <f>IF(AZ15=2,G15,0)</f>
        <v>0</v>
      </c>
      <c r="BC15" s="210">
        <f>IF(AZ15=3,G15,0)</f>
        <v>0</v>
      </c>
      <c r="BD15" s="210">
        <f>IF(AZ15=4,G15,0)</f>
        <v>0</v>
      </c>
      <c r="BE15" s="210">
        <f>IF(AZ15=5,G15,0)</f>
        <v>0</v>
      </c>
      <c r="CA15" s="233">
        <v>1</v>
      </c>
      <c r="CB15" s="233">
        <v>1</v>
      </c>
    </row>
    <row r="16" spans="1:15" ht="12.75">
      <c r="A16" s="242"/>
      <c r="B16" s="245"/>
      <c r="C16" s="476" t="s">
        <v>654</v>
      </c>
      <c r="D16" s="477"/>
      <c r="E16" s="246">
        <v>63.3486</v>
      </c>
      <c r="F16" s="247"/>
      <c r="G16" s="248"/>
      <c r="H16" s="249"/>
      <c r="I16" s="243"/>
      <c r="J16" s="250"/>
      <c r="K16" s="243"/>
      <c r="M16" s="244" t="s">
        <v>654</v>
      </c>
      <c r="O16" s="233"/>
    </row>
    <row r="17" spans="1:15" ht="12.75">
      <c r="A17" s="242"/>
      <c r="B17" s="245"/>
      <c r="C17" s="476" t="s">
        <v>582</v>
      </c>
      <c r="D17" s="477"/>
      <c r="E17" s="246">
        <v>68.548</v>
      </c>
      <c r="F17" s="247"/>
      <c r="G17" s="248"/>
      <c r="H17" s="249"/>
      <c r="I17" s="243"/>
      <c r="J17" s="250"/>
      <c r="K17" s="243"/>
      <c r="M17" s="244" t="s">
        <v>582</v>
      </c>
      <c r="O17" s="233"/>
    </row>
    <row r="18" spans="1:80" ht="12.75">
      <c r="A18" s="234">
        <v>6</v>
      </c>
      <c r="B18" s="235" t="s">
        <v>188</v>
      </c>
      <c r="C18" s="236" t="s">
        <v>189</v>
      </c>
      <c r="D18" s="237" t="s">
        <v>138</v>
      </c>
      <c r="E18" s="238">
        <v>38.6897</v>
      </c>
      <c r="F18" s="331"/>
      <c r="G18" s="239">
        <f>E18*F18</f>
        <v>0</v>
      </c>
      <c r="H18" s="240">
        <v>0</v>
      </c>
      <c r="I18" s="241">
        <f>E18*H18</f>
        <v>0</v>
      </c>
      <c r="J18" s="240">
        <v>0</v>
      </c>
      <c r="K18" s="241">
        <f>E18*J18</f>
        <v>0</v>
      </c>
      <c r="O18" s="233">
        <v>2</v>
      </c>
      <c r="AA18" s="210">
        <v>1</v>
      </c>
      <c r="AB18" s="210">
        <v>1</v>
      </c>
      <c r="AC18" s="210">
        <v>1</v>
      </c>
      <c r="AZ18" s="210">
        <v>1</v>
      </c>
      <c r="BA18" s="210">
        <f>IF(AZ18=1,G18,0)</f>
        <v>0</v>
      </c>
      <c r="BB18" s="210">
        <f>IF(AZ18=2,G18,0)</f>
        <v>0</v>
      </c>
      <c r="BC18" s="210">
        <f>IF(AZ18=3,G18,0)</f>
        <v>0</v>
      </c>
      <c r="BD18" s="210">
        <f>IF(AZ18=4,G18,0)</f>
        <v>0</v>
      </c>
      <c r="BE18" s="210">
        <f>IF(AZ18=5,G18,0)</f>
        <v>0</v>
      </c>
      <c r="CA18" s="233">
        <v>1</v>
      </c>
      <c r="CB18" s="233">
        <v>1</v>
      </c>
    </row>
    <row r="19" spans="1:15" ht="12.75">
      <c r="A19" s="242"/>
      <c r="B19" s="245"/>
      <c r="C19" s="476" t="s">
        <v>655</v>
      </c>
      <c r="D19" s="477"/>
      <c r="E19" s="246">
        <v>38.6897</v>
      </c>
      <c r="F19" s="247"/>
      <c r="G19" s="248"/>
      <c r="H19" s="249"/>
      <c r="I19" s="243"/>
      <c r="J19" s="250"/>
      <c r="K19" s="243"/>
      <c r="M19" s="244" t="s">
        <v>655</v>
      </c>
      <c r="O19" s="233"/>
    </row>
    <row r="20" spans="1:80" ht="12.75">
      <c r="A20" s="234">
        <v>7</v>
      </c>
      <c r="B20" s="235" t="s">
        <v>191</v>
      </c>
      <c r="C20" s="236" t="s">
        <v>192</v>
      </c>
      <c r="D20" s="237" t="s">
        <v>138</v>
      </c>
      <c r="E20" s="238">
        <v>63.3486</v>
      </c>
      <c r="F20" s="331"/>
      <c r="G20" s="239">
        <f>E20*F20</f>
        <v>0</v>
      </c>
      <c r="H20" s="240">
        <v>0</v>
      </c>
      <c r="I20" s="241">
        <f>E20*H20</f>
        <v>0</v>
      </c>
      <c r="J20" s="240">
        <v>0</v>
      </c>
      <c r="K20" s="241">
        <f>E20*J20</f>
        <v>0</v>
      </c>
      <c r="O20" s="233">
        <v>2</v>
      </c>
      <c r="AA20" s="210">
        <v>1</v>
      </c>
      <c r="AB20" s="210">
        <v>1</v>
      </c>
      <c r="AC20" s="210">
        <v>1</v>
      </c>
      <c r="AZ20" s="210">
        <v>1</v>
      </c>
      <c r="BA20" s="210">
        <f>IF(AZ20=1,G20,0)</f>
        <v>0</v>
      </c>
      <c r="BB20" s="210">
        <f>IF(AZ20=2,G20,0)</f>
        <v>0</v>
      </c>
      <c r="BC20" s="210">
        <f>IF(AZ20=3,G20,0)</f>
        <v>0</v>
      </c>
      <c r="BD20" s="210">
        <f>IF(AZ20=4,G20,0)</f>
        <v>0</v>
      </c>
      <c r="BE20" s="210">
        <f>IF(AZ20=5,G20,0)</f>
        <v>0</v>
      </c>
      <c r="CA20" s="233">
        <v>1</v>
      </c>
      <c r="CB20" s="233">
        <v>1</v>
      </c>
    </row>
    <row r="21" spans="1:80" ht="12.75">
      <c r="A21" s="234">
        <v>8</v>
      </c>
      <c r="B21" s="235" t="s">
        <v>193</v>
      </c>
      <c r="C21" s="236" t="s">
        <v>194</v>
      </c>
      <c r="D21" s="237" t="s">
        <v>138</v>
      </c>
      <c r="E21" s="238">
        <v>38.6897</v>
      </c>
      <c r="F21" s="331"/>
      <c r="G21" s="239">
        <f>E21*F21</f>
        <v>0</v>
      </c>
      <c r="H21" s="240">
        <v>0</v>
      </c>
      <c r="I21" s="241">
        <f>E21*H21</f>
        <v>0</v>
      </c>
      <c r="J21" s="240">
        <v>0</v>
      </c>
      <c r="K21" s="241">
        <f>E21*J21</f>
        <v>0</v>
      </c>
      <c r="O21" s="233">
        <v>2</v>
      </c>
      <c r="AA21" s="210">
        <v>1</v>
      </c>
      <c r="AB21" s="210">
        <v>1</v>
      </c>
      <c r="AC21" s="210">
        <v>1</v>
      </c>
      <c r="AZ21" s="210">
        <v>1</v>
      </c>
      <c r="BA21" s="210">
        <f>IF(AZ21=1,G21,0)</f>
        <v>0</v>
      </c>
      <c r="BB21" s="210">
        <f>IF(AZ21=2,G21,0)</f>
        <v>0</v>
      </c>
      <c r="BC21" s="210">
        <f>IF(AZ21=3,G21,0)</f>
        <v>0</v>
      </c>
      <c r="BD21" s="210">
        <f>IF(AZ21=4,G21,0)</f>
        <v>0</v>
      </c>
      <c r="BE21" s="210">
        <f>IF(AZ21=5,G21,0)</f>
        <v>0</v>
      </c>
      <c r="CA21" s="233">
        <v>1</v>
      </c>
      <c r="CB21" s="233">
        <v>1</v>
      </c>
    </row>
    <row r="22" spans="1:80" ht="12.75">
      <c r="A22" s="234">
        <v>9</v>
      </c>
      <c r="B22" s="235" t="s">
        <v>584</v>
      </c>
      <c r="C22" s="236" t="s">
        <v>585</v>
      </c>
      <c r="D22" s="237" t="s">
        <v>138</v>
      </c>
      <c r="E22" s="238">
        <v>63.3486</v>
      </c>
      <c r="F22" s="331"/>
      <c r="G22" s="239">
        <f>E22*F22</f>
        <v>0</v>
      </c>
      <c r="H22" s="240">
        <v>0</v>
      </c>
      <c r="I22" s="241">
        <f>E22*H22</f>
        <v>0</v>
      </c>
      <c r="J22" s="240">
        <v>0</v>
      </c>
      <c r="K22" s="241">
        <f>E22*J22</f>
        <v>0</v>
      </c>
      <c r="O22" s="233">
        <v>2</v>
      </c>
      <c r="AA22" s="210">
        <v>1</v>
      </c>
      <c r="AB22" s="210">
        <v>1</v>
      </c>
      <c r="AC22" s="210">
        <v>1</v>
      </c>
      <c r="AZ22" s="210">
        <v>1</v>
      </c>
      <c r="BA22" s="210">
        <f>IF(AZ22=1,G22,0)</f>
        <v>0</v>
      </c>
      <c r="BB22" s="210">
        <f>IF(AZ22=2,G22,0)</f>
        <v>0</v>
      </c>
      <c r="BC22" s="210">
        <f>IF(AZ22=3,G22,0)</f>
        <v>0</v>
      </c>
      <c r="BD22" s="210">
        <f>IF(AZ22=4,G22,0)</f>
        <v>0</v>
      </c>
      <c r="BE22" s="210">
        <f>IF(AZ22=5,G22,0)</f>
        <v>0</v>
      </c>
      <c r="CA22" s="233">
        <v>1</v>
      </c>
      <c r="CB22" s="233">
        <v>1</v>
      </c>
    </row>
    <row r="23" spans="1:80" ht="12.75">
      <c r="A23" s="234">
        <v>10</v>
      </c>
      <c r="B23" s="235" t="s">
        <v>195</v>
      </c>
      <c r="C23" s="236" t="s">
        <v>196</v>
      </c>
      <c r="D23" s="237" t="s">
        <v>138</v>
      </c>
      <c r="E23" s="238">
        <v>24.6589</v>
      </c>
      <c r="F23" s="331"/>
      <c r="G23" s="239">
        <f>E23*F23</f>
        <v>0</v>
      </c>
      <c r="H23" s="240">
        <v>0</v>
      </c>
      <c r="I23" s="241">
        <f>E23*H23</f>
        <v>0</v>
      </c>
      <c r="J23" s="240">
        <v>0</v>
      </c>
      <c r="K23" s="241">
        <f>E23*J23</f>
        <v>0</v>
      </c>
      <c r="O23" s="233">
        <v>2</v>
      </c>
      <c r="AA23" s="210">
        <v>1</v>
      </c>
      <c r="AB23" s="210">
        <v>1</v>
      </c>
      <c r="AC23" s="210">
        <v>1</v>
      </c>
      <c r="AZ23" s="210">
        <v>1</v>
      </c>
      <c r="BA23" s="210">
        <f>IF(AZ23=1,G23,0)</f>
        <v>0</v>
      </c>
      <c r="BB23" s="210">
        <f>IF(AZ23=2,G23,0)</f>
        <v>0</v>
      </c>
      <c r="BC23" s="210">
        <f>IF(AZ23=3,G23,0)</f>
        <v>0</v>
      </c>
      <c r="BD23" s="210">
        <f>IF(AZ23=4,G23,0)</f>
        <v>0</v>
      </c>
      <c r="BE23" s="210">
        <f>IF(AZ23=5,G23,0)</f>
        <v>0</v>
      </c>
      <c r="CA23" s="233">
        <v>1</v>
      </c>
      <c r="CB23" s="233">
        <v>1</v>
      </c>
    </row>
    <row r="24" spans="1:15" ht="12.75">
      <c r="A24" s="242"/>
      <c r="B24" s="245"/>
      <c r="C24" s="476" t="s">
        <v>656</v>
      </c>
      <c r="D24" s="477"/>
      <c r="E24" s="246">
        <v>24.6589</v>
      </c>
      <c r="F24" s="247"/>
      <c r="G24" s="248"/>
      <c r="H24" s="249"/>
      <c r="I24" s="243"/>
      <c r="J24" s="250"/>
      <c r="K24" s="243"/>
      <c r="M24" s="244" t="s">
        <v>656</v>
      </c>
      <c r="O24" s="233"/>
    </row>
    <row r="25" spans="1:80" ht="20.4">
      <c r="A25" s="234">
        <v>11</v>
      </c>
      <c r="B25" s="235" t="s">
        <v>195</v>
      </c>
      <c r="C25" s="236" t="s">
        <v>593</v>
      </c>
      <c r="D25" s="237" t="s">
        <v>138</v>
      </c>
      <c r="E25" s="238">
        <v>15.0016</v>
      </c>
      <c r="F25" s="331"/>
      <c r="G25" s="239">
        <f>E25*F25</f>
        <v>0</v>
      </c>
      <c r="H25" s="240">
        <v>0</v>
      </c>
      <c r="I25" s="241">
        <f>E25*H25</f>
        <v>0</v>
      </c>
      <c r="J25" s="240">
        <v>0</v>
      </c>
      <c r="K25" s="241">
        <f>E25*J25</f>
        <v>0</v>
      </c>
      <c r="O25" s="233">
        <v>2</v>
      </c>
      <c r="AA25" s="210">
        <v>1</v>
      </c>
      <c r="AB25" s="210">
        <v>1</v>
      </c>
      <c r="AC25" s="210">
        <v>1</v>
      </c>
      <c r="AZ25" s="210">
        <v>1</v>
      </c>
      <c r="BA25" s="210">
        <f>IF(AZ25=1,G25,0)</f>
        <v>0</v>
      </c>
      <c r="BB25" s="210">
        <f>IF(AZ25=2,G25,0)</f>
        <v>0</v>
      </c>
      <c r="BC25" s="210">
        <f>IF(AZ25=3,G25,0)</f>
        <v>0</v>
      </c>
      <c r="BD25" s="210">
        <f>IF(AZ25=4,G25,0)</f>
        <v>0</v>
      </c>
      <c r="BE25" s="210">
        <f>IF(AZ25=5,G25,0)</f>
        <v>0</v>
      </c>
      <c r="CA25" s="233">
        <v>1</v>
      </c>
      <c r="CB25" s="233">
        <v>1</v>
      </c>
    </row>
    <row r="26" spans="1:15" ht="12.75">
      <c r="A26" s="242"/>
      <c r="B26" s="245"/>
      <c r="C26" s="476" t="s">
        <v>657</v>
      </c>
      <c r="D26" s="477"/>
      <c r="E26" s="246">
        <v>15.0016</v>
      </c>
      <c r="F26" s="247"/>
      <c r="G26" s="248"/>
      <c r="H26" s="249"/>
      <c r="I26" s="243"/>
      <c r="J26" s="250"/>
      <c r="K26" s="243"/>
      <c r="M26" s="244" t="s">
        <v>657</v>
      </c>
      <c r="O26" s="233"/>
    </row>
    <row r="27" spans="1:57" ht="12.75">
      <c r="A27" s="251"/>
      <c r="B27" s="252" t="s">
        <v>99</v>
      </c>
      <c r="C27" s="253" t="s">
        <v>128</v>
      </c>
      <c r="D27" s="254"/>
      <c r="E27" s="255"/>
      <c r="F27" s="256"/>
      <c r="G27" s="257">
        <f>SUM(G7:G26)</f>
        <v>0</v>
      </c>
      <c r="H27" s="258"/>
      <c r="I27" s="259">
        <f>SUM(I7:I26)</f>
        <v>0</v>
      </c>
      <c r="J27" s="258"/>
      <c r="K27" s="259">
        <f>SUM(K7:K26)</f>
        <v>-10.112</v>
      </c>
      <c r="O27" s="233">
        <v>4</v>
      </c>
      <c r="BA27" s="260">
        <f>SUM(BA7:BA26)</f>
        <v>0</v>
      </c>
      <c r="BB27" s="260">
        <f>SUM(BB7:BB26)</f>
        <v>0</v>
      </c>
      <c r="BC27" s="260">
        <f>SUM(BC7:BC26)</f>
        <v>0</v>
      </c>
      <c r="BD27" s="260">
        <f>SUM(BD7:BD26)</f>
        <v>0</v>
      </c>
      <c r="BE27" s="260">
        <f>SUM(BE7:BE26)</f>
        <v>0</v>
      </c>
    </row>
    <row r="28" spans="1:15" ht="12.75">
      <c r="A28" s="223" t="s">
        <v>96</v>
      </c>
      <c r="B28" s="224" t="s">
        <v>116</v>
      </c>
      <c r="C28" s="225" t="s">
        <v>598</v>
      </c>
      <c r="D28" s="226"/>
      <c r="E28" s="227"/>
      <c r="F28" s="227"/>
      <c r="G28" s="228"/>
      <c r="H28" s="229"/>
      <c r="I28" s="230"/>
      <c r="J28" s="231"/>
      <c r="K28" s="232"/>
      <c r="O28" s="233">
        <v>1</v>
      </c>
    </row>
    <row r="29" spans="1:80" ht="12.75">
      <c r="A29" s="234">
        <v>12</v>
      </c>
      <c r="B29" s="235" t="s">
        <v>600</v>
      </c>
      <c r="C29" s="236" t="s">
        <v>601</v>
      </c>
      <c r="D29" s="237" t="s">
        <v>138</v>
      </c>
      <c r="E29" s="238">
        <v>23.6881</v>
      </c>
      <c r="F29" s="331"/>
      <c r="G29" s="239">
        <f>E29*F29</f>
        <v>0</v>
      </c>
      <c r="H29" s="240">
        <v>1.1322</v>
      </c>
      <c r="I29" s="241">
        <f>E29*H29</f>
        <v>26.819666820000002</v>
      </c>
      <c r="J29" s="240">
        <v>0</v>
      </c>
      <c r="K29" s="241">
        <f>E29*J29</f>
        <v>0</v>
      </c>
      <c r="O29" s="233">
        <v>2</v>
      </c>
      <c r="AA29" s="210">
        <v>1</v>
      </c>
      <c r="AB29" s="210">
        <v>1</v>
      </c>
      <c r="AC29" s="210">
        <v>1</v>
      </c>
      <c r="AZ29" s="210">
        <v>1</v>
      </c>
      <c r="BA29" s="210">
        <f>IF(AZ29=1,G29,0)</f>
        <v>0</v>
      </c>
      <c r="BB29" s="210">
        <f>IF(AZ29=2,G29,0)</f>
        <v>0</v>
      </c>
      <c r="BC29" s="210">
        <f>IF(AZ29=3,G29,0)</f>
        <v>0</v>
      </c>
      <c r="BD29" s="210">
        <f>IF(AZ29=4,G29,0)</f>
        <v>0</v>
      </c>
      <c r="BE29" s="210">
        <f>IF(AZ29=5,G29,0)</f>
        <v>0</v>
      </c>
      <c r="CA29" s="233">
        <v>1</v>
      </c>
      <c r="CB29" s="233">
        <v>1</v>
      </c>
    </row>
    <row r="30" spans="1:15" ht="12.75">
      <c r="A30" s="242"/>
      <c r="B30" s="245"/>
      <c r="C30" s="476" t="s">
        <v>658</v>
      </c>
      <c r="D30" s="477"/>
      <c r="E30" s="246">
        <v>23.6881</v>
      </c>
      <c r="F30" s="247"/>
      <c r="G30" s="248"/>
      <c r="H30" s="249"/>
      <c r="I30" s="243"/>
      <c r="J30" s="250"/>
      <c r="K30" s="243"/>
      <c r="M30" s="244" t="s">
        <v>658</v>
      </c>
      <c r="O30" s="233"/>
    </row>
    <row r="31" spans="1:57" ht="12.75">
      <c r="A31" s="251"/>
      <c r="B31" s="252" t="s">
        <v>99</v>
      </c>
      <c r="C31" s="253" t="s">
        <v>599</v>
      </c>
      <c r="D31" s="254"/>
      <c r="E31" s="255"/>
      <c r="F31" s="256"/>
      <c r="G31" s="257">
        <f>SUM(G28:G30)</f>
        <v>0</v>
      </c>
      <c r="H31" s="258"/>
      <c r="I31" s="259">
        <f>SUM(I28:I30)</f>
        <v>26.819666820000002</v>
      </c>
      <c r="J31" s="258"/>
      <c r="K31" s="259">
        <f>SUM(K28:K30)</f>
        <v>0</v>
      </c>
      <c r="O31" s="233">
        <v>4</v>
      </c>
      <c r="BA31" s="260">
        <f>SUM(BA28:BA30)</f>
        <v>0</v>
      </c>
      <c r="BB31" s="260">
        <f>SUM(BB28:BB30)</f>
        <v>0</v>
      </c>
      <c r="BC31" s="260">
        <f>SUM(BC28:BC30)</f>
        <v>0</v>
      </c>
      <c r="BD31" s="260">
        <f>SUM(BD28:BD30)</f>
        <v>0</v>
      </c>
      <c r="BE31" s="260">
        <f>SUM(BE28:BE30)</f>
        <v>0</v>
      </c>
    </row>
    <row r="32" spans="1:15" ht="12.75">
      <c r="A32" s="223" t="s">
        <v>96</v>
      </c>
      <c r="B32" s="224" t="s">
        <v>118</v>
      </c>
      <c r="C32" s="225" t="s">
        <v>603</v>
      </c>
      <c r="D32" s="226"/>
      <c r="E32" s="227"/>
      <c r="F32" s="227"/>
      <c r="G32" s="228"/>
      <c r="H32" s="229"/>
      <c r="I32" s="230"/>
      <c r="J32" s="231"/>
      <c r="K32" s="232"/>
      <c r="O32" s="233">
        <v>1</v>
      </c>
    </row>
    <row r="33" spans="1:80" ht="12.75">
      <c r="A33" s="234">
        <v>13</v>
      </c>
      <c r="B33" s="235" t="s">
        <v>605</v>
      </c>
      <c r="C33" s="236" t="s">
        <v>606</v>
      </c>
      <c r="D33" s="237" t="s">
        <v>157</v>
      </c>
      <c r="E33" s="238">
        <v>12</v>
      </c>
      <c r="F33" s="331"/>
      <c r="G33" s="239">
        <f>E33*F33</f>
        <v>0</v>
      </c>
      <c r="H33" s="240">
        <v>1</v>
      </c>
      <c r="I33" s="241">
        <f>E33*H33</f>
        <v>12</v>
      </c>
      <c r="J33" s="240">
        <v>0</v>
      </c>
      <c r="K33" s="241">
        <f>E33*J33</f>
        <v>0</v>
      </c>
      <c r="O33" s="233">
        <v>2</v>
      </c>
      <c r="AA33" s="210">
        <v>1</v>
      </c>
      <c r="AB33" s="210">
        <v>1</v>
      </c>
      <c r="AC33" s="210">
        <v>1</v>
      </c>
      <c r="AZ33" s="210">
        <v>1</v>
      </c>
      <c r="BA33" s="210">
        <f>IF(AZ33=1,G33,0)</f>
        <v>0</v>
      </c>
      <c r="BB33" s="210">
        <f>IF(AZ33=2,G33,0)</f>
        <v>0</v>
      </c>
      <c r="BC33" s="210">
        <f>IF(AZ33=3,G33,0)</f>
        <v>0</v>
      </c>
      <c r="BD33" s="210">
        <f>IF(AZ33=4,G33,0)</f>
        <v>0</v>
      </c>
      <c r="BE33" s="210">
        <f>IF(AZ33=5,G33,0)</f>
        <v>0</v>
      </c>
      <c r="CA33" s="233">
        <v>1</v>
      </c>
      <c r="CB33" s="233">
        <v>1</v>
      </c>
    </row>
    <row r="34" spans="1:15" ht="12.75">
      <c r="A34" s="242"/>
      <c r="B34" s="245"/>
      <c r="C34" s="476" t="s">
        <v>659</v>
      </c>
      <c r="D34" s="477"/>
      <c r="E34" s="246">
        <v>12</v>
      </c>
      <c r="F34" s="247"/>
      <c r="G34" s="248"/>
      <c r="H34" s="249"/>
      <c r="I34" s="243"/>
      <c r="J34" s="250"/>
      <c r="K34" s="243"/>
      <c r="M34" s="244" t="s">
        <v>659</v>
      </c>
      <c r="O34" s="233"/>
    </row>
    <row r="35" spans="1:80" ht="12.75">
      <c r="A35" s="234">
        <v>14</v>
      </c>
      <c r="B35" s="235" t="s">
        <v>609</v>
      </c>
      <c r="C35" s="236" t="s">
        <v>610</v>
      </c>
      <c r="D35" s="237" t="s">
        <v>201</v>
      </c>
      <c r="E35" s="238">
        <v>64</v>
      </c>
      <c r="F35" s="331"/>
      <c r="G35" s="239">
        <f>E35*F35</f>
        <v>0</v>
      </c>
      <c r="H35" s="240">
        <v>0.0036</v>
      </c>
      <c r="I35" s="241">
        <f>E35*H35</f>
        <v>0.2304</v>
      </c>
      <c r="J35" s="240">
        <v>0</v>
      </c>
      <c r="K35" s="241">
        <f>E35*J35</f>
        <v>0</v>
      </c>
      <c r="O35" s="233">
        <v>2</v>
      </c>
      <c r="AA35" s="210">
        <v>1</v>
      </c>
      <c r="AB35" s="210">
        <v>1</v>
      </c>
      <c r="AC35" s="210">
        <v>1</v>
      </c>
      <c r="AZ35" s="210">
        <v>1</v>
      </c>
      <c r="BA35" s="210">
        <f>IF(AZ35=1,G35,0)</f>
        <v>0</v>
      </c>
      <c r="BB35" s="210">
        <f>IF(AZ35=2,G35,0)</f>
        <v>0</v>
      </c>
      <c r="BC35" s="210">
        <f>IF(AZ35=3,G35,0)</f>
        <v>0</v>
      </c>
      <c r="BD35" s="210">
        <f>IF(AZ35=4,G35,0)</f>
        <v>0</v>
      </c>
      <c r="BE35" s="210">
        <f>IF(AZ35=5,G35,0)</f>
        <v>0</v>
      </c>
      <c r="CA35" s="233">
        <v>1</v>
      </c>
      <c r="CB35" s="233">
        <v>1</v>
      </c>
    </row>
    <row r="36" spans="1:15" ht="12.75">
      <c r="A36" s="242"/>
      <c r="B36" s="245"/>
      <c r="C36" s="476" t="s">
        <v>660</v>
      </c>
      <c r="D36" s="477"/>
      <c r="E36" s="246">
        <v>64</v>
      </c>
      <c r="F36" s="247"/>
      <c r="G36" s="248"/>
      <c r="H36" s="249"/>
      <c r="I36" s="243"/>
      <c r="J36" s="250"/>
      <c r="K36" s="243"/>
      <c r="M36" s="244" t="s">
        <v>660</v>
      </c>
      <c r="O36" s="233"/>
    </row>
    <row r="37" spans="1:57" ht="12.75">
      <c r="A37" s="251"/>
      <c r="B37" s="252" t="s">
        <v>99</v>
      </c>
      <c r="C37" s="253" t="s">
        <v>604</v>
      </c>
      <c r="D37" s="254"/>
      <c r="E37" s="255"/>
      <c r="F37" s="256"/>
      <c r="G37" s="257">
        <f>SUM(G32:G36)</f>
        <v>0</v>
      </c>
      <c r="H37" s="258"/>
      <c r="I37" s="259">
        <f>SUM(I32:I36)</f>
        <v>12.2304</v>
      </c>
      <c r="J37" s="258"/>
      <c r="K37" s="259">
        <f>SUM(K32:K36)</f>
        <v>0</v>
      </c>
      <c r="O37" s="233">
        <v>4</v>
      </c>
      <c r="BA37" s="260">
        <f>SUM(BA32:BA36)</f>
        <v>0</v>
      </c>
      <c r="BB37" s="260">
        <f>SUM(BB32:BB36)</f>
        <v>0</v>
      </c>
      <c r="BC37" s="260">
        <f>SUM(BC32:BC36)</f>
        <v>0</v>
      </c>
      <c r="BD37" s="260">
        <f>SUM(BD32:BD36)</f>
        <v>0</v>
      </c>
      <c r="BE37" s="260">
        <f>SUM(BE32:BE36)</f>
        <v>0</v>
      </c>
    </row>
    <row r="38" spans="1:15" ht="12.75">
      <c r="A38" s="223" t="s">
        <v>96</v>
      </c>
      <c r="B38" s="224" t="s">
        <v>122</v>
      </c>
      <c r="C38" s="225" t="s">
        <v>613</v>
      </c>
      <c r="D38" s="226"/>
      <c r="E38" s="227"/>
      <c r="F38" s="227"/>
      <c r="G38" s="228"/>
      <c r="H38" s="229"/>
      <c r="I38" s="230"/>
      <c r="J38" s="231"/>
      <c r="K38" s="232"/>
      <c r="O38" s="233">
        <v>1</v>
      </c>
    </row>
    <row r="39" spans="1:80" ht="12.75">
      <c r="A39" s="234">
        <v>15</v>
      </c>
      <c r="B39" s="235" t="s">
        <v>615</v>
      </c>
      <c r="C39" s="236" t="s">
        <v>616</v>
      </c>
      <c r="D39" s="237" t="s">
        <v>263</v>
      </c>
      <c r="E39" s="238">
        <v>1</v>
      </c>
      <c r="F39" s="331"/>
      <c r="G39" s="239">
        <f>E39*F39</f>
        <v>0</v>
      </c>
      <c r="H39" s="240">
        <v>0.07335</v>
      </c>
      <c r="I39" s="241">
        <f>E39*H39</f>
        <v>0.07335</v>
      </c>
      <c r="J39" s="240">
        <v>0</v>
      </c>
      <c r="K39" s="241">
        <f>E39*J39</f>
        <v>0</v>
      </c>
      <c r="O39" s="233">
        <v>2</v>
      </c>
      <c r="AA39" s="210">
        <v>1</v>
      </c>
      <c r="AB39" s="210">
        <v>1</v>
      </c>
      <c r="AC39" s="210">
        <v>1</v>
      </c>
      <c r="AZ39" s="210">
        <v>1</v>
      </c>
      <c r="BA39" s="210">
        <f>IF(AZ39=1,G39,0)</f>
        <v>0</v>
      </c>
      <c r="BB39" s="210">
        <f>IF(AZ39=2,G39,0)</f>
        <v>0</v>
      </c>
      <c r="BC39" s="210">
        <f>IF(AZ39=3,G39,0)</f>
        <v>0</v>
      </c>
      <c r="BD39" s="210">
        <f>IF(AZ39=4,G39,0)</f>
        <v>0</v>
      </c>
      <c r="BE39" s="210">
        <f>IF(AZ39=5,G39,0)</f>
        <v>0</v>
      </c>
      <c r="CA39" s="233">
        <v>1</v>
      </c>
      <c r="CB39" s="233">
        <v>1</v>
      </c>
    </row>
    <row r="40" spans="1:80" ht="20.4">
      <c r="A40" s="234">
        <v>16</v>
      </c>
      <c r="B40" s="235" t="s">
        <v>617</v>
      </c>
      <c r="C40" s="236" t="s">
        <v>618</v>
      </c>
      <c r="D40" s="237" t="s">
        <v>201</v>
      </c>
      <c r="E40" s="238">
        <v>84.6</v>
      </c>
      <c r="F40" s="331"/>
      <c r="G40" s="239">
        <f>E40*F40</f>
        <v>0</v>
      </c>
      <c r="H40" s="240">
        <v>0.0022</v>
      </c>
      <c r="I40" s="241">
        <f>E40*H40</f>
        <v>0.18612</v>
      </c>
      <c r="J40" s="240">
        <v>0</v>
      </c>
      <c r="K40" s="241">
        <f>E40*J40</f>
        <v>0</v>
      </c>
      <c r="O40" s="233">
        <v>2</v>
      </c>
      <c r="AA40" s="210">
        <v>1</v>
      </c>
      <c r="AB40" s="210">
        <v>1</v>
      </c>
      <c r="AC40" s="210">
        <v>1</v>
      </c>
      <c r="AZ40" s="210">
        <v>1</v>
      </c>
      <c r="BA40" s="210">
        <f>IF(AZ40=1,G40,0)</f>
        <v>0</v>
      </c>
      <c r="BB40" s="210">
        <f>IF(AZ40=2,G40,0)</f>
        <v>0</v>
      </c>
      <c r="BC40" s="210">
        <f>IF(AZ40=3,G40,0)</f>
        <v>0</v>
      </c>
      <c r="BD40" s="210">
        <f>IF(AZ40=4,G40,0)</f>
        <v>0</v>
      </c>
      <c r="BE40" s="210">
        <f>IF(AZ40=5,G40,0)</f>
        <v>0</v>
      </c>
      <c r="CA40" s="233">
        <v>1</v>
      </c>
      <c r="CB40" s="233">
        <v>1</v>
      </c>
    </row>
    <row r="41" spans="1:80" ht="12.75">
      <c r="A41" s="234">
        <v>17</v>
      </c>
      <c r="B41" s="235" t="s">
        <v>631</v>
      </c>
      <c r="C41" s="236" t="s">
        <v>632</v>
      </c>
      <c r="D41" s="237" t="s">
        <v>201</v>
      </c>
      <c r="E41" s="238">
        <v>84.6</v>
      </c>
      <c r="F41" s="331"/>
      <c r="G41" s="239">
        <f>E41*F41</f>
        <v>0</v>
      </c>
      <c r="H41" s="240">
        <v>0</v>
      </c>
      <c r="I41" s="241">
        <f>E41*H41</f>
        <v>0</v>
      </c>
      <c r="J41" s="240">
        <v>0</v>
      </c>
      <c r="K41" s="241">
        <f>E41*J41</f>
        <v>0</v>
      </c>
      <c r="O41" s="233">
        <v>2</v>
      </c>
      <c r="AA41" s="210">
        <v>1</v>
      </c>
      <c r="AB41" s="210">
        <v>1</v>
      </c>
      <c r="AC41" s="210">
        <v>1</v>
      </c>
      <c r="AZ41" s="210">
        <v>1</v>
      </c>
      <c r="BA41" s="210">
        <f>IF(AZ41=1,G41,0)</f>
        <v>0</v>
      </c>
      <c r="BB41" s="210">
        <f>IF(AZ41=2,G41,0)</f>
        <v>0</v>
      </c>
      <c r="BC41" s="210">
        <f>IF(AZ41=3,G41,0)</f>
        <v>0</v>
      </c>
      <c r="BD41" s="210">
        <f>IF(AZ41=4,G41,0)</f>
        <v>0</v>
      </c>
      <c r="BE41" s="210">
        <f>IF(AZ41=5,G41,0)</f>
        <v>0</v>
      </c>
      <c r="CA41" s="233">
        <v>1</v>
      </c>
      <c r="CB41" s="233">
        <v>1</v>
      </c>
    </row>
    <row r="42" spans="1:80" ht="20.4">
      <c r="A42" s="234">
        <v>18</v>
      </c>
      <c r="B42" s="235" t="s">
        <v>661</v>
      </c>
      <c r="C42" s="236" t="s">
        <v>662</v>
      </c>
      <c r="D42" s="237" t="s">
        <v>263</v>
      </c>
      <c r="E42" s="238">
        <v>4</v>
      </c>
      <c r="F42" s="331"/>
      <c r="G42" s="239">
        <f>E42*F42</f>
        <v>0</v>
      </c>
      <c r="H42" s="240">
        <v>0.15422</v>
      </c>
      <c r="I42" s="241">
        <f>E42*H42</f>
        <v>0.61688</v>
      </c>
      <c r="J42" s="240">
        <v>0</v>
      </c>
      <c r="K42" s="241">
        <f>E42*J42</f>
        <v>0</v>
      </c>
      <c r="O42" s="233">
        <v>2</v>
      </c>
      <c r="AA42" s="210">
        <v>2</v>
      </c>
      <c r="AB42" s="210">
        <v>1</v>
      </c>
      <c r="AC42" s="210">
        <v>1</v>
      </c>
      <c r="AZ42" s="210">
        <v>1</v>
      </c>
      <c r="BA42" s="210">
        <f>IF(AZ42=1,G42,0)</f>
        <v>0</v>
      </c>
      <c r="BB42" s="210">
        <f>IF(AZ42=2,G42,0)</f>
        <v>0</v>
      </c>
      <c r="BC42" s="210">
        <f>IF(AZ42=3,G42,0)</f>
        <v>0</v>
      </c>
      <c r="BD42" s="210">
        <f>IF(AZ42=4,G42,0)</f>
        <v>0</v>
      </c>
      <c r="BE42" s="210">
        <f>IF(AZ42=5,G42,0)</f>
        <v>0</v>
      </c>
      <c r="CA42" s="233">
        <v>2</v>
      </c>
      <c r="CB42" s="233">
        <v>1</v>
      </c>
    </row>
    <row r="43" spans="1:80" ht="20.4">
      <c r="A43" s="234">
        <v>19</v>
      </c>
      <c r="B43" s="235" t="s">
        <v>661</v>
      </c>
      <c r="C43" s="236" t="s">
        <v>663</v>
      </c>
      <c r="D43" s="237" t="s">
        <v>263</v>
      </c>
      <c r="E43" s="238">
        <v>1</v>
      </c>
      <c r="F43" s="331"/>
      <c r="G43" s="239">
        <f>E43*F43</f>
        <v>0</v>
      </c>
      <c r="H43" s="240">
        <v>0.23522</v>
      </c>
      <c r="I43" s="241">
        <f>E43*H43</f>
        <v>0.23522</v>
      </c>
      <c r="J43" s="240">
        <v>0</v>
      </c>
      <c r="K43" s="241">
        <f>E43*J43</f>
        <v>0</v>
      </c>
      <c r="O43" s="233">
        <v>2</v>
      </c>
      <c r="AA43" s="210">
        <v>2</v>
      </c>
      <c r="AB43" s="210">
        <v>1</v>
      </c>
      <c r="AC43" s="210">
        <v>1</v>
      </c>
      <c r="AZ43" s="210">
        <v>1</v>
      </c>
      <c r="BA43" s="210">
        <f>IF(AZ43=1,G43,0)</f>
        <v>0</v>
      </c>
      <c r="BB43" s="210">
        <f>IF(AZ43=2,G43,0)</f>
        <v>0</v>
      </c>
      <c r="BC43" s="210">
        <f>IF(AZ43=3,G43,0)</f>
        <v>0</v>
      </c>
      <c r="BD43" s="210">
        <f>IF(AZ43=4,G43,0)</f>
        <v>0</v>
      </c>
      <c r="BE43" s="210">
        <f>IF(AZ43=5,G43,0)</f>
        <v>0</v>
      </c>
      <c r="CA43" s="233">
        <v>2</v>
      </c>
      <c r="CB43" s="233">
        <v>1</v>
      </c>
    </row>
    <row r="44" spans="1:57" ht="12.75">
      <c r="A44" s="251"/>
      <c r="B44" s="252" t="s">
        <v>99</v>
      </c>
      <c r="C44" s="253" t="s">
        <v>614</v>
      </c>
      <c r="D44" s="254"/>
      <c r="E44" s="255"/>
      <c r="F44" s="256"/>
      <c r="G44" s="257">
        <f>SUM(G38:G43)</f>
        <v>0</v>
      </c>
      <c r="H44" s="258"/>
      <c r="I44" s="259">
        <f>SUM(I38:I43)</f>
        <v>1.11157</v>
      </c>
      <c r="J44" s="258"/>
      <c r="K44" s="259">
        <f>SUM(K38:K43)</f>
        <v>0</v>
      </c>
      <c r="O44" s="233">
        <v>4</v>
      </c>
      <c r="BA44" s="260">
        <f>SUM(BA38:BA43)</f>
        <v>0</v>
      </c>
      <c r="BB44" s="260">
        <f>SUM(BB38:BB43)</f>
        <v>0</v>
      </c>
      <c r="BC44" s="260">
        <f>SUM(BC38:BC43)</f>
        <v>0</v>
      </c>
      <c r="BD44" s="260">
        <f>SUM(BD38:BD43)</f>
        <v>0</v>
      </c>
      <c r="BE44" s="260">
        <f>SUM(BE38:BE43)</f>
        <v>0</v>
      </c>
    </row>
    <row r="45" spans="1:15" ht="12.75">
      <c r="A45" s="223" t="s">
        <v>96</v>
      </c>
      <c r="B45" s="224" t="s">
        <v>639</v>
      </c>
      <c r="C45" s="225" t="s">
        <v>640</v>
      </c>
      <c r="D45" s="226"/>
      <c r="E45" s="227"/>
      <c r="F45" s="227"/>
      <c r="G45" s="228"/>
      <c r="H45" s="229"/>
      <c r="I45" s="230"/>
      <c r="J45" s="231"/>
      <c r="K45" s="232"/>
      <c r="O45" s="233">
        <v>1</v>
      </c>
    </row>
    <row r="46" spans="1:80" ht="12.75">
      <c r="A46" s="234">
        <v>20</v>
      </c>
      <c r="B46" s="235" t="s">
        <v>642</v>
      </c>
      <c r="C46" s="236" t="s">
        <v>643</v>
      </c>
      <c r="D46" s="237" t="s">
        <v>201</v>
      </c>
      <c r="E46" s="238">
        <v>64</v>
      </c>
      <c r="F46" s="331"/>
      <c r="G46" s="239">
        <f>E46*F46</f>
        <v>0</v>
      </c>
      <c r="H46" s="240">
        <v>0</v>
      </c>
      <c r="I46" s="241">
        <f>E46*H46</f>
        <v>0</v>
      </c>
      <c r="J46" s="240">
        <v>0</v>
      </c>
      <c r="K46" s="241">
        <f>E46*J46</f>
        <v>0</v>
      </c>
      <c r="O46" s="233">
        <v>2</v>
      </c>
      <c r="AA46" s="210">
        <v>1</v>
      </c>
      <c r="AB46" s="210">
        <v>1</v>
      </c>
      <c r="AC46" s="210">
        <v>1</v>
      </c>
      <c r="AZ46" s="210">
        <v>1</v>
      </c>
      <c r="BA46" s="210">
        <f>IF(AZ46=1,G46,0)</f>
        <v>0</v>
      </c>
      <c r="BB46" s="210">
        <f>IF(AZ46=2,G46,0)</f>
        <v>0</v>
      </c>
      <c r="BC46" s="210">
        <f>IF(AZ46=3,G46,0)</f>
        <v>0</v>
      </c>
      <c r="BD46" s="210">
        <f>IF(AZ46=4,G46,0)</f>
        <v>0</v>
      </c>
      <c r="BE46" s="210">
        <f>IF(AZ46=5,G46,0)</f>
        <v>0</v>
      </c>
      <c r="CA46" s="233">
        <v>1</v>
      </c>
      <c r="CB46" s="233">
        <v>1</v>
      </c>
    </row>
    <row r="47" spans="1:15" ht="12.75">
      <c r="A47" s="242"/>
      <c r="B47" s="245"/>
      <c r="C47" s="476" t="s">
        <v>660</v>
      </c>
      <c r="D47" s="477"/>
      <c r="E47" s="246">
        <v>64</v>
      </c>
      <c r="F47" s="247"/>
      <c r="G47" s="248"/>
      <c r="H47" s="249"/>
      <c r="I47" s="243"/>
      <c r="J47" s="250"/>
      <c r="K47" s="243"/>
      <c r="M47" s="244" t="s">
        <v>660</v>
      </c>
      <c r="O47" s="233"/>
    </row>
    <row r="48" spans="1:57" ht="12.75">
      <c r="A48" s="251"/>
      <c r="B48" s="252" t="s">
        <v>99</v>
      </c>
      <c r="C48" s="253" t="s">
        <v>641</v>
      </c>
      <c r="D48" s="254"/>
      <c r="E48" s="255"/>
      <c r="F48" s="256"/>
      <c r="G48" s="257">
        <f>SUM(G45:G47)</f>
        <v>0</v>
      </c>
      <c r="H48" s="258"/>
      <c r="I48" s="259">
        <f>SUM(I45:I47)</f>
        <v>0</v>
      </c>
      <c r="J48" s="258"/>
      <c r="K48" s="259">
        <f>SUM(K45:K47)</f>
        <v>0</v>
      </c>
      <c r="O48" s="233">
        <v>4</v>
      </c>
      <c r="BA48" s="260">
        <f>SUM(BA45:BA47)</f>
        <v>0</v>
      </c>
      <c r="BB48" s="260">
        <f>SUM(BB45:BB47)</f>
        <v>0</v>
      </c>
      <c r="BC48" s="260">
        <f>SUM(BC45:BC47)</f>
        <v>0</v>
      </c>
      <c r="BD48" s="260">
        <f>SUM(BD45:BD47)</f>
        <v>0</v>
      </c>
      <c r="BE48" s="260">
        <f>SUM(BE45:BE47)</f>
        <v>0</v>
      </c>
    </row>
    <row r="49" spans="1:15" ht="12.75">
      <c r="A49" s="223" t="s">
        <v>96</v>
      </c>
      <c r="B49" s="224" t="s">
        <v>365</v>
      </c>
      <c r="C49" s="225" t="s">
        <v>366</v>
      </c>
      <c r="D49" s="226"/>
      <c r="E49" s="227"/>
      <c r="F49" s="227"/>
      <c r="G49" s="228"/>
      <c r="H49" s="229"/>
      <c r="I49" s="230"/>
      <c r="J49" s="231"/>
      <c r="K49" s="232"/>
      <c r="O49" s="233">
        <v>1</v>
      </c>
    </row>
    <row r="50" spans="1:80" ht="12.75">
      <c r="A50" s="234">
        <v>21</v>
      </c>
      <c r="B50" s="235" t="s">
        <v>644</v>
      </c>
      <c r="C50" s="236" t="s">
        <v>645</v>
      </c>
      <c r="D50" s="237" t="s">
        <v>157</v>
      </c>
      <c r="E50" s="238">
        <v>39.30953682</v>
      </c>
      <c r="F50" s="331"/>
      <c r="G50" s="239">
        <f>E50*F50</f>
        <v>0</v>
      </c>
      <c r="H50" s="240">
        <v>0</v>
      </c>
      <c r="I50" s="241">
        <f>E50*H50</f>
        <v>0</v>
      </c>
      <c r="J50" s="240"/>
      <c r="K50" s="241">
        <f>E50*J50</f>
        <v>0</v>
      </c>
      <c r="O50" s="233">
        <v>2</v>
      </c>
      <c r="AA50" s="210">
        <v>7</v>
      </c>
      <c r="AB50" s="210">
        <v>1</v>
      </c>
      <c r="AC50" s="210">
        <v>2</v>
      </c>
      <c r="AZ50" s="210">
        <v>1</v>
      </c>
      <c r="BA50" s="210">
        <f>IF(AZ50=1,G50,0)</f>
        <v>0</v>
      </c>
      <c r="BB50" s="210">
        <f>IF(AZ50=2,G50,0)</f>
        <v>0</v>
      </c>
      <c r="BC50" s="210">
        <f>IF(AZ50=3,G50,0)</f>
        <v>0</v>
      </c>
      <c r="BD50" s="210">
        <f>IF(AZ50=4,G50,0)</f>
        <v>0</v>
      </c>
      <c r="BE50" s="210">
        <f>IF(AZ50=5,G50,0)</f>
        <v>0</v>
      </c>
      <c r="CA50" s="233">
        <v>7</v>
      </c>
      <c r="CB50" s="233">
        <v>1</v>
      </c>
    </row>
    <row r="51" spans="1:57" ht="12.75">
      <c r="A51" s="251"/>
      <c r="B51" s="252" t="s">
        <v>99</v>
      </c>
      <c r="C51" s="253" t="s">
        <v>367</v>
      </c>
      <c r="D51" s="254"/>
      <c r="E51" s="255"/>
      <c r="F51" s="256"/>
      <c r="G51" s="257">
        <f>SUM(G49:G50)</f>
        <v>0</v>
      </c>
      <c r="H51" s="258"/>
      <c r="I51" s="259">
        <f>SUM(I49:I50)</f>
        <v>0</v>
      </c>
      <c r="J51" s="258"/>
      <c r="K51" s="259">
        <f>SUM(K49:K50)</f>
        <v>0</v>
      </c>
      <c r="O51" s="233">
        <v>4</v>
      </c>
      <c r="BA51" s="260">
        <f>SUM(BA49:BA50)</f>
        <v>0</v>
      </c>
      <c r="BB51" s="260">
        <f>SUM(BB49:BB50)</f>
        <v>0</v>
      </c>
      <c r="BC51" s="260">
        <f>SUM(BC49:BC50)</f>
        <v>0</v>
      </c>
      <c r="BD51" s="260">
        <f>SUM(BD49:BD50)</f>
        <v>0</v>
      </c>
      <c r="BE51" s="260">
        <f>SUM(BE49:BE50)</f>
        <v>0</v>
      </c>
    </row>
    <row r="52" ht="12.75">
      <c r="E52" s="210"/>
    </row>
    <row r="53" ht="12.75">
      <c r="E53" s="210"/>
    </row>
    <row r="54" ht="12.75">
      <c r="E54" s="210"/>
    </row>
    <row r="55" ht="12.75">
      <c r="E55" s="210"/>
    </row>
    <row r="56" ht="12.75">
      <c r="E56" s="210"/>
    </row>
    <row r="57" ht="12.75">
      <c r="E57" s="210"/>
    </row>
    <row r="58" ht="12.75">
      <c r="E58" s="210"/>
    </row>
    <row r="59" ht="12.75">
      <c r="E59" s="210"/>
    </row>
    <row r="60" ht="12.75">
      <c r="E60" s="210"/>
    </row>
    <row r="61" ht="12.75">
      <c r="E61" s="210"/>
    </row>
    <row r="62" ht="12.75">
      <c r="E62" s="210"/>
    </row>
    <row r="63" ht="12.75">
      <c r="E63" s="210"/>
    </row>
    <row r="64" ht="12.75">
      <c r="E64" s="210"/>
    </row>
    <row r="65" ht="12.75">
      <c r="E65" s="210"/>
    </row>
    <row r="66" ht="12.75">
      <c r="E66" s="210"/>
    </row>
    <row r="67" ht="12.75">
      <c r="E67" s="210"/>
    </row>
    <row r="68" ht="12.75">
      <c r="E68" s="210"/>
    </row>
    <row r="69" ht="12.75">
      <c r="E69" s="210"/>
    </row>
    <row r="70" ht="12.75">
      <c r="E70" s="210"/>
    </row>
    <row r="71" ht="12.75">
      <c r="E71" s="210"/>
    </row>
    <row r="72" ht="12.75">
      <c r="E72" s="210"/>
    </row>
    <row r="73" ht="12.75">
      <c r="E73" s="210"/>
    </row>
    <row r="74" ht="12.75">
      <c r="E74" s="210"/>
    </row>
    <row r="75" spans="1:7" ht="12.75">
      <c r="A75" s="250"/>
      <c r="B75" s="250"/>
      <c r="C75" s="250"/>
      <c r="D75" s="250"/>
      <c r="E75" s="250"/>
      <c r="F75" s="250"/>
      <c r="G75" s="250"/>
    </row>
    <row r="76" spans="1:7" ht="12.75">
      <c r="A76" s="250"/>
      <c r="B76" s="250"/>
      <c r="C76" s="250"/>
      <c r="D76" s="250"/>
      <c r="E76" s="250"/>
      <c r="F76" s="250"/>
      <c r="G76" s="250"/>
    </row>
    <row r="77" spans="1:7" ht="12.75">
      <c r="A77" s="250"/>
      <c r="B77" s="250"/>
      <c r="C77" s="250"/>
      <c r="D77" s="250"/>
      <c r="E77" s="250"/>
      <c r="F77" s="250"/>
      <c r="G77" s="250"/>
    </row>
    <row r="78" spans="1:7" ht="12.75">
      <c r="A78" s="250"/>
      <c r="B78" s="250"/>
      <c r="C78" s="250"/>
      <c r="D78" s="250"/>
      <c r="E78" s="250"/>
      <c r="F78" s="250"/>
      <c r="G78" s="250"/>
    </row>
    <row r="79" ht="12.75">
      <c r="E79" s="210"/>
    </row>
    <row r="80" ht="12.75">
      <c r="E80" s="210"/>
    </row>
    <row r="81" ht="12.75">
      <c r="E81" s="210"/>
    </row>
    <row r="82" ht="12.75">
      <c r="E82" s="210"/>
    </row>
    <row r="83" ht="12.75">
      <c r="E83" s="210"/>
    </row>
    <row r="84" ht="12.75">
      <c r="E84" s="210"/>
    </row>
    <row r="85" ht="12.75">
      <c r="E85" s="210"/>
    </row>
    <row r="86" ht="12.75">
      <c r="E86" s="210"/>
    </row>
    <row r="87" ht="12.75">
      <c r="E87" s="210"/>
    </row>
    <row r="88" ht="12.75">
      <c r="E88" s="210"/>
    </row>
    <row r="89" ht="12.75">
      <c r="E89" s="210"/>
    </row>
    <row r="90" ht="12.75">
      <c r="E90" s="210"/>
    </row>
    <row r="91" ht="12.75">
      <c r="E91" s="210"/>
    </row>
    <row r="92" ht="12.75">
      <c r="E92" s="210"/>
    </row>
    <row r="93" ht="12.75">
      <c r="E93" s="210"/>
    </row>
    <row r="94" ht="12.75">
      <c r="E94" s="210"/>
    </row>
    <row r="95" ht="12.75">
      <c r="E95" s="210"/>
    </row>
    <row r="96" ht="12.75">
      <c r="E96" s="210"/>
    </row>
    <row r="97" ht="12.75">
      <c r="E97" s="210"/>
    </row>
    <row r="98" ht="12.75">
      <c r="E98" s="210"/>
    </row>
    <row r="99" ht="12.75">
      <c r="E99" s="210"/>
    </row>
    <row r="100" ht="12.75">
      <c r="E100" s="210"/>
    </row>
    <row r="101" ht="12.75">
      <c r="E101" s="210"/>
    </row>
    <row r="102" ht="12.75">
      <c r="E102" s="210"/>
    </row>
    <row r="103" ht="12.75">
      <c r="E103" s="210"/>
    </row>
    <row r="104" ht="12.75">
      <c r="E104" s="210"/>
    </row>
    <row r="105" ht="12.75">
      <c r="E105" s="210"/>
    </row>
    <row r="106" ht="12.75">
      <c r="E106" s="210"/>
    </row>
    <row r="107" ht="12.75">
      <c r="E107" s="210"/>
    </row>
    <row r="108" ht="12.75">
      <c r="E108" s="210"/>
    </row>
    <row r="109" ht="12.75">
      <c r="E109" s="210"/>
    </row>
    <row r="110" spans="1:2" ht="12.75">
      <c r="A110" s="261"/>
      <c r="B110" s="261"/>
    </row>
    <row r="111" spans="1:7" ht="12.75">
      <c r="A111" s="250"/>
      <c r="B111" s="250"/>
      <c r="C111" s="262"/>
      <c r="D111" s="262"/>
      <c r="E111" s="263"/>
      <c r="F111" s="262"/>
      <c r="G111" s="264"/>
    </row>
    <row r="112" spans="1:7" ht="12.75">
      <c r="A112" s="265"/>
      <c r="B112" s="265"/>
      <c r="C112" s="250"/>
      <c r="D112" s="250"/>
      <c r="E112" s="266"/>
      <c r="F112" s="250"/>
      <c r="G112" s="250"/>
    </row>
    <row r="113" spans="1:7" ht="12.75">
      <c r="A113" s="250"/>
      <c r="B113" s="250"/>
      <c r="C113" s="250"/>
      <c r="D113" s="250"/>
      <c r="E113" s="266"/>
      <c r="F113" s="250"/>
      <c r="G113" s="250"/>
    </row>
    <row r="114" spans="1:7" ht="12.75">
      <c r="A114" s="250"/>
      <c r="B114" s="250"/>
      <c r="C114" s="250"/>
      <c r="D114" s="250"/>
      <c r="E114" s="266"/>
      <c r="F114" s="250"/>
      <c r="G114" s="250"/>
    </row>
    <row r="115" spans="1:7" ht="12.75">
      <c r="A115" s="250"/>
      <c r="B115" s="250"/>
      <c r="C115" s="250"/>
      <c r="D115" s="250"/>
      <c r="E115" s="266"/>
      <c r="F115" s="250"/>
      <c r="G115" s="250"/>
    </row>
    <row r="116" spans="1:7" ht="12.75">
      <c r="A116" s="250"/>
      <c r="B116" s="250"/>
      <c r="C116" s="250"/>
      <c r="D116" s="250"/>
      <c r="E116" s="266"/>
      <c r="F116" s="250"/>
      <c r="G116" s="250"/>
    </row>
    <row r="117" spans="1:7" ht="12.75">
      <c r="A117" s="250"/>
      <c r="B117" s="250"/>
      <c r="C117" s="250"/>
      <c r="D117" s="250"/>
      <c r="E117" s="266"/>
      <c r="F117" s="250"/>
      <c r="G117" s="250"/>
    </row>
    <row r="118" spans="1:7" ht="12.75">
      <c r="A118" s="250"/>
      <c r="B118" s="250"/>
      <c r="C118" s="250"/>
      <c r="D118" s="250"/>
      <c r="E118" s="266"/>
      <c r="F118" s="250"/>
      <c r="G118" s="250"/>
    </row>
    <row r="119" spans="1:7" ht="12.75">
      <c r="A119" s="250"/>
      <c r="B119" s="250"/>
      <c r="C119" s="250"/>
      <c r="D119" s="250"/>
      <c r="E119" s="266"/>
      <c r="F119" s="250"/>
      <c r="G119" s="250"/>
    </row>
    <row r="120" spans="1:7" ht="12.75">
      <c r="A120" s="250"/>
      <c r="B120" s="250"/>
      <c r="C120" s="250"/>
      <c r="D120" s="250"/>
      <c r="E120" s="266"/>
      <c r="F120" s="250"/>
      <c r="G120" s="250"/>
    </row>
    <row r="121" spans="1:7" ht="12.75">
      <c r="A121" s="250"/>
      <c r="B121" s="250"/>
      <c r="C121" s="250"/>
      <c r="D121" s="250"/>
      <c r="E121" s="266"/>
      <c r="F121" s="250"/>
      <c r="G121" s="250"/>
    </row>
    <row r="122" spans="1:7" ht="12.75">
      <c r="A122" s="250"/>
      <c r="B122" s="250"/>
      <c r="C122" s="250"/>
      <c r="D122" s="250"/>
      <c r="E122" s="266"/>
      <c r="F122" s="250"/>
      <c r="G122" s="250"/>
    </row>
    <row r="123" spans="1:7" ht="12.75">
      <c r="A123" s="250"/>
      <c r="B123" s="250"/>
      <c r="C123" s="250"/>
      <c r="D123" s="250"/>
      <c r="E123" s="266"/>
      <c r="F123" s="250"/>
      <c r="G123" s="250"/>
    </row>
    <row r="124" spans="1:7" ht="12.75">
      <c r="A124" s="250"/>
      <c r="B124" s="250"/>
      <c r="C124" s="250"/>
      <c r="D124" s="250"/>
      <c r="E124" s="266"/>
      <c r="F124" s="250"/>
      <c r="G124" s="250"/>
    </row>
  </sheetData>
  <sheetProtection password="C576" sheet="1" objects="1" scenarios="1"/>
  <mergeCells count="16">
    <mergeCell ref="C47:D47"/>
    <mergeCell ref="C34:D34"/>
    <mergeCell ref="C36:D36"/>
    <mergeCell ref="C17:D17"/>
    <mergeCell ref="C19:D19"/>
    <mergeCell ref="C24:D24"/>
    <mergeCell ref="C26:D26"/>
    <mergeCell ref="C30:D30"/>
    <mergeCell ref="C11:D11"/>
    <mergeCell ref="C13:D13"/>
    <mergeCell ref="C16:D16"/>
    <mergeCell ref="A1:G1"/>
    <mergeCell ref="A3:B3"/>
    <mergeCell ref="A4:B4"/>
    <mergeCell ref="E4:G4"/>
    <mergeCell ref="C9:D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a.s.&amp;R&amp;"Arial,Obyčejné"Rozpočet 04 Kanalizace splašková položkově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22">
      <selection activeCell="F30" sqref="F30:G33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78" t="s">
        <v>32</v>
      </c>
      <c r="B1" s="79"/>
      <c r="C1" s="79"/>
      <c r="D1" s="79"/>
      <c r="E1" s="79"/>
      <c r="F1" s="79"/>
      <c r="G1" s="79"/>
    </row>
    <row r="2" spans="1:7" ht="12.75" customHeight="1">
      <c r="A2" s="80" t="s">
        <v>33</v>
      </c>
      <c r="B2" s="81"/>
      <c r="C2" s="82" t="s">
        <v>664</v>
      </c>
      <c r="D2" s="82" t="s">
        <v>665</v>
      </c>
      <c r="E2" s="83"/>
      <c r="F2" s="84" t="s">
        <v>34</v>
      </c>
      <c r="G2" s="410"/>
    </row>
    <row r="3" spans="1:7" ht="3" customHeight="1" hidden="1">
      <c r="A3" s="85"/>
      <c r="B3" s="86"/>
      <c r="C3" s="87"/>
      <c r="D3" s="87"/>
      <c r="E3" s="88"/>
      <c r="F3" s="89"/>
      <c r="G3" s="411"/>
    </row>
    <row r="4" spans="1:7" ht="12" customHeight="1">
      <c r="A4" s="90" t="s">
        <v>35</v>
      </c>
      <c r="B4" s="86"/>
      <c r="C4" s="87"/>
      <c r="D4" s="87"/>
      <c r="E4" s="88"/>
      <c r="F4" s="89" t="s">
        <v>36</v>
      </c>
      <c r="G4" s="412"/>
    </row>
    <row r="5" spans="1:7" ht="12.9" customHeight="1">
      <c r="A5" s="91" t="s">
        <v>664</v>
      </c>
      <c r="B5" s="92"/>
      <c r="C5" s="93" t="s">
        <v>665</v>
      </c>
      <c r="D5" s="94"/>
      <c r="E5" s="92"/>
      <c r="F5" s="89" t="s">
        <v>37</v>
      </c>
      <c r="G5" s="411"/>
    </row>
    <row r="6" spans="1:15" ht="12.9" customHeight="1">
      <c r="A6" s="90" t="s">
        <v>38</v>
      </c>
      <c r="B6" s="86"/>
      <c r="C6" s="87"/>
      <c r="D6" s="87"/>
      <c r="E6" s="88"/>
      <c r="F6" s="95" t="s">
        <v>39</v>
      </c>
      <c r="G6" s="413"/>
      <c r="O6" s="96"/>
    </row>
    <row r="7" spans="1:7" ht="12.9" customHeight="1">
      <c r="A7" s="97" t="s">
        <v>100</v>
      </c>
      <c r="B7" s="98"/>
      <c r="C7" s="99" t="s">
        <v>101</v>
      </c>
      <c r="D7" s="100"/>
      <c r="E7" s="100"/>
      <c r="F7" s="101" t="s">
        <v>40</v>
      </c>
      <c r="G7" s="413"/>
    </row>
    <row r="8" spans="1:9" ht="12.75">
      <c r="A8" s="102" t="s">
        <v>41</v>
      </c>
      <c r="B8" s="89"/>
      <c r="C8" s="453"/>
      <c r="D8" s="453"/>
      <c r="E8" s="454"/>
      <c r="F8" s="103" t="s">
        <v>42</v>
      </c>
      <c r="G8" s="414"/>
      <c r="H8" s="104"/>
      <c r="I8" s="105"/>
    </row>
    <row r="9" spans="1:8" ht="12.75">
      <c r="A9" s="102" t="s">
        <v>43</v>
      </c>
      <c r="B9" s="89"/>
      <c r="C9" s="453"/>
      <c r="D9" s="453"/>
      <c r="E9" s="454"/>
      <c r="F9" s="89"/>
      <c r="G9" s="106"/>
      <c r="H9" s="107"/>
    </row>
    <row r="10" spans="1:8" ht="12.75">
      <c r="A10" s="102" t="s">
        <v>44</v>
      </c>
      <c r="B10" s="89"/>
      <c r="C10" s="453"/>
      <c r="D10" s="453"/>
      <c r="E10" s="453"/>
      <c r="F10" s="108"/>
      <c r="G10" s="109"/>
      <c r="H10" s="110"/>
    </row>
    <row r="11" spans="1:57" ht="13.5" customHeight="1">
      <c r="A11" s="102" t="s">
        <v>45</v>
      </c>
      <c r="B11" s="89"/>
      <c r="C11" s="453"/>
      <c r="D11" s="453"/>
      <c r="E11" s="453"/>
      <c r="F11" s="111" t="s">
        <v>46</v>
      </c>
      <c r="G11" s="415"/>
      <c r="H11" s="107"/>
      <c r="BA11" s="112"/>
      <c r="BB11" s="112"/>
      <c r="BC11" s="112"/>
      <c r="BD11" s="112"/>
      <c r="BE11" s="112"/>
    </row>
    <row r="12" spans="1:8" ht="12.75" customHeight="1">
      <c r="A12" s="113" t="s">
        <v>47</v>
      </c>
      <c r="B12" s="86"/>
      <c r="C12" s="455"/>
      <c r="D12" s="455"/>
      <c r="E12" s="455"/>
      <c r="F12" s="114" t="s">
        <v>48</v>
      </c>
      <c r="G12" s="416"/>
      <c r="H12" s="107"/>
    </row>
    <row r="13" spans="1:8" ht="28.5" customHeight="1" thickBot="1">
      <c r="A13" s="115" t="s">
        <v>49</v>
      </c>
      <c r="B13" s="116"/>
      <c r="C13" s="116"/>
      <c r="D13" s="116"/>
      <c r="E13" s="117"/>
      <c r="F13" s="117"/>
      <c r="G13" s="118"/>
      <c r="H13" s="107"/>
    </row>
    <row r="14" spans="1:7" ht="17.25" customHeight="1" thickBot="1">
      <c r="A14" s="119" t="s">
        <v>50</v>
      </c>
      <c r="B14" s="120"/>
      <c r="C14" s="121"/>
      <c r="D14" s="122" t="s">
        <v>51</v>
      </c>
      <c r="E14" s="123"/>
      <c r="F14" s="123"/>
      <c r="G14" s="121"/>
    </row>
    <row r="15" spans="1:7" ht="15.9" customHeight="1">
      <c r="A15" s="124"/>
      <c r="B15" s="125" t="s">
        <v>52</v>
      </c>
      <c r="C15" s="126">
        <f>'05 05 Rek'!E14</f>
        <v>0</v>
      </c>
      <c r="D15" s="127" t="str">
        <f>'05 05 Rek'!A19</f>
        <v>Ztížené výrobní podmínky</v>
      </c>
      <c r="E15" s="128"/>
      <c r="F15" s="129"/>
      <c r="G15" s="126">
        <f>'05 05 Rek'!I19</f>
        <v>0</v>
      </c>
    </row>
    <row r="16" spans="1:7" ht="15.9" customHeight="1">
      <c r="A16" s="124" t="s">
        <v>53</v>
      </c>
      <c r="B16" s="125" t="s">
        <v>54</v>
      </c>
      <c r="C16" s="126">
        <f>'05 05 Rek'!F14</f>
        <v>0</v>
      </c>
      <c r="D16" s="85" t="str">
        <f>'05 05 Rek'!A20</f>
        <v>Oborová přirážka</v>
      </c>
      <c r="E16" s="130"/>
      <c r="F16" s="131"/>
      <c r="G16" s="126">
        <f>'05 05 Rek'!I20</f>
        <v>0</v>
      </c>
    </row>
    <row r="17" spans="1:7" ht="15.9" customHeight="1">
      <c r="A17" s="124" t="s">
        <v>55</v>
      </c>
      <c r="B17" s="125" t="s">
        <v>56</v>
      </c>
      <c r="C17" s="126">
        <f>'05 05 Rek'!H14</f>
        <v>0</v>
      </c>
      <c r="D17" s="85" t="str">
        <f>'05 05 Rek'!A21</f>
        <v>Přesun stavebních kapacit</v>
      </c>
      <c r="E17" s="130"/>
      <c r="F17" s="131"/>
      <c r="G17" s="126">
        <f>'05 05 Rek'!I21</f>
        <v>0</v>
      </c>
    </row>
    <row r="18" spans="1:7" ht="15.9" customHeight="1">
      <c r="A18" s="132" t="s">
        <v>57</v>
      </c>
      <c r="B18" s="133" t="s">
        <v>58</v>
      </c>
      <c r="C18" s="126">
        <f>'05 05 Rek'!G14</f>
        <v>0</v>
      </c>
      <c r="D18" s="85" t="str">
        <f>'05 05 Rek'!A22</f>
        <v>Mimostaveništní doprava</v>
      </c>
      <c r="E18" s="130"/>
      <c r="F18" s="131"/>
      <c r="G18" s="126">
        <f>'05 05 Rek'!I22</f>
        <v>0</v>
      </c>
    </row>
    <row r="19" spans="1:7" ht="15.9" customHeight="1">
      <c r="A19" s="134" t="s">
        <v>59</v>
      </c>
      <c r="B19" s="125"/>
      <c r="C19" s="126">
        <f>SUM(C15:C18)</f>
        <v>0</v>
      </c>
      <c r="D19" s="85" t="str">
        <f>'05 05 Rek'!A23</f>
        <v>Zařízení staveniště</v>
      </c>
      <c r="E19" s="130"/>
      <c r="F19" s="131"/>
      <c r="G19" s="126">
        <f>'05 05 Rek'!I23</f>
        <v>0</v>
      </c>
    </row>
    <row r="20" spans="1:7" ht="15.9" customHeight="1">
      <c r="A20" s="134"/>
      <c r="B20" s="125"/>
      <c r="C20" s="126"/>
      <c r="D20" s="85" t="str">
        <f>'05 05 Rek'!A24</f>
        <v>Provoz investora</v>
      </c>
      <c r="E20" s="130"/>
      <c r="F20" s="131"/>
      <c r="G20" s="126">
        <f>'05 05 Rek'!I24</f>
        <v>0</v>
      </c>
    </row>
    <row r="21" spans="1:7" ht="15.9" customHeight="1">
      <c r="A21" s="134" t="s">
        <v>29</v>
      </c>
      <c r="B21" s="125"/>
      <c r="C21" s="126">
        <f>'05 05 Rek'!I14</f>
        <v>0</v>
      </c>
      <c r="D21" s="85" t="str">
        <f>'05 05 Rek'!A25</f>
        <v>Kompletační činnost (IČD)</v>
      </c>
      <c r="E21" s="130"/>
      <c r="F21" s="131"/>
      <c r="G21" s="126">
        <f>'05 05 Rek'!I25</f>
        <v>0</v>
      </c>
    </row>
    <row r="22" spans="1:7" ht="15.9" customHeight="1">
      <c r="A22" s="135" t="s">
        <v>60</v>
      </c>
      <c r="B22" s="107"/>
      <c r="C22" s="126">
        <f>C19+C21</f>
        <v>0</v>
      </c>
      <c r="D22" s="85" t="s">
        <v>61</v>
      </c>
      <c r="E22" s="130"/>
      <c r="F22" s="131"/>
      <c r="G22" s="126">
        <f>G23-SUM(G15:G21)</f>
        <v>0</v>
      </c>
    </row>
    <row r="23" spans="1:7" ht="15.9" customHeight="1" thickBot="1">
      <c r="A23" s="451" t="s">
        <v>62</v>
      </c>
      <c r="B23" s="452"/>
      <c r="C23" s="136">
        <f>C22+G23</f>
        <v>0</v>
      </c>
      <c r="D23" s="137" t="s">
        <v>63</v>
      </c>
      <c r="E23" s="138"/>
      <c r="F23" s="139"/>
      <c r="G23" s="126">
        <f>'05 05 Rek'!H27</f>
        <v>0</v>
      </c>
    </row>
    <row r="24" spans="1:7" ht="12.75">
      <c r="A24" s="140" t="s">
        <v>64</v>
      </c>
      <c r="B24" s="141"/>
      <c r="C24" s="142"/>
      <c r="D24" s="141" t="s">
        <v>65</v>
      </c>
      <c r="E24" s="141"/>
      <c r="F24" s="143" t="s">
        <v>66</v>
      </c>
      <c r="G24" s="144"/>
    </row>
    <row r="25" spans="1:7" ht="12.75">
      <c r="A25" s="135" t="s">
        <v>67</v>
      </c>
      <c r="B25" s="107"/>
      <c r="C25" s="417"/>
      <c r="D25" s="107" t="s">
        <v>67</v>
      </c>
      <c r="E25" s="404"/>
      <c r="F25" s="146" t="s">
        <v>67</v>
      </c>
      <c r="G25" s="418"/>
    </row>
    <row r="26" spans="1:7" ht="37.5" customHeight="1">
      <c r="A26" s="135" t="s">
        <v>68</v>
      </c>
      <c r="B26" s="148"/>
      <c r="C26" s="417"/>
      <c r="D26" s="107" t="s">
        <v>68</v>
      </c>
      <c r="E26" s="404"/>
      <c r="F26" s="146" t="s">
        <v>68</v>
      </c>
      <c r="G26" s="418"/>
    </row>
    <row r="27" spans="1:7" ht="12.75">
      <c r="A27" s="135"/>
      <c r="B27" s="149"/>
      <c r="C27" s="417"/>
      <c r="D27" s="107"/>
      <c r="E27" s="404"/>
      <c r="F27" s="146"/>
      <c r="G27" s="418"/>
    </row>
    <row r="28" spans="1:7" ht="12.75">
      <c r="A28" s="135" t="s">
        <v>69</v>
      </c>
      <c r="B28" s="107"/>
      <c r="C28" s="417"/>
      <c r="D28" s="146" t="s">
        <v>70</v>
      </c>
      <c r="E28" s="417"/>
      <c r="F28" s="150" t="s">
        <v>70</v>
      </c>
      <c r="G28" s="418"/>
    </row>
    <row r="29" spans="1:7" ht="69" customHeight="1">
      <c r="A29" s="135"/>
      <c r="B29" s="107"/>
      <c r="C29" s="151"/>
      <c r="D29" s="152"/>
      <c r="E29" s="151"/>
      <c r="F29" s="107"/>
      <c r="G29" s="147"/>
    </row>
    <row r="30" spans="1:7" ht="12.75">
      <c r="A30" s="153" t="s">
        <v>11</v>
      </c>
      <c r="B30" s="154"/>
      <c r="C30" s="155">
        <v>21</v>
      </c>
      <c r="D30" s="154" t="s">
        <v>71</v>
      </c>
      <c r="E30" s="156"/>
      <c r="F30" s="457">
        <f>C23-F32</f>
        <v>0</v>
      </c>
      <c r="G30" s="458"/>
    </row>
    <row r="31" spans="1:7" ht="12.75">
      <c r="A31" s="153" t="s">
        <v>72</v>
      </c>
      <c r="B31" s="154"/>
      <c r="C31" s="155">
        <f>C30</f>
        <v>21</v>
      </c>
      <c r="D31" s="154" t="s">
        <v>73</v>
      </c>
      <c r="E31" s="156"/>
      <c r="F31" s="457">
        <f>ROUND(PRODUCT(F30,C31/100),0)</f>
        <v>0</v>
      </c>
      <c r="G31" s="458"/>
    </row>
    <row r="32" spans="1:7" ht="12.75">
      <c r="A32" s="153" t="s">
        <v>11</v>
      </c>
      <c r="B32" s="154"/>
      <c r="C32" s="155">
        <v>0</v>
      </c>
      <c r="D32" s="154" t="s">
        <v>73</v>
      </c>
      <c r="E32" s="156"/>
      <c r="F32" s="457">
        <v>0</v>
      </c>
      <c r="G32" s="458"/>
    </row>
    <row r="33" spans="1:7" ht="12.75">
      <c r="A33" s="153" t="s">
        <v>72</v>
      </c>
      <c r="B33" s="157"/>
      <c r="C33" s="158">
        <f>C32</f>
        <v>0</v>
      </c>
      <c r="D33" s="154" t="s">
        <v>73</v>
      </c>
      <c r="E33" s="131"/>
      <c r="F33" s="457">
        <f>ROUND(PRODUCT(F32,C33/100),0)</f>
        <v>0</v>
      </c>
      <c r="G33" s="458"/>
    </row>
    <row r="34" spans="1:7" s="162" customFormat="1" ht="19.5" customHeight="1" thickBot="1">
      <c r="A34" s="159" t="s">
        <v>74</v>
      </c>
      <c r="B34" s="160"/>
      <c r="C34" s="160"/>
      <c r="D34" s="160"/>
      <c r="E34" s="161"/>
      <c r="F34" s="478">
        <f>ROUND(SUM(F30:F33),0)</f>
        <v>0</v>
      </c>
      <c r="G34" s="479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61"/>
      <c r="C37" s="461"/>
      <c r="D37" s="461"/>
      <c r="E37" s="461"/>
      <c r="F37" s="461"/>
      <c r="G37" s="461"/>
      <c r="H37" s="1" t="s">
        <v>2</v>
      </c>
    </row>
    <row r="38" spans="1:8" ht="12.75" customHeight="1">
      <c r="A38" s="163"/>
      <c r="B38" s="461"/>
      <c r="C38" s="461"/>
      <c r="D38" s="461"/>
      <c r="E38" s="461"/>
      <c r="F38" s="461"/>
      <c r="G38" s="461"/>
      <c r="H38" s="1" t="s">
        <v>2</v>
      </c>
    </row>
    <row r="39" spans="1:8" ht="12.75">
      <c r="A39" s="163"/>
      <c r="B39" s="461"/>
      <c r="C39" s="461"/>
      <c r="D39" s="461"/>
      <c r="E39" s="461"/>
      <c r="F39" s="461"/>
      <c r="G39" s="461"/>
      <c r="H39" s="1" t="s">
        <v>2</v>
      </c>
    </row>
    <row r="40" spans="1:8" ht="12.75">
      <c r="A40" s="163"/>
      <c r="B40" s="461"/>
      <c r="C40" s="461"/>
      <c r="D40" s="461"/>
      <c r="E40" s="461"/>
      <c r="F40" s="461"/>
      <c r="G40" s="461"/>
      <c r="H40" s="1" t="s">
        <v>2</v>
      </c>
    </row>
    <row r="41" spans="1:8" ht="12.75">
      <c r="A41" s="163"/>
      <c r="B41" s="461"/>
      <c r="C41" s="461"/>
      <c r="D41" s="461"/>
      <c r="E41" s="461"/>
      <c r="F41" s="461"/>
      <c r="G41" s="461"/>
      <c r="H41" s="1" t="s">
        <v>2</v>
      </c>
    </row>
    <row r="42" spans="1:8" ht="12.75">
      <c r="A42" s="163"/>
      <c r="B42" s="461"/>
      <c r="C42" s="461"/>
      <c r="D42" s="461"/>
      <c r="E42" s="461"/>
      <c r="F42" s="461"/>
      <c r="G42" s="461"/>
      <c r="H42" s="1" t="s">
        <v>2</v>
      </c>
    </row>
    <row r="43" spans="1:8" ht="12.75">
      <c r="A43" s="163"/>
      <c r="B43" s="461"/>
      <c r="C43" s="461"/>
      <c r="D43" s="461"/>
      <c r="E43" s="461"/>
      <c r="F43" s="461"/>
      <c r="G43" s="461"/>
      <c r="H43" s="1" t="s">
        <v>2</v>
      </c>
    </row>
    <row r="44" spans="1:8" ht="12.75" customHeight="1">
      <c r="A44" s="163"/>
      <c r="B44" s="461"/>
      <c r="C44" s="461"/>
      <c r="D44" s="461"/>
      <c r="E44" s="461"/>
      <c r="F44" s="461"/>
      <c r="G44" s="461"/>
      <c r="H44" s="1" t="s">
        <v>2</v>
      </c>
    </row>
    <row r="45" spans="1:8" ht="12.75" customHeight="1">
      <c r="A45" s="163"/>
      <c r="B45" s="461"/>
      <c r="C45" s="461"/>
      <c r="D45" s="461"/>
      <c r="E45" s="461"/>
      <c r="F45" s="461"/>
      <c r="G45" s="461"/>
      <c r="H45" s="1" t="s">
        <v>2</v>
      </c>
    </row>
    <row r="46" spans="2:7" ht="12.75">
      <c r="B46" s="456"/>
      <c r="C46" s="456"/>
      <c r="D46" s="456"/>
      <c r="E46" s="456"/>
      <c r="F46" s="456"/>
      <c r="G46" s="456"/>
    </row>
    <row r="47" spans="2:7" ht="12.75">
      <c r="B47" s="456"/>
      <c r="C47" s="456"/>
      <c r="D47" s="456"/>
      <c r="E47" s="456"/>
      <c r="F47" s="456"/>
      <c r="G47" s="456"/>
    </row>
    <row r="48" spans="2:7" ht="12.75">
      <c r="B48" s="456"/>
      <c r="C48" s="456"/>
      <c r="D48" s="456"/>
      <c r="E48" s="456"/>
      <c r="F48" s="456"/>
      <c r="G48" s="456"/>
    </row>
    <row r="49" spans="2:7" ht="12.75">
      <c r="B49" s="456"/>
      <c r="C49" s="456"/>
      <c r="D49" s="456"/>
      <c r="E49" s="456"/>
      <c r="F49" s="456"/>
      <c r="G49" s="456"/>
    </row>
    <row r="50" spans="2:7" ht="12.75">
      <c r="B50" s="456"/>
      <c r="C50" s="456"/>
      <c r="D50" s="456"/>
      <c r="E50" s="456"/>
      <c r="F50" s="456"/>
      <c r="G50" s="456"/>
    </row>
    <row r="51" spans="2:7" ht="12.75">
      <c r="B51" s="456"/>
      <c r="C51" s="456"/>
      <c r="D51" s="456"/>
      <c r="E51" s="456"/>
      <c r="F51" s="456"/>
      <c r="G51" s="456"/>
    </row>
  </sheetData>
  <sheetProtection password="C576" sheet="1" objects="1" scenarios="1"/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15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E78"/>
  <sheetViews>
    <sheetView workbookViewId="0" topLeftCell="A4">
      <selection activeCell="M25" sqref="M25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462" t="s">
        <v>3</v>
      </c>
      <c r="B1" s="463"/>
      <c r="C1" s="164" t="s">
        <v>102</v>
      </c>
      <c r="D1" s="165"/>
      <c r="E1" s="166"/>
      <c r="F1" s="165"/>
      <c r="G1" s="167" t="s">
        <v>76</v>
      </c>
      <c r="H1" s="168" t="s">
        <v>664</v>
      </c>
      <c r="I1" s="169"/>
    </row>
    <row r="2" spans="1:9" ht="13.8" thickBot="1">
      <c r="A2" s="464" t="s">
        <v>77</v>
      </c>
      <c r="B2" s="465"/>
      <c r="C2" s="170" t="s">
        <v>666</v>
      </c>
      <c r="D2" s="171"/>
      <c r="E2" s="172"/>
      <c r="F2" s="171"/>
      <c r="G2" s="466" t="s">
        <v>665</v>
      </c>
      <c r="H2" s="467"/>
      <c r="I2" s="468"/>
    </row>
    <row r="3" ht="13.8" thickTop="1">
      <c r="F3" s="107"/>
    </row>
    <row r="4" spans="1:9" ht="19.5" customHeight="1">
      <c r="A4" s="173" t="s">
        <v>78</v>
      </c>
      <c r="B4" s="174"/>
      <c r="C4" s="174"/>
      <c r="D4" s="174"/>
      <c r="E4" s="175"/>
      <c r="F4" s="174"/>
      <c r="G4" s="174"/>
      <c r="H4" s="174"/>
      <c r="I4" s="174"/>
    </row>
    <row r="5" ht="13.8" thickBot="1"/>
    <row r="6" spans="1:9" s="107" customFormat="1" ht="13.8" thickBot="1">
      <c r="A6" s="176"/>
      <c r="B6" s="177" t="s">
        <v>79</v>
      </c>
      <c r="C6" s="177"/>
      <c r="D6" s="178"/>
      <c r="E6" s="179" t="s">
        <v>25</v>
      </c>
      <c r="F6" s="180" t="s">
        <v>26</v>
      </c>
      <c r="G6" s="180" t="s">
        <v>27</v>
      </c>
      <c r="H6" s="180" t="s">
        <v>28</v>
      </c>
      <c r="I6" s="181" t="s">
        <v>29</v>
      </c>
    </row>
    <row r="7" spans="1:9" s="107" customFormat="1" ht="12.75">
      <c r="A7" s="267" t="str">
        <f>'05 05 Pol'!B7</f>
        <v>1</v>
      </c>
      <c r="B7" s="57" t="str">
        <f>'05 05 Pol'!C7</f>
        <v>Zemní práce</v>
      </c>
      <c r="D7" s="182"/>
      <c r="E7" s="268">
        <f>'05 05 Pol'!BA14</f>
        <v>0</v>
      </c>
      <c r="F7" s="269">
        <f>'05 05 Pol'!BB14</f>
        <v>0</v>
      </c>
      <c r="G7" s="269">
        <f>'05 05 Pol'!BC14</f>
        <v>0</v>
      </c>
      <c r="H7" s="269">
        <f>'05 05 Pol'!BD14</f>
        <v>0</v>
      </c>
      <c r="I7" s="270">
        <f>'05 05 Pol'!BE14</f>
        <v>0</v>
      </c>
    </row>
    <row r="8" spans="1:9" s="107" customFormat="1" ht="12.75">
      <c r="A8" s="267" t="str">
        <f>'05 05 Pol'!B15</f>
        <v>2</v>
      </c>
      <c r="B8" s="57" t="str">
        <f>'05 05 Pol'!C15</f>
        <v>Základy a zvláštní zakládání</v>
      </c>
      <c r="D8" s="182"/>
      <c r="E8" s="268">
        <f>'05 05 Pol'!BA27</f>
        <v>0</v>
      </c>
      <c r="F8" s="269">
        <f>'05 05 Pol'!BB27</f>
        <v>0</v>
      </c>
      <c r="G8" s="269">
        <f>'05 05 Pol'!BC27</f>
        <v>0</v>
      </c>
      <c r="H8" s="269">
        <f>'05 05 Pol'!BD27</f>
        <v>0</v>
      </c>
      <c r="I8" s="270">
        <f>'05 05 Pol'!BE27</f>
        <v>0</v>
      </c>
    </row>
    <row r="9" spans="1:9" s="107" customFormat="1" ht="12.75">
      <c r="A9" s="267" t="str">
        <f>'05 05 Pol'!B28</f>
        <v>3</v>
      </c>
      <c r="B9" s="57" t="str">
        <f>'05 05 Pol'!C28</f>
        <v>Svislé a kompletní konstrukce</v>
      </c>
      <c r="D9" s="182"/>
      <c r="E9" s="268">
        <f>'05 05 Pol'!BA32</f>
        <v>0</v>
      </c>
      <c r="F9" s="269">
        <f>'05 05 Pol'!BB32</f>
        <v>0</v>
      </c>
      <c r="G9" s="269">
        <f>'05 05 Pol'!BC32</f>
        <v>0</v>
      </c>
      <c r="H9" s="269">
        <f>'05 05 Pol'!BD32</f>
        <v>0</v>
      </c>
      <c r="I9" s="270">
        <f>'05 05 Pol'!BE32</f>
        <v>0</v>
      </c>
    </row>
    <row r="10" spans="1:9" s="107" customFormat="1" ht="12.75">
      <c r="A10" s="267" t="str">
        <f>'05 05 Pol'!B33</f>
        <v>62</v>
      </c>
      <c r="B10" s="57" t="str">
        <f>'05 05 Pol'!C33</f>
        <v>Úpravy povrchů vnější</v>
      </c>
      <c r="D10" s="182"/>
      <c r="E10" s="268">
        <f>'05 05 Pol'!BA37</f>
        <v>0</v>
      </c>
      <c r="F10" s="269">
        <f>'05 05 Pol'!BB37</f>
        <v>0</v>
      </c>
      <c r="G10" s="269">
        <f>'05 05 Pol'!BC37</f>
        <v>0</v>
      </c>
      <c r="H10" s="269">
        <f>'05 05 Pol'!BD37</f>
        <v>0</v>
      </c>
      <c r="I10" s="270">
        <f>'05 05 Pol'!BE37</f>
        <v>0</v>
      </c>
    </row>
    <row r="11" spans="1:9" s="107" customFormat="1" ht="12.75">
      <c r="A11" s="267" t="str">
        <f>'05 05 Pol'!B38</f>
        <v>63</v>
      </c>
      <c r="B11" s="57" t="str">
        <f>'05 05 Pol'!C38</f>
        <v>Podlahy a podlahové konstrukce</v>
      </c>
      <c r="D11" s="182"/>
      <c r="E11" s="268">
        <f>'05 05 Pol'!BA47</f>
        <v>0</v>
      </c>
      <c r="F11" s="269">
        <f>'05 05 Pol'!BB47</f>
        <v>0</v>
      </c>
      <c r="G11" s="269">
        <f>'05 05 Pol'!BC47</f>
        <v>0</v>
      </c>
      <c r="H11" s="269">
        <f>'05 05 Pol'!BD47</f>
        <v>0</v>
      </c>
      <c r="I11" s="270">
        <f>'05 05 Pol'!BE47</f>
        <v>0</v>
      </c>
    </row>
    <row r="12" spans="1:9" s="107" customFormat="1" ht="12.75">
      <c r="A12" s="267" t="str">
        <f>'05 05 Pol'!B48</f>
        <v>99</v>
      </c>
      <c r="B12" s="57" t="str">
        <f>'05 05 Pol'!C48</f>
        <v>Staveništní přesun hmot</v>
      </c>
      <c r="D12" s="182"/>
      <c r="E12" s="268">
        <f>'05 05 Pol'!BA50</f>
        <v>0</v>
      </c>
      <c r="F12" s="269">
        <f>'05 05 Pol'!BB50</f>
        <v>0</v>
      </c>
      <c r="G12" s="269">
        <f>'05 05 Pol'!BC50</f>
        <v>0</v>
      </c>
      <c r="H12" s="269">
        <f>'05 05 Pol'!BD50</f>
        <v>0</v>
      </c>
      <c r="I12" s="270">
        <f>'05 05 Pol'!BE50</f>
        <v>0</v>
      </c>
    </row>
    <row r="13" spans="1:9" s="107" customFormat="1" ht="13.8" thickBot="1">
      <c r="A13" s="267" t="str">
        <f>'05 05 Pol'!B51</f>
        <v>767</v>
      </c>
      <c r="B13" s="57" t="str">
        <f>'05 05 Pol'!C51</f>
        <v>Konstrukce zámečnické</v>
      </c>
      <c r="D13" s="182"/>
      <c r="E13" s="268">
        <f>'05 05 Pol'!BA60</f>
        <v>0</v>
      </c>
      <c r="F13" s="269">
        <f>'05 05 Pol'!BB60</f>
        <v>0</v>
      </c>
      <c r="G13" s="269">
        <f>'05 05 Pol'!BC60</f>
        <v>0</v>
      </c>
      <c r="H13" s="269">
        <f>'05 05 Pol'!BD60</f>
        <v>0</v>
      </c>
      <c r="I13" s="270">
        <f>'05 05 Pol'!BE60</f>
        <v>0</v>
      </c>
    </row>
    <row r="14" spans="1:9" s="14" customFormat="1" ht="13.8" thickBot="1">
      <c r="A14" s="183"/>
      <c r="B14" s="184" t="s">
        <v>80</v>
      </c>
      <c r="C14" s="184"/>
      <c r="D14" s="185"/>
      <c r="E14" s="186">
        <f>SUM(E7:E13)</f>
        <v>0</v>
      </c>
      <c r="F14" s="187">
        <f>SUM(F7:F13)</f>
        <v>0</v>
      </c>
      <c r="G14" s="187">
        <f>SUM(G7:G13)</f>
        <v>0</v>
      </c>
      <c r="H14" s="187">
        <f>SUM(H7:H13)</f>
        <v>0</v>
      </c>
      <c r="I14" s="188">
        <f>SUM(I7:I13)</f>
        <v>0</v>
      </c>
    </row>
    <row r="15" spans="1:9" ht="12.75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57" ht="19.5" customHeight="1">
      <c r="A16" s="174" t="s">
        <v>81</v>
      </c>
      <c r="B16" s="174"/>
      <c r="C16" s="174"/>
      <c r="D16" s="174"/>
      <c r="E16" s="174"/>
      <c r="F16" s="174"/>
      <c r="G16" s="189"/>
      <c r="H16" s="174"/>
      <c r="I16" s="174"/>
      <c r="BA16" s="112"/>
      <c r="BB16" s="112"/>
      <c r="BC16" s="112"/>
      <c r="BD16" s="112"/>
      <c r="BE16" s="112"/>
    </row>
    <row r="17" ht="13.8" thickBot="1"/>
    <row r="18" spans="1:9" ht="12.75">
      <c r="A18" s="140" t="s">
        <v>82</v>
      </c>
      <c r="B18" s="141"/>
      <c r="C18" s="141"/>
      <c r="D18" s="190"/>
      <c r="E18" s="191" t="s">
        <v>1131</v>
      </c>
      <c r="F18" s="192" t="s">
        <v>12</v>
      </c>
      <c r="G18" s="193" t="s">
        <v>83</v>
      </c>
      <c r="H18" s="194"/>
      <c r="I18" s="195" t="s">
        <v>1131</v>
      </c>
    </row>
    <row r="19" spans="1:53" ht="12.75">
      <c r="A19" s="134" t="s">
        <v>162</v>
      </c>
      <c r="B19" s="125"/>
      <c r="C19" s="125"/>
      <c r="D19" s="196"/>
      <c r="E19" s="419">
        <v>0</v>
      </c>
      <c r="F19" s="420">
        <v>0</v>
      </c>
      <c r="G19" s="199">
        <f>E14+F14</f>
        <v>0</v>
      </c>
      <c r="H19" s="200"/>
      <c r="I19" s="201">
        <f aca="true" t="shared" si="0" ref="I19:I26">E19+F19*G19/100</f>
        <v>0</v>
      </c>
      <c r="BA19" s="1">
        <v>0</v>
      </c>
    </row>
    <row r="20" spans="1:53" ht="12.75">
      <c r="A20" s="134" t="s">
        <v>163</v>
      </c>
      <c r="B20" s="125"/>
      <c r="C20" s="125"/>
      <c r="D20" s="196"/>
      <c r="E20" s="419">
        <v>0</v>
      </c>
      <c r="F20" s="420">
        <v>0</v>
      </c>
      <c r="G20" s="199">
        <f>E14+F14</f>
        <v>0</v>
      </c>
      <c r="H20" s="200"/>
      <c r="I20" s="201">
        <f t="shared" si="0"/>
        <v>0</v>
      </c>
      <c r="BA20" s="1">
        <v>0</v>
      </c>
    </row>
    <row r="21" spans="1:53" ht="12.75">
      <c r="A21" s="134" t="s">
        <v>164</v>
      </c>
      <c r="B21" s="125"/>
      <c r="C21" s="125"/>
      <c r="D21" s="196"/>
      <c r="E21" s="419">
        <v>0</v>
      </c>
      <c r="F21" s="420">
        <v>0</v>
      </c>
      <c r="G21" s="199">
        <f>E14+F14</f>
        <v>0</v>
      </c>
      <c r="H21" s="200"/>
      <c r="I21" s="201">
        <f t="shared" si="0"/>
        <v>0</v>
      </c>
      <c r="BA21" s="1">
        <v>0</v>
      </c>
    </row>
    <row r="22" spans="1:53" ht="12.75">
      <c r="A22" s="134" t="s">
        <v>165</v>
      </c>
      <c r="B22" s="125"/>
      <c r="C22" s="125"/>
      <c r="D22" s="196"/>
      <c r="E22" s="419">
        <v>0</v>
      </c>
      <c r="F22" s="420">
        <v>0</v>
      </c>
      <c r="G22" s="199">
        <f>E14+F14</f>
        <v>0</v>
      </c>
      <c r="H22" s="200"/>
      <c r="I22" s="201">
        <f t="shared" si="0"/>
        <v>0</v>
      </c>
      <c r="BA22" s="1">
        <v>0</v>
      </c>
    </row>
    <row r="23" spans="1:53" ht="12.75">
      <c r="A23" s="134" t="s">
        <v>166</v>
      </c>
      <c r="B23" s="125"/>
      <c r="C23" s="125"/>
      <c r="D23" s="196"/>
      <c r="E23" s="419">
        <v>0</v>
      </c>
      <c r="F23" s="420">
        <v>0</v>
      </c>
      <c r="G23" s="199">
        <f>E14+F14+G14+H14</f>
        <v>0</v>
      </c>
      <c r="H23" s="200"/>
      <c r="I23" s="201">
        <f t="shared" si="0"/>
        <v>0</v>
      </c>
      <c r="BA23" s="1">
        <v>1</v>
      </c>
    </row>
    <row r="24" spans="1:53" ht="12.75">
      <c r="A24" s="134" t="s">
        <v>167</v>
      </c>
      <c r="B24" s="125"/>
      <c r="C24" s="125"/>
      <c r="D24" s="196"/>
      <c r="E24" s="419">
        <v>0</v>
      </c>
      <c r="F24" s="420">
        <v>0</v>
      </c>
      <c r="G24" s="199">
        <f>E14+F14+G14+H14</f>
        <v>0</v>
      </c>
      <c r="H24" s="200"/>
      <c r="I24" s="201">
        <f t="shared" si="0"/>
        <v>0</v>
      </c>
      <c r="BA24" s="1">
        <v>1</v>
      </c>
    </row>
    <row r="25" spans="1:53" ht="12.75">
      <c r="A25" s="134" t="s">
        <v>168</v>
      </c>
      <c r="B25" s="125"/>
      <c r="C25" s="125"/>
      <c r="D25" s="196"/>
      <c r="E25" s="419">
        <v>0</v>
      </c>
      <c r="F25" s="420">
        <v>0</v>
      </c>
      <c r="G25" s="199">
        <f>E14+F14+G14+H14</f>
        <v>0</v>
      </c>
      <c r="H25" s="200"/>
      <c r="I25" s="201">
        <f t="shared" si="0"/>
        <v>0</v>
      </c>
      <c r="BA25" s="1">
        <v>2</v>
      </c>
    </row>
    <row r="26" spans="1:53" ht="12.75">
      <c r="A26" s="134" t="s">
        <v>169</v>
      </c>
      <c r="B26" s="125"/>
      <c r="C26" s="125"/>
      <c r="D26" s="196"/>
      <c r="E26" s="419">
        <v>0</v>
      </c>
      <c r="F26" s="420">
        <v>0</v>
      </c>
      <c r="G26" s="199">
        <f>E14+F14+G14+H14</f>
        <v>0</v>
      </c>
      <c r="H26" s="200"/>
      <c r="I26" s="201">
        <f t="shared" si="0"/>
        <v>0</v>
      </c>
      <c r="BA26" s="1">
        <v>2</v>
      </c>
    </row>
    <row r="27" spans="1:9" ht="13.8" thickBot="1">
      <c r="A27" s="202"/>
      <c r="B27" s="203" t="s">
        <v>84</v>
      </c>
      <c r="C27" s="204"/>
      <c r="D27" s="205"/>
      <c r="E27" s="206"/>
      <c r="F27" s="207"/>
      <c r="G27" s="207"/>
      <c r="H27" s="469">
        <f>SUM(I19:I26)</f>
        <v>0</v>
      </c>
      <c r="I27" s="470"/>
    </row>
    <row r="29" spans="2:9" ht="12.75">
      <c r="B29" s="14"/>
      <c r="F29" s="208"/>
      <c r="G29" s="209"/>
      <c r="H29" s="209"/>
      <c r="I29" s="41"/>
    </row>
    <row r="30" spans="6:9" ht="12.75">
      <c r="F30" s="208"/>
      <c r="G30" s="209"/>
      <c r="H30" s="209"/>
      <c r="I30" s="41"/>
    </row>
    <row r="31" spans="6:9" ht="12.75">
      <c r="F31" s="208"/>
      <c r="G31" s="209"/>
      <c r="H31" s="209"/>
      <c r="I31" s="41"/>
    </row>
    <row r="32" spans="6:9" ht="12.75">
      <c r="F32" s="208"/>
      <c r="G32" s="209"/>
      <c r="H32" s="209"/>
      <c r="I32" s="41"/>
    </row>
    <row r="33" spans="6:9" ht="12.75">
      <c r="F33" s="208"/>
      <c r="G33" s="209"/>
      <c r="H33" s="209"/>
      <c r="I33" s="41"/>
    </row>
    <row r="34" spans="6:9" ht="12.75">
      <c r="F34" s="208"/>
      <c r="G34" s="209"/>
      <c r="H34" s="209"/>
      <c r="I34" s="41"/>
    </row>
    <row r="35" spans="6:9" ht="12.75">
      <c r="F35" s="208"/>
      <c r="G35" s="209"/>
      <c r="H35" s="209"/>
      <c r="I35" s="41"/>
    </row>
    <row r="36" spans="6:9" ht="12.75">
      <c r="F36" s="208"/>
      <c r="G36" s="209"/>
      <c r="H36" s="209"/>
      <c r="I36" s="41"/>
    </row>
    <row r="37" spans="6:9" ht="12.75">
      <c r="F37" s="208"/>
      <c r="G37" s="209"/>
      <c r="H37" s="209"/>
      <c r="I37" s="41"/>
    </row>
    <row r="38" spans="6:9" ht="12.75">
      <c r="F38" s="208"/>
      <c r="G38" s="209"/>
      <c r="H38" s="209"/>
      <c r="I38" s="41"/>
    </row>
    <row r="39" spans="6:9" ht="12.75">
      <c r="F39" s="208"/>
      <c r="G39" s="209"/>
      <c r="H39" s="209"/>
      <c r="I39" s="41"/>
    </row>
    <row r="40" spans="6:9" ht="12.75">
      <c r="F40" s="208"/>
      <c r="G40" s="209"/>
      <c r="H40" s="209"/>
      <c r="I40" s="41"/>
    </row>
    <row r="41" spans="6:9" ht="12.75">
      <c r="F41" s="208"/>
      <c r="G41" s="209"/>
      <c r="H41" s="209"/>
      <c r="I41" s="41"/>
    </row>
    <row r="42" spans="6:9" ht="12.75">
      <c r="F42" s="208"/>
      <c r="G42" s="209"/>
      <c r="H42" s="209"/>
      <c r="I42" s="41"/>
    </row>
    <row r="43" spans="6:9" ht="12.75">
      <c r="F43" s="208"/>
      <c r="G43" s="209"/>
      <c r="H43" s="209"/>
      <c r="I43" s="41"/>
    </row>
    <row r="44" spans="6:9" ht="12.75">
      <c r="F44" s="208"/>
      <c r="G44" s="209"/>
      <c r="H44" s="209"/>
      <c r="I44" s="41"/>
    </row>
    <row r="45" spans="6:9" ht="12.75">
      <c r="F45" s="208"/>
      <c r="G45" s="209"/>
      <c r="H45" s="209"/>
      <c r="I45" s="41"/>
    </row>
    <row r="46" spans="6:9" ht="12.75">
      <c r="F46" s="208"/>
      <c r="G46" s="209"/>
      <c r="H46" s="209"/>
      <c r="I46" s="41"/>
    </row>
    <row r="47" spans="6:9" ht="12.75">
      <c r="F47" s="208"/>
      <c r="G47" s="209"/>
      <c r="H47" s="209"/>
      <c r="I47" s="41"/>
    </row>
    <row r="48" spans="6:9" ht="12.75">
      <c r="F48" s="208"/>
      <c r="G48" s="209"/>
      <c r="H48" s="209"/>
      <c r="I48" s="41"/>
    </row>
    <row r="49" spans="6:9" ht="12.75">
      <c r="F49" s="208"/>
      <c r="G49" s="209"/>
      <c r="H49" s="209"/>
      <c r="I49" s="41"/>
    </row>
    <row r="50" spans="6:9" ht="12.75">
      <c r="F50" s="208"/>
      <c r="G50" s="209"/>
      <c r="H50" s="209"/>
      <c r="I50" s="41"/>
    </row>
    <row r="51" spans="6:9" ht="12.75">
      <c r="F51" s="208"/>
      <c r="G51" s="209"/>
      <c r="H51" s="209"/>
      <c r="I51" s="41"/>
    </row>
    <row r="52" spans="6:9" ht="12.75">
      <c r="F52" s="208"/>
      <c r="G52" s="209"/>
      <c r="H52" s="209"/>
      <c r="I52" s="41"/>
    </row>
    <row r="53" spans="6:9" ht="12.75">
      <c r="F53" s="208"/>
      <c r="G53" s="209"/>
      <c r="H53" s="209"/>
      <c r="I53" s="41"/>
    </row>
    <row r="54" spans="6:9" ht="12.75">
      <c r="F54" s="208"/>
      <c r="G54" s="209"/>
      <c r="H54" s="209"/>
      <c r="I54" s="41"/>
    </row>
    <row r="55" spans="6:9" ht="12.75">
      <c r="F55" s="208"/>
      <c r="G55" s="209"/>
      <c r="H55" s="209"/>
      <c r="I55" s="41"/>
    </row>
    <row r="56" spans="6:9" ht="12.75">
      <c r="F56" s="208"/>
      <c r="G56" s="209"/>
      <c r="H56" s="209"/>
      <c r="I56" s="41"/>
    </row>
    <row r="57" spans="6:9" ht="12.75">
      <c r="F57" s="208"/>
      <c r="G57" s="209"/>
      <c r="H57" s="209"/>
      <c r="I57" s="41"/>
    </row>
    <row r="58" spans="6:9" ht="12.75">
      <c r="F58" s="208"/>
      <c r="G58" s="209"/>
      <c r="H58" s="209"/>
      <c r="I58" s="41"/>
    </row>
    <row r="59" spans="6:9" ht="12.75">
      <c r="F59" s="208"/>
      <c r="G59" s="209"/>
      <c r="H59" s="209"/>
      <c r="I59" s="41"/>
    </row>
    <row r="60" spans="6:9" ht="12.75">
      <c r="F60" s="208"/>
      <c r="G60" s="209"/>
      <c r="H60" s="209"/>
      <c r="I60" s="41"/>
    </row>
    <row r="61" spans="6:9" ht="12.75">
      <c r="F61" s="208"/>
      <c r="G61" s="209"/>
      <c r="H61" s="209"/>
      <c r="I61" s="41"/>
    </row>
    <row r="62" spans="6:9" ht="12.75">
      <c r="F62" s="208"/>
      <c r="G62" s="209"/>
      <c r="H62" s="209"/>
      <c r="I62" s="41"/>
    </row>
    <row r="63" spans="6:9" ht="12.75">
      <c r="F63" s="208"/>
      <c r="G63" s="209"/>
      <c r="H63" s="209"/>
      <c r="I63" s="41"/>
    </row>
    <row r="64" spans="6:9" ht="12.75">
      <c r="F64" s="208"/>
      <c r="G64" s="209"/>
      <c r="H64" s="209"/>
      <c r="I64" s="41"/>
    </row>
    <row r="65" spans="6:9" ht="12.75">
      <c r="F65" s="208"/>
      <c r="G65" s="209"/>
      <c r="H65" s="209"/>
      <c r="I65" s="41"/>
    </row>
    <row r="66" spans="6:9" ht="12.75">
      <c r="F66" s="208"/>
      <c r="G66" s="209"/>
      <c r="H66" s="209"/>
      <c r="I66" s="41"/>
    </row>
    <row r="67" spans="6:9" ht="12.75">
      <c r="F67" s="208"/>
      <c r="G67" s="209"/>
      <c r="H67" s="209"/>
      <c r="I67" s="41"/>
    </row>
    <row r="68" spans="6:9" ht="12.75">
      <c r="F68" s="208"/>
      <c r="G68" s="209"/>
      <c r="H68" s="209"/>
      <c r="I68" s="41"/>
    </row>
    <row r="69" spans="6:9" ht="12.75">
      <c r="F69" s="208"/>
      <c r="G69" s="209"/>
      <c r="H69" s="209"/>
      <c r="I69" s="41"/>
    </row>
    <row r="70" spans="6:9" ht="12.75">
      <c r="F70" s="208"/>
      <c r="G70" s="209"/>
      <c r="H70" s="209"/>
      <c r="I70" s="41"/>
    </row>
    <row r="71" spans="6:9" ht="12.75">
      <c r="F71" s="208"/>
      <c r="G71" s="209"/>
      <c r="H71" s="209"/>
      <c r="I71" s="41"/>
    </row>
    <row r="72" spans="6:9" ht="12.75">
      <c r="F72" s="208"/>
      <c r="G72" s="209"/>
      <c r="H72" s="209"/>
      <c r="I72" s="41"/>
    </row>
    <row r="73" spans="6:9" ht="12.75">
      <c r="F73" s="208"/>
      <c r="G73" s="209"/>
      <c r="H73" s="209"/>
      <c r="I73" s="41"/>
    </row>
    <row r="74" spans="6:9" ht="12.75">
      <c r="F74" s="208"/>
      <c r="G74" s="209"/>
      <c r="H74" s="209"/>
      <c r="I74" s="41"/>
    </row>
    <row r="75" spans="6:9" ht="12.75">
      <c r="F75" s="208"/>
      <c r="G75" s="209"/>
      <c r="H75" s="209"/>
      <c r="I75" s="41"/>
    </row>
    <row r="76" spans="6:9" ht="12.75">
      <c r="F76" s="208"/>
      <c r="G76" s="209"/>
      <c r="H76" s="209"/>
      <c r="I76" s="41"/>
    </row>
    <row r="77" spans="6:9" ht="12.75">
      <c r="F77" s="208"/>
      <c r="G77" s="209"/>
      <c r="H77" s="209"/>
      <c r="I77" s="41"/>
    </row>
    <row r="78" spans="6:9" ht="12.75">
      <c r="F78" s="208"/>
      <c r="G78" s="209"/>
      <c r="H78" s="209"/>
      <c r="I78" s="41"/>
    </row>
  </sheetData>
  <sheetProtection password="C576" sheet="1" objects="1" scenarios="1"/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16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B133"/>
  <sheetViews>
    <sheetView showGridLines="0" showZeros="0" zoomScaleSheetLayoutView="100" workbookViewId="0" topLeftCell="A1">
      <selection activeCell="A6" sqref="A6:G6"/>
    </sheetView>
  </sheetViews>
  <sheetFormatPr defaultColWidth="9.125" defaultRowHeight="12.75"/>
  <cols>
    <col min="1" max="1" width="4.50390625" style="210" customWidth="1"/>
    <col min="2" max="2" width="11.50390625" style="210" customWidth="1"/>
    <col min="3" max="3" width="40.50390625" style="210" customWidth="1"/>
    <col min="4" max="4" width="5.50390625" style="210" customWidth="1"/>
    <col min="5" max="5" width="8.50390625" style="220" customWidth="1"/>
    <col min="6" max="6" width="9.875" style="210" customWidth="1"/>
    <col min="7" max="7" width="13.875" style="210" customWidth="1"/>
    <col min="8" max="8" width="11.625" style="210" hidden="1" customWidth="1"/>
    <col min="9" max="9" width="11.50390625" style="210" hidden="1" customWidth="1"/>
    <col min="10" max="10" width="11.00390625" style="210" hidden="1" customWidth="1"/>
    <col min="11" max="11" width="10.50390625" style="210" hidden="1" customWidth="1"/>
    <col min="12" max="12" width="75.50390625" style="210" customWidth="1"/>
    <col min="13" max="13" width="45.375" style="210" customWidth="1"/>
    <col min="14" max="16384" width="9.125" style="210" customWidth="1"/>
  </cols>
  <sheetData>
    <row r="1" spans="1:7" ht="15.6">
      <c r="A1" s="471" t="s">
        <v>85</v>
      </c>
      <c r="B1" s="471"/>
      <c r="C1" s="471"/>
      <c r="D1" s="471"/>
      <c r="E1" s="471"/>
      <c r="F1" s="471"/>
      <c r="G1" s="471"/>
    </row>
    <row r="2" spans="2:7" ht="14.25" customHeight="1" thickBot="1">
      <c r="B2" s="211"/>
      <c r="C2" s="212"/>
      <c r="D2" s="212"/>
      <c r="E2" s="213"/>
      <c r="F2" s="212"/>
      <c r="G2" s="212"/>
    </row>
    <row r="3" spans="1:7" ht="13.8" thickTop="1">
      <c r="A3" s="462" t="s">
        <v>3</v>
      </c>
      <c r="B3" s="463"/>
      <c r="C3" s="164" t="s">
        <v>102</v>
      </c>
      <c r="D3" s="214"/>
      <c r="E3" s="215" t="s">
        <v>86</v>
      </c>
      <c r="F3" s="216" t="str">
        <f>'05 05 Rek'!H1</f>
        <v>05</v>
      </c>
      <c r="G3" s="217"/>
    </row>
    <row r="4" spans="1:7" ht="13.8" thickBot="1">
      <c r="A4" s="472" t="s">
        <v>77</v>
      </c>
      <c r="B4" s="465"/>
      <c r="C4" s="170" t="s">
        <v>666</v>
      </c>
      <c r="D4" s="218"/>
      <c r="E4" s="473" t="str">
        <f>'05 05 Rek'!G2</f>
        <v>Opěrná zeď</v>
      </c>
      <c r="F4" s="474"/>
      <c r="G4" s="475"/>
    </row>
    <row r="5" spans="1:7" ht="13.8" thickTop="1">
      <c r="A5" s="219"/>
      <c r="G5" s="221"/>
    </row>
    <row r="6" spans="1:11" ht="27" customHeight="1">
      <c r="A6" s="405" t="s">
        <v>87</v>
      </c>
      <c r="B6" s="406" t="s">
        <v>88</v>
      </c>
      <c r="C6" s="406" t="s">
        <v>89</v>
      </c>
      <c r="D6" s="406" t="s">
        <v>90</v>
      </c>
      <c r="E6" s="407" t="s">
        <v>91</v>
      </c>
      <c r="F6" s="408" t="s">
        <v>1132</v>
      </c>
      <c r="G6" s="409" t="s">
        <v>1133</v>
      </c>
      <c r="H6" s="222" t="s">
        <v>92</v>
      </c>
      <c r="I6" s="222" t="s">
        <v>93</v>
      </c>
      <c r="J6" s="222" t="s">
        <v>94</v>
      </c>
      <c r="K6" s="222" t="s">
        <v>95</v>
      </c>
    </row>
    <row r="7" spans="1:15" ht="12.75">
      <c r="A7" s="223" t="s">
        <v>96</v>
      </c>
      <c r="B7" s="224" t="s">
        <v>97</v>
      </c>
      <c r="C7" s="225" t="s">
        <v>98</v>
      </c>
      <c r="D7" s="226"/>
      <c r="E7" s="227"/>
      <c r="F7" s="227"/>
      <c r="G7" s="228"/>
      <c r="H7" s="229"/>
      <c r="I7" s="230"/>
      <c r="J7" s="231"/>
      <c r="K7" s="232"/>
      <c r="O7" s="233">
        <v>1</v>
      </c>
    </row>
    <row r="8" spans="1:80" ht="12.75">
      <c r="A8" s="234">
        <v>1</v>
      </c>
      <c r="B8" s="235" t="s">
        <v>667</v>
      </c>
      <c r="C8" s="236" t="s">
        <v>668</v>
      </c>
      <c r="D8" s="237" t="s">
        <v>138</v>
      </c>
      <c r="E8" s="238">
        <v>90</v>
      </c>
      <c r="F8" s="331"/>
      <c r="G8" s="239">
        <f>E8*F8</f>
        <v>0</v>
      </c>
      <c r="H8" s="240">
        <v>0</v>
      </c>
      <c r="I8" s="241">
        <f>E8*H8</f>
        <v>0</v>
      </c>
      <c r="J8" s="240">
        <v>0</v>
      </c>
      <c r="K8" s="241">
        <f>E8*J8</f>
        <v>0</v>
      </c>
      <c r="O8" s="233">
        <v>2</v>
      </c>
      <c r="AA8" s="210">
        <v>1</v>
      </c>
      <c r="AB8" s="210">
        <v>1</v>
      </c>
      <c r="AC8" s="210">
        <v>1</v>
      </c>
      <c r="AZ8" s="210">
        <v>1</v>
      </c>
      <c r="BA8" s="210">
        <f>IF(AZ8=1,G8,0)</f>
        <v>0</v>
      </c>
      <c r="BB8" s="210">
        <f>IF(AZ8=2,G8,0)</f>
        <v>0</v>
      </c>
      <c r="BC8" s="210">
        <f>IF(AZ8=3,G8,0)</f>
        <v>0</v>
      </c>
      <c r="BD8" s="210">
        <f>IF(AZ8=4,G8,0)</f>
        <v>0</v>
      </c>
      <c r="BE8" s="210">
        <f>IF(AZ8=5,G8,0)</f>
        <v>0</v>
      </c>
      <c r="CA8" s="233">
        <v>1</v>
      </c>
      <c r="CB8" s="233">
        <v>1</v>
      </c>
    </row>
    <row r="9" spans="1:15" ht="12.75">
      <c r="A9" s="242"/>
      <c r="B9" s="245"/>
      <c r="C9" s="476" t="s">
        <v>669</v>
      </c>
      <c r="D9" s="477"/>
      <c r="E9" s="246">
        <v>90</v>
      </c>
      <c r="F9" s="247"/>
      <c r="G9" s="248"/>
      <c r="H9" s="249"/>
      <c r="I9" s="243"/>
      <c r="J9" s="250"/>
      <c r="K9" s="243"/>
      <c r="M9" s="244" t="s">
        <v>669</v>
      </c>
      <c r="O9" s="233"/>
    </row>
    <row r="10" spans="1:80" ht="12.75">
      <c r="A10" s="234">
        <v>2</v>
      </c>
      <c r="B10" s="235" t="s">
        <v>670</v>
      </c>
      <c r="C10" s="236" t="s">
        <v>671</v>
      </c>
      <c r="D10" s="237" t="s">
        <v>138</v>
      </c>
      <c r="E10" s="238">
        <v>45</v>
      </c>
      <c r="F10" s="331"/>
      <c r="G10" s="239">
        <f>E10*F10</f>
        <v>0</v>
      </c>
      <c r="H10" s="240">
        <v>0</v>
      </c>
      <c r="I10" s="241">
        <f>E10*H10</f>
        <v>0</v>
      </c>
      <c r="J10" s="240">
        <v>0</v>
      </c>
      <c r="K10" s="241">
        <f>E10*J10</f>
        <v>0</v>
      </c>
      <c r="O10" s="233">
        <v>2</v>
      </c>
      <c r="AA10" s="210">
        <v>1</v>
      </c>
      <c r="AB10" s="210">
        <v>1</v>
      </c>
      <c r="AC10" s="210">
        <v>1</v>
      </c>
      <c r="AZ10" s="210">
        <v>1</v>
      </c>
      <c r="BA10" s="210">
        <f>IF(AZ10=1,G10,0)</f>
        <v>0</v>
      </c>
      <c r="BB10" s="210">
        <f>IF(AZ10=2,G10,0)</f>
        <v>0</v>
      </c>
      <c r="BC10" s="210">
        <f>IF(AZ10=3,G10,0)</f>
        <v>0</v>
      </c>
      <c r="BD10" s="210">
        <f>IF(AZ10=4,G10,0)</f>
        <v>0</v>
      </c>
      <c r="BE10" s="210">
        <f>IF(AZ10=5,G10,0)</f>
        <v>0</v>
      </c>
      <c r="CA10" s="233">
        <v>1</v>
      </c>
      <c r="CB10" s="233">
        <v>1</v>
      </c>
    </row>
    <row r="11" spans="1:15" ht="12.75">
      <c r="A11" s="242"/>
      <c r="B11" s="245"/>
      <c r="C11" s="476" t="s">
        <v>672</v>
      </c>
      <c r="D11" s="477"/>
      <c r="E11" s="246">
        <v>45</v>
      </c>
      <c r="F11" s="247"/>
      <c r="G11" s="248"/>
      <c r="H11" s="249"/>
      <c r="I11" s="243"/>
      <c r="J11" s="250"/>
      <c r="K11" s="243"/>
      <c r="M11" s="244" t="s">
        <v>672</v>
      </c>
      <c r="O11" s="233"/>
    </row>
    <row r="12" spans="1:80" ht="12.75">
      <c r="A12" s="234">
        <v>3</v>
      </c>
      <c r="B12" s="235" t="s">
        <v>188</v>
      </c>
      <c r="C12" s="236" t="s">
        <v>189</v>
      </c>
      <c r="D12" s="237" t="s">
        <v>138</v>
      </c>
      <c r="E12" s="238">
        <v>90</v>
      </c>
      <c r="F12" s="331"/>
      <c r="G12" s="239">
        <f>E12*F12</f>
        <v>0</v>
      </c>
      <c r="H12" s="240">
        <v>0</v>
      </c>
      <c r="I12" s="241">
        <f>E12*H12</f>
        <v>0</v>
      </c>
      <c r="J12" s="240">
        <v>0</v>
      </c>
      <c r="K12" s="241">
        <f>E12*J12</f>
        <v>0</v>
      </c>
      <c r="O12" s="233">
        <v>2</v>
      </c>
      <c r="AA12" s="210">
        <v>1</v>
      </c>
      <c r="AB12" s="210">
        <v>1</v>
      </c>
      <c r="AC12" s="210">
        <v>1</v>
      </c>
      <c r="AZ12" s="210">
        <v>1</v>
      </c>
      <c r="BA12" s="210">
        <f>IF(AZ12=1,G12,0)</f>
        <v>0</v>
      </c>
      <c r="BB12" s="210">
        <f>IF(AZ12=2,G12,0)</f>
        <v>0</v>
      </c>
      <c r="BC12" s="210">
        <f>IF(AZ12=3,G12,0)</f>
        <v>0</v>
      </c>
      <c r="BD12" s="210">
        <f>IF(AZ12=4,G12,0)</f>
        <v>0</v>
      </c>
      <c r="BE12" s="210">
        <f>IF(AZ12=5,G12,0)</f>
        <v>0</v>
      </c>
      <c r="CA12" s="233">
        <v>1</v>
      </c>
      <c r="CB12" s="233">
        <v>1</v>
      </c>
    </row>
    <row r="13" spans="1:80" ht="12.75">
      <c r="A13" s="234">
        <v>4</v>
      </c>
      <c r="B13" s="235" t="s">
        <v>193</v>
      </c>
      <c r="C13" s="236" t="s">
        <v>194</v>
      </c>
      <c r="D13" s="237" t="s">
        <v>138</v>
      </c>
      <c r="E13" s="238">
        <v>90</v>
      </c>
      <c r="F13" s="331"/>
      <c r="G13" s="239">
        <f>E13*F13</f>
        <v>0</v>
      </c>
      <c r="H13" s="240">
        <v>0</v>
      </c>
      <c r="I13" s="241">
        <f>E13*H13</f>
        <v>0</v>
      </c>
      <c r="J13" s="240">
        <v>0</v>
      </c>
      <c r="K13" s="241">
        <f>E13*J13</f>
        <v>0</v>
      </c>
      <c r="O13" s="233">
        <v>2</v>
      </c>
      <c r="AA13" s="210">
        <v>1</v>
      </c>
      <c r="AB13" s="210">
        <v>1</v>
      </c>
      <c r="AC13" s="210">
        <v>1</v>
      </c>
      <c r="AZ13" s="210">
        <v>1</v>
      </c>
      <c r="BA13" s="210">
        <f>IF(AZ13=1,G13,0)</f>
        <v>0</v>
      </c>
      <c r="BB13" s="210">
        <f>IF(AZ13=2,G13,0)</f>
        <v>0</v>
      </c>
      <c r="BC13" s="210">
        <f>IF(AZ13=3,G13,0)</f>
        <v>0</v>
      </c>
      <c r="BD13" s="210">
        <f>IF(AZ13=4,G13,0)</f>
        <v>0</v>
      </c>
      <c r="BE13" s="210">
        <f>IF(AZ13=5,G13,0)</f>
        <v>0</v>
      </c>
      <c r="CA13" s="233">
        <v>1</v>
      </c>
      <c r="CB13" s="233">
        <v>1</v>
      </c>
    </row>
    <row r="14" spans="1:57" ht="12.75">
      <c r="A14" s="251"/>
      <c r="B14" s="252" t="s">
        <v>99</v>
      </c>
      <c r="C14" s="253" t="s">
        <v>128</v>
      </c>
      <c r="D14" s="254"/>
      <c r="E14" s="255"/>
      <c r="F14" s="256"/>
      <c r="G14" s="257">
        <f>SUM(G7:G13)</f>
        <v>0</v>
      </c>
      <c r="H14" s="258"/>
      <c r="I14" s="259">
        <f>SUM(I7:I13)</f>
        <v>0</v>
      </c>
      <c r="J14" s="258"/>
      <c r="K14" s="259">
        <f>SUM(K7:K13)</f>
        <v>0</v>
      </c>
      <c r="O14" s="233">
        <v>4</v>
      </c>
      <c r="BA14" s="260">
        <f>SUM(BA7:BA13)</f>
        <v>0</v>
      </c>
      <c r="BB14" s="260">
        <f>SUM(BB7:BB13)</f>
        <v>0</v>
      </c>
      <c r="BC14" s="260">
        <f>SUM(BC7:BC13)</f>
        <v>0</v>
      </c>
      <c r="BD14" s="260">
        <f>SUM(BD7:BD13)</f>
        <v>0</v>
      </c>
      <c r="BE14" s="260">
        <f>SUM(BE7:BE13)</f>
        <v>0</v>
      </c>
    </row>
    <row r="15" spans="1:15" ht="12.75">
      <c r="A15" s="223" t="s">
        <v>96</v>
      </c>
      <c r="B15" s="224" t="s">
        <v>112</v>
      </c>
      <c r="C15" s="225" t="s">
        <v>197</v>
      </c>
      <c r="D15" s="226"/>
      <c r="E15" s="227"/>
      <c r="F15" s="227"/>
      <c r="G15" s="228"/>
      <c r="H15" s="229"/>
      <c r="I15" s="230"/>
      <c r="J15" s="231"/>
      <c r="K15" s="232"/>
      <c r="O15" s="233">
        <v>1</v>
      </c>
    </row>
    <row r="16" spans="1:80" ht="20.4">
      <c r="A16" s="234">
        <v>5</v>
      </c>
      <c r="B16" s="235" t="s">
        <v>673</v>
      </c>
      <c r="C16" s="236" t="s">
        <v>674</v>
      </c>
      <c r="D16" s="237" t="s">
        <v>201</v>
      </c>
      <c r="E16" s="238">
        <v>50</v>
      </c>
      <c r="F16" s="331"/>
      <c r="G16" s="239">
        <f>E16*F16</f>
        <v>0</v>
      </c>
      <c r="H16" s="240">
        <v>0.01447</v>
      </c>
      <c r="I16" s="241">
        <f>E16*H16</f>
        <v>0.7235</v>
      </c>
      <c r="J16" s="240">
        <v>0</v>
      </c>
      <c r="K16" s="241">
        <f>E16*J16</f>
        <v>0</v>
      </c>
      <c r="O16" s="233">
        <v>2</v>
      </c>
      <c r="AA16" s="210">
        <v>1</v>
      </c>
      <c r="AB16" s="210">
        <v>1</v>
      </c>
      <c r="AC16" s="210">
        <v>1</v>
      </c>
      <c r="AZ16" s="210">
        <v>1</v>
      </c>
      <c r="BA16" s="210">
        <f>IF(AZ16=1,G16,0)</f>
        <v>0</v>
      </c>
      <c r="BB16" s="210">
        <f>IF(AZ16=2,G16,0)</f>
        <v>0</v>
      </c>
      <c r="BC16" s="210">
        <f>IF(AZ16=3,G16,0)</f>
        <v>0</v>
      </c>
      <c r="BD16" s="210">
        <f>IF(AZ16=4,G16,0)</f>
        <v>0</v>
      </c>
      <c r="BE16" s="210">
        <f>IF(AZ16=5,G16,0)</f>
        <v>0</v>
      </c>
      <c r="CA16" s="233">
        <v>1</v>
      </c>
      <c r="CB16" s="233">
        <v>1</v>
      </c>
    </row>
    <row r="17" spans="1:80" ht="12.75">
      <c r="A17" s="234">
        <v>6</v>
      </c>
      <c r="B17" s="235" t="s">
        <v>675</v>
      </c>
      <c r="C17" s="236" t="s">
        <v>676</v>
      </c>
      <c r="D17" s="237" t="s">
        <v>138</v>
      </c>
      <c r="E17" s="238">
        <v>22.5</v>
      </c>
      <c r="F17" s="331"/>
      <c r="G17" s="239">
        <f>E17*F17</f>
        <v>0</v>
      </c>
      <c r="H17" s="240">
        <v>1.78164</v>
      </c>
      <c r="I17" s="241">
        <f>E17*H17</f>
        <v>40.0869</v>
      </c>
      <c r="J17" s="240">
        <v>0</v>
      </c>
      <c r="K17" s="241">
        <f>E17*J17</f>
        <v>0</v>
      </c>
      <c r="O17" s="233">
        <v>2</v>
      </c>
      <c r="AA17" s="210">
        <v>1</v>
      </c>
      <c r="AB17" s="210">
        <v>1</v>
      </c>
      <c r="AC17" s="210">
        <v>1</v>
      </c>
      <c r="AZ17" s="210">
        <v>1</v>
      </c>
      <c r="BA17" s="210">
        <f>IF(AZ17=1,G17,0)</f>
        <v>0</v>
      </c>
      <c r="BB17" s="210">
        <f>IF(AZ17=2,G17,0)</f>
        <v>0</v>
      </c>
      <c r="BC17" s="210">
        <f>IF(AZ17=3,G17,0)</f>
        <v>0</v>
      </c>
      <c r="BD17" s="210">
        <f>IF(AZ17=4,G17,0)</f>
        <v>0</v>
      </c>
      <c r="BE17" s="210">
        <f>IF(AZ17=5,G17,0)</f>
        <v>0</v>
      </c>
      <c r="CA17" s="233">
        <v>1</v>
      </c>
      <c r="CB17" s="233">
        <v>1</v>
      </c>
    </row>
    <row r="18" spans="1:15" ht="12.75">
      <c r="A18" s="242"/>
      <c r="B18" s="245"/>
      <c r="C18" s="476" t="s">
        <v>677</v>
      </c>
      <c r="D18" s="477"/>
      <c r="E18" s="246">
        <v>22.5</v>
      </c>
      <c r="F18" s="247"/>
      <c r="G18" s="248"/>
      <c r="H18" s="249"/>
      <c r="I18" s="243"/>
      <c r="J18" s="250"/>
      <c r="K18" s="243"/>
      <c r="M18" s="244" t="s">
        <v>677</v>
      </c>
      <c r="O18" s="233"/>
    </row>
    <row r="19" spans="1:80" ht="12.75">
      <c r="A19" s="234">
        <v>7</v>
      </c>
      <c r="B19" s="235" t="s">
        <v>206</v>
      </c>
      <c r="C19" s="236" t="s">
        <v>678</v>
      </c>
      <c r="D19" s="237" t="s">
        <v>138</v>
      </c>
      <c r="E19" s="238">
        <v>15.525</v>
      </c>
      <c r="F19" s="331"/>
      <c r="G19" s="239">
        <f>E19*F19</f>
        <v>0</v>
      </c>
      <c r="H19" s="240">
        <v>1.9397</v>
      </c>
      <c r="I19" s="241">
        <f>E19*H19</f>
        <v>30.1138425</v>
      </c>
      <c r="J19" s="240">
        <v>0</v>
      </c>
      <c r="K19" s="241">
        <f>E19*J19</f>
        <v>0</v>
      </c>
      <c r="O19" s="233">
        <v>2</v>
      </c>
      <c r="AA19" s="210">
        <v>1</v>
      </c>
      <c r="AB19" s="210">
        <v>1</v>
      </c>
      <c r="AC19" s="210">
        <v>1</v>
      </c>
      <c r="AZ19" s="210">
        <v>1</v>
      </c>
      <c r="BA19" s="210">
        <f>IF(AZ19=1,G19,0)</f>
        <v>0</v>
      </c>
      <c r="BB19" s="210">
        <f>IF(AZ19=2,G19,0)</f>
        <v>0</v>
      </c>
      <c r="BC19" s="210">
        <f>IF(AZ19=3,G19,0)</f>
        <v>0</v>
      </c>
      <c r="BD19" s="210">
        <f>IF(AZ19=4,G19,0)</f>
        <v>0</v>
      </c>
      <c r="BE19" s="210">
        <f>IF(AZ19=5,G19,0)</f>
        <v>0</v>
      </c>
      <c r="CA19" s="233">
        <v>1</v>
      </c>
      <c r="CB19" s="233">
        <v>1</v>
      </c>
    </row>
    <row r="20" spans="1:15" ht="12.75">
      <c r="A20" s="242"/>
      <c r="B20" s="245"/>
      <c r="C20" s="476" t="s">
        <v>679</v>
      </c>
      <c r="D20" s="477"/>
      <c r="E20" s="246">
        <v>15.525</v>
      </c>
      <c r="F20" s="247"/>
      <c r="G20" s="248"/>
      <c r="H20" s="249"/>
      <c r="I20" s="243"/>
      <c r="J20" s="250"/>
      <c r="K20" s="243"/>
      <c r="M20" s="244" t="s">
        <v>679</v>
      </c>
      <c r="O20" s="233"/>
    </row>
    <row r="21" spans="1:80" ht="12.75">
      <c r="A21" s="234">
        <v>8</v>
      </c>
      <c r="B21" s="235" t="s">
        <v>680</v>
      </c>
      <c r="C21" s="236" t="s">
        <v>681</v>
      </c>
      <c r="D21" s="237" t="s">
        <v>138</v>
      </c>
      <c r="E21" s="238">
        <v>15.795</v>
      </c>
      <c r="F21" s="331"/>
      <c r="G21" s="239">
        <f>E21*F21</f>
        <v>0</v>
      </c>
      <c r="H21" s="240">
        <v>2.525</v>
      </c>
      <c r="I21" s="241">
        <f>E21*H21</f>
        <v>39.882374999999996</v>
      </c>
      <c r="J21" s="240">
        <v>0</v>
      </c>
      <c r="K21" s="241">
        <f>E21*J21</f>
        <v>0</v>
      </c>
      <c r="O21" s="233">
        <v>2</v>
      </c>
      <c r="AA21" s="210">
        <v>1</v>
      </c>
      <c r="AB21" s="210">
        <v>1</v>
      </c>
      <c r="AC21" s="210">
        <v>1</v>
      </c>
      <c r="AZ21" s="210">
        <v>1</v>
      </c>
      <c r="BA21" s="210">
        <f>IF(AZ21=1,G21,0)</f>
        <v>0</v>
      </c>
      <c r="BB21" s="210">
        <f>IF(AZ21=2,G21,0)</f>
        <v>0</v>
      </c>
      <c r="BC21" s="210">
        <f>IF(AZ21=3,G21,0)</f>
        <v>0</v>
      </c>
      <c r="BD21" s="210">
        <f>IF(AZ21=4,G21,0)</f>
        <v>0</v>
      </c>
      <c r="BE21" s="210">
        <f>IF(AZ21=5,G21,0)</f>
        <v>0</v>
      </c>
      <c r="CA21" s="233">
        <v>1</v>
      </c>
      <c r="CB21" s="233">
        <v>1</v>
      </c>
    </row>
    <row r="22" spans="1:15" ht="12.75">
      <c r="A22" s="242"/>
      <c r="B22" s="245"/>
      <c r="C22" s="476" t="s">
        <v>682</v>
      </c>
      <c r="D22" s="477"/>
      <c r="E22" s="246">
        <v>15.795</v>
      </c>
      <c r="F22" s="247"/>
      <c r="G22" s="248"/>
      <c r="H22" s="249"/>
      <c r="I22" s="243"/>
      <c r="J22" s="250"/>
      <c r="K22" s="243"/>
      <c r="M22" s="244" t="s">
        <v>682</v>
      </c>
      <c r="O22" s="233"/>
    </row>
    <row r="23" spans="1:80" ht="12.75">
      <c r="A23" s="234">
        <v>9</v>
      </c>
      <c r="B23" s="235" t="s">
        <v>683</v>
      </c>
      <c r="C23" s="236" t="s">
        <v>684</v>
      </c>
      <c r="D23" s="237" t="s">
        <v>131</v>
      </c>
      <c r="E23" s="238">
        <v>12.852</v>
      </c>
      <c r="F23" s="331"/>
      <c r="G23" s="239">
        <f>E23*F23</f>
        <v>0</v>
      </c>
      <c r="H23" s="240">
        <v>0.0392</v>
      </c>
      <c r="I23" s="241">
        <f>E23*H23</f>
        <v>0.5037984</v>
      </c>
      <c r="J23" s="240">
        <v>0</v>
      </c>
      <c r="K23" s="241">
        <f>E23*J23</f>
        <v>0</v>
      </c>
      <c r="O23" s="233">
        <v>2</v>
      </c>
      <c r="AA23" s="210">
        <v>1</v>
      </c>
      <c r="AB23" s="210">
        <v>1</v>
      </c>
      <c r="AC23" s="210">
        <v>1</v>
      </c>
      <c r="AZ23" s="210">
        <v>1</v>
      </c>
      <c r="BA23" s="210">
        <f>IF(AZ23=1,G23,0)</f>
        <v>0</v>
      </c>
      <c r="BB23" s="210">
        <f>IF(AZ23=2,G23,0)</f>
        <v>0</v>
      </c>
      <c r="BC23" s="210">
        <f>IF(AZ23=3,G23,0)</f>
        <v>0</v>
      </c>
      <c r="BD23" s="210">
        <f>IF(AZ23=4,G23,0)</f>
        <v>0</v>
      </c>
      <c r="BE23" s="210">
        <f>IF(AZ23=5,G23,0)</f>
        <v>0</v>
      </c>
      <c r="CA23" s="233">
        <v>1</v>
      </c>
      <c r="CB23" s="233">
        <v>1</v>
      </c>
    </row>
    <row r="24" spans="1:15" ht="12.75">
      <c r="A24" s="242"/>
      <c r="B24" s="245"/>
      <c r="C24" s="476" t="s">
        <v>685</v>
      </c>
      <c r="D24" s="477"/>
      <c r="E24" s="246">
        <v>12.852</v>
      </c>
      <c r="F24" s="247"/>
      <c r="G24" s="248"/>
      <c r="H24" s="249"/>
      <c r="I24" s="243"/>
      <c r="J24" s="250"/>
      <c r="K24" s="243"/>
      <c r="M24" s="244" t="s">
        <v>685</v>
      </c>
      <c r="O24" s="233"/>
    </row>
    <row r="25" spans="1:80" ht="12.75">
      <c r="A25" s="234">
        <v>10</v>
      </c>
      <c r="B25" s="235" t="s">
        <v>686</v>
      </c>
      <c r="C25" s="236" t="s">
        <v>687</v>
      </c>
      <c r="D25" s="237" t="s">
        <v>131</v>
      </c>
      <c r="E25" s="238">
        <v>12.852</v>
      </c>
      <c r="F25" s="331"/>
      <c r="G25" s="239">
        <f>E25*F25</f>
        <v>0</v>
      </c>
      <c r="H25" s="240">
        <v>0</v>
      </c>
      <c r="I25" s="241">
        <f>E25*H25</f>
        <v>0</v>
      </c>
      <c r="J25" s="240">
        <v>0</v>
      </c>
      <c r="K25" s="241">
        <f>E25*J25</f>
        <v>0</v>
      </c>
      <c r="O25" s="233">
        <v>2</v>
      </c>
      <c r="AA25" s="210">
        <v>1</v>
      </c>
      <c r="AB25" s="210">
        <v>1</v>
      </c>
      <c r="AC25" s="210">
        <v>1</v>
      </c>
      <c r="AZ25" s="210">
        <v>1</v>
      </c>
      <c r="BA25" s="210">
        <f>IF(AZ25=1,G25,0)</f>
        <v>0</v>
      </c>
      <c r="BB25" s="210">
        <f>IF(AZ25=2,G25,0)</f>
        <v>0</v>
      </c>
      <c r="BC25" s="210">
        <f>IF(AZ25=3,G25,0)</f>
        <v>0</v>
      </c>
      <c r="BD25" s="210">
        <f>IF(AZ25=4,G25,0)</f>
        <v>0</v>
      </c>
      <c r="BE25" s="210">
        <f>IF(AZ25=5,G25,0)</f>
        <v>0</v>
      </c>
      <c r="CA25" s="233">
        <v>1</v>
      </c>
      <c r="CB25" s="233">
        <v>1</v>
      </c>
    </row>
    <row r="26" spans="1:80" ht="12.75">
      <c r="A26" s="234">
        <v>11</v>
      </c>
      <c r="B26" s="235" t="s">
        <v>688</v>
      </c>
      <c r="C26" s="236" t="s">
        <v>689</v>
      </c>
      <c r="D26" s="237" t="s">
        <v>157</v>
      </c>
      <c r="E26" s="238">
        <v>1.125</v>
      </c>
      <c r="F26" s="331"/>
      <c r="G26" s="239">
        <f>E26*F26</f>
        <v>0</v>
      </c>
      <c r="H26" s="240">
        <v>1.02174</v>
      </c>
      <c r="I26" s="241">
        <f>E26*H26</f>
        <v>1.1494575</v>
      </c>
      <c r="J26" s="240">
        <v>0</v>
      </c>
      <c r="K26" s="241">
        <f>E26*J26</f>
        <v>0</v>
      </c>
      <c r="O26" s="233">
        <v>2</v>
      </c>
      <c r="AA26" s="210">
        <v>1</v>
      </c>
      <c r="AB26" s="210">
        <v>1</v>
      </c>
      <c r="AC26" s="210">
        <v>1</v>
      </c>
      <c r="AZ26" s="210">
        <v>1</v>
      </c>
      <c r="BA26" s="210">
        <f>IF(AZ26=1,G26,0)</f>
        <v>0</v>
      </c>
      <c r="BB26" s="210">
        <f>IF(AZ26=2,G26,0)</f>
        <v>0</v>
      </c>
      <c r="BC26" s="210">
        <f>IF(AZ26=3,G26,0)</f>
        <v>0</v>
      </c>
      <c r="BD26" s="210">
        <f>IF(AZ26=4,G26,0)</f>
        <v>0</v>
      </c>
      <c r="BE26" s="210">
        <f>IF(AZ26=5,G26,0)</f>
        <v>0</v>
      </c>
      <c r="CA26" s="233">
        <v>1</v>
      </c>
      <c r="CB26" s="233">
        <v>1</v>
      </c>
    </row>
    <row r="27" spans="1:57" ht="12.75">
      <c r="A27" s="251"/>
      <c r="B27" s="252" t="s">
        <v>99</v>
      </c>
      <c r="C27" s="253" t="s">
        <v>198</v>
      </c>
      <c r="D27" s="254"/>
      <c r="E27" s="255"/>
      <c r="F27" s="256"/>
      <c r="G27" s="257">
        <f>SUM(G15:G26)</f>
        <v>0</v>
      </c>
      <c r="H27" s="258"/>
      <c r="I27" s="259">
        <f>SUM(I15:I26)</f>
        <v>112.45987339999999</v>
      </c>
      <c r="J27" s="258"/>
      <c r="K27" s="259">
        <f>SUM(K15:K26)</f>
        <v>0</v>
      </c>
      <c r="O27" s="233">
        <v>4</v>
      </c>
      <c r="BA27" s="260">
        <f>SUM(BA15:BA26)</f>
        <v>0</v>
      </c>
      <c r="BB27" s="260">
        <f>SUM(BB15:BB26)</f>
        <v>0</v>
      </c>
      <c r="BC27" s="260">
        <f>SUM(BC15:BC26)</f>
        <v>0</v>
      </c>
      <c r="BD27" s="260">
        <f>SUM(BD15:BD26)</f>
        <v>0</v>
      </c>
      <c r="BE27" s="260">
        <f>SUM(BE15:BE26)</f>
        <v>0</v>
      </c>
    </row>
    <row r="28" spans="1:15" ht="12.75">
      <c r="A28" s="223" t="s">
        <v>96</v>
      </c>
      <c r="B28" s="224" t="s">
        <v>114</v>
      </c>
      <c r="C28" s="225" t="s">
        <v>265</v>
      </c>
      <c r="D28" s="226"/>
      <c r="E28" s="227"/>
      <c r="F28" s="227"/>
      <c r="G28" s="228"/>
      <c r="H28" s="229"/>
      <c r="I28" s="230"/>
      <c r="J28" s="231"/>
      <c r="K28" s="232"/>
      <c r="O28" s="233">
        <v>1</v>
      </c>
    </row>
    <row r="29" spans="1:80" ht="12.75">
      <c r="A29" s="234">
        <v>12</v>
      </c>
      <c r="B29" s="235" t="s">
        <v>690</v>
      </c>
      <c r="C29" s="236" t="s">
        <v>691</v>
      </c>
      <c r="D29" s="237" t="s">
        <v>263</v>
      </c>
      <c r="E29" s="238">
        <v>45</v>
      </c>
      <c r="F29" s="331"/>
      <c r="G29" s="239">
        <f>E29*F29</f>
        <v>0</v>
      </c>
      <c r="H29" s="240">
        <v>0.11206</v>
      </c>
      <c r="I29" s="241">
        <f>E29*H29</f>
        <v>5.0427</v>
      </c>
      <c r="J29" s="240">
        <v>0</v>
      </c>
      <c r="K29" s="241">
        <f>E29*J29</f>
        <v>0</v>
      </c>
      <c r="O29" s="233">
        <v>2</v>
      </c>
      <c r="AA29" s="210">
        <v>1</v>
      </c>
      <c r="AB29" s="210">
        <v>1</v>
      </c>
      <c r="AC29" s="210">
        <v>1</v>
      </c>
      <c r="AZ29" s="210">
        <v>1</v>
      </c>
      <c r="BA29" s="210">
        <f>IF(AZ29=1,G29,0)</f>
        <v>0</v>
      </c>
      <c r="BB29" s="210">
        <f>IF(AZ29=2,G29,0)</f>
        <v>0</v>
      </c>
      <c r="BC29" s="210">
        <f>IF(AZ29=3,G29,0)</f>
        <v>0</v>
      </c>
      <c r="BD29" s="210">
        <f>IF(AZ29=4,G29,0)</f>
        <v>0</v>
      </c>
      <c r="BE29" s="210">
        <f>IF(AZ29=5,G29,0)</f>
        <v>0</v>
      </c>
      <c r="CA29" s="233">
        <v>1</v>
      </c>
      <c r="CB29" s="233">
        <v>1</v>
      </c>
    </row>
    <row r="30" spans="1:80" ht="12.75">
      <c r="A30" s="234">
        <v>13</v>
      </c>
      <c r="B30" s="235" t="s">
        <v>692</v>
      </c>
      <c r="C30" s="236" t="s">
        <v>693</v>
      </c>
      <c r="D30" s="237" t="s">
        <v>138</v>
      </c>
      <c r="E30" s="238">
        <v>450</v>
      </c>
      <c r="F30" s="331"/>
      <c r="G30" s="239">
        <f>E30*F30</f>
        <v>0</v>
      </c>
      <c r="H30" s="240">
        <v>1.66875</v>
      </c>
      <c r="I30" s="241">
        <f>E30*H30</f>
        <v>750.9375</v>
      </c>
      <c r="J30" s="240">
        <v>0</v>
      </c>
      <c r="K30" s="241">
        <f>E30*J30</f>
        <v>0</v>
      </c>
      <c r="O30" s="233">
        <v>2</v>
      </c>
      <c r="AA30" s="210">
        <v>1</v>
      </c>
      <c r="AB30" s="210">
        <v>1</v>
      </c>
      <c r="AC30" s="210">
        <v>1</v>
      </c>
      <c r="AZ30" s="210">
        <v>1</v>
      </c>
      <c r="BA30" s="210">
        <f>IF(AZ30=1,G30,0)</f>
        <v>0</v>
      </c>
      <c r="BB30" s="210">
        <f>IF(AZ30=2,G30,0)</f>
        <v>0</v>
      </c>
      <c r="BC30" s="210">
        <f>IF(AZ30=3,G30,0)</f>
        <v>0</v>
      </c>
      <c r="BD30" s="210">
        <f>IF(AZ30=4,G30,0)</f>
        <v>0</v>
      </c>
      <c r="BE30" s="210">
        <f>IF(AZ30=5,G30,0)</f>
        <v>0</v>
      </c>
      <c r="CA30" s="233">
        <v>1</v>
      </c>
      <c r="CB30" s="233">
        <v>1</v>
      </c>
    </row>
    <row r="31" spans="1:80" ht="20.4">
      <c r="A31" s="234">
        <v>14</v>
      </c>
      <c r="B31" s="235" t="s">
        <v>694</v>
      </c>
      <c r="C31" s="236" t="s">
        <v>695</v>
      </c>
      <c r="D31" s="237" t="s">
        <v>263</v>
      </c>
      <c r="E31" s="238">
        <v>40.45</v>
      </c>
      <c r="F31" s="331"/>
      <c r="G31" s="239">
        <f>E31*F31</f>
        <v>0</v>
      </c>
      <c r="H31" s="240">
        <v>3.05</v>
      </c>
      <c r="I31" s="241">
        <f>E31*H31</f>
        <v>123.3725</v>
      </c>
      <c r="J31" s="240"/>
      <c r="K31" s="241">
        <f>E31*J31</f>
        <v>0</v>
      </c>
      <c r="O31" s="233">
        <v>2</v>
      </c>
      <c r="AA31" s="210">
        <v>3</v>
      </c>
      <c r="AB31" s="210">
        <v>1</v>
      </c>
      <c r="AC31" s="210">
        <v>59338629</v>
      </c>
      <c r="AZ31" s="210">
        <v>1</v>
      </c>
      <c r="BA31" s="210">
        <f>IF(AZ31=1,G31,0)</f>
        <v>0</v>
      </c>
      <c r="BB31" s="210">
        <f>IF(AZ31=2,G31,0)</f>
        <v>0</v>
      </c>
      <c r="BC31" s="210">
        <f>IF(AZ31=3,G31,0)</f>
        <v>0</v>
      </c>
      <c r="BD31" s="210">
        <f>IF(AZ31=4,G31,0)</f>
        <v>0</v>
      </c>
      <c r="BE31" s="210">
        <f>IF(AZ31=5,G31,0)</f>
        <v>0</v>
      </c>
      <c r="CA31" s="233">
        <v>3</v>
      </c>
      <c r="CB31" s="233">
        <v>1</v>
      </c>
    </row>
    <row r="32" spans="1:57" ht="12.75">
      <c r="A32" s="251"/>
      <c r="B32" s="252" t="s">
        <v>99</v>
      </c>
      <c r="C32" s="253" t="s">
        <v>266</v>
      </c>
      <c r="D32" s="254"/>
      <c r="E32" s="255"/>
      <c r="F32" s="256"/>
      <c r="G32" s="257">
        <f>SUM(G28:G31)</f>
        <v>0</v>
      </c>
      <c r="H32" s="258"/>
      <c r="I32" s="259">
        <f>SUM(I28:I31)</f>
        <v>879.3526999999999</v>
      </c>
      <c r="J32" s="258"/>
      <c r="K32" s="259">
        <f>SUM(K28:K31)</f>
        <v>0</v>
      </c>
      <c r="O32" s="233">
        <v>4</v>
      </c>
      <c r="BA32" s="260">
        <f>SUM(BA28:BA31)</f>
        <v>0</v>
      </c>
      <c r="BB32" s="260">
        <f>SUM(BB28:BB31)</f>
        <v>0</v>
      </c>
      <c r="BC32" s="260">
        <f>SUM(BC28:BC31)</f>
        <v>0</v>
      </c>
      <c r="BD32" s="260">
        <f>SUM(BD28:BD31)</f>
        <v>0</v>
      </c>
      <c r="BE32" s="260">
        <f>SUM(BE28:BE31)</f>
        <v>0</v>
      </c>
    </row>
    <row r="33" spans="1:15" ht="12.75">
      <c r="A33" s="223" t="s">
        <v>96</v>
      </c>
      <c r="B33" s="224" t="s">
        <v>696</v>
      </c>
      <c r="C33" s="225" t="s">
        <v>697</v>
      </c>
      <c r="D33" s="226"/>
      <c r="E33" s="227"/>
      <c r="F33" s="227"/>
      <c r="G33" s="228"/>
      <c r="H33" s="229"/>
      <c r="I33" s="230"/>
      <c r="J33" s="231"/>
      <c r="K33" s="232"/>
      <c r="O33" s="233">
        <v>1</v>
      </c>
    </row>
    <row r="34" spans="1:80" ht="12.75">
      <c r="A34" s="234">
        <v>15</v>
      </c>
      <c r="B34" s="235" t="s">
        <v>699</v>
      </c>
      <c r="C34" s="236" t="s">
        <v>1109</v>
      </c>
      <c r="D34" s="237" t="s">
        <v>201</v>
      </c>
      <c r="E34" s="238">
        <v>465.74</v>
      </c>
      <c r="F34" s="331"/>
      <c r="G34" s="239">
        <f>E34*F34</f>
        <v>0</v>
      </c>
      <c r="H34" s="240">
        <v>0.00053</v>
      </c>
      <c r="I34" s="241">
        <f>E34*H34</f>
        <v>0.24684219999999998</v>
      </c>
      <c r="J34" s="240">
        <v>0</v>
      </c>
      <c r="K34" s="241">
        <f>E34*J34</f>
        <v>0</v>
      </c>
      <c r="O34" s="233">
        <v>2</v>
      </c>
      <c r="AA34" s="210">
        <v>1</v>
      </c>
      <c r="AB34" s="210">
        <v>1</v>
      </c>
      <c r="AC34" s="210">
        <v>1</v>
      </c>
      <c r="AZ34" s="210">
        <v>1</v>
      </c>
      <c r="BA34" s="210">
        <f>IF(AZ34=1,G34,0)</f>
        <v>0</v>
      </c>
      <c r="BB34" s="210">
        <f>IF(AZ34=2,G34,0)</f>
        <v>0</v>
      </c>
      <c r="BC34" s="210">
        <f>IF(AZ34=3,G34,0)</f>
        <v>0</v>
      </c>
      <c r="BD34" s="210">
        <f>IF(AZ34=4,G34,0)</f>
        <v>0</v>
      </c>
      <c r="BE34" s="210">
        <f>IF(AZ34=5,G34,0)</f>
        <v>0</v>
      </c>
      <c r="CA34" s="233">
        <v>1</v>
      </c>
      <c r="CB34" s="233">
        <v>1</v>
      </c>
    </row>
    <row r="35" spans="1:80" ht="12.75">
      <c r="A35" s="234">
        <v>16</v>
      </c>
      <c r="B35" s="235" t="s">
        <v>700</v>
      </c>
      <c r="C35" s="236" t="s">
        <v>701</v>
      </c>
      <c r="D35" s="237" t="s">
        <v>201</v>
      </c>
      <c r="E35" s="238">
        <v>465.74</v>
      </c>
      <c r="F35" s="331"/>
      <c r="G35" s="239">
        <f>E35*F35</f>
        <v>0</v>
      </c>
      <c r="H35" s="240">
        <v>0</v>
      </c>
      <c r="I35" s="241">
        <f>E35*H35</f>
        <v>0</v>
      </c>
      <c r="J35" s="240">
        <v>0</v>
      </c>
      <c r="K35" s="241">
        <f>E35*J35</f>
        <v>0</v>
      </c>
      <c r="O35" s="233">
        <v>2</v>
      </c>
      <c r="AA35" s="210">
        <v>1</v>
      </c>
      <c r="AB35" s="210">
        <v>1</v>
      </c>
      <c r="AC35" s="210">
        <v>1</v>
      </c>
      <c r="AZ35" s="210">
        <v>1</v>
      </c>
      <c r="BA35" s="210">
        <f>IF(AZ35=1,G35,0)</f>
        <v>0</v>
      </c>
      <c r="BB35" s="210">
        <f>IF(AZ35=2,G35,0)</f>
        <v>0</v>
      </c>
      <c r="BC35" s="210">
        <f>IF(AZ35=3,G35,0)</f>
        <v>0</v>
      </c>
      <c r="BD35" s="210">
        <f>IF(AZ35=4,G35,0)</f>
        <v>0</v>
      </c>
      <c r="BE35" s="210">
        <f>IF(AZ35=5,G35,0)</f>
        <v>0</v>
      </c>
      <c r="CA35" s="233">
        <v>1</v>
      </c>
      <c r="CB35" s="233">
        <v>1</v>
      </c>
    </row>
    <row r="36" spans="1:15" ht="12.75">
      <c r="A36" s="242"/>
      <c r="B36" s="245"/>
      <c r="C36" s="476" t="s">
        <v>702</v>
      </c>
      <c r="D36" s="477"/>
      <c r="E36" s="246">
        <v>465.74</v>
      </c>
      <c r="F36" s="247"/>
      <c r="G36" s="248"/>
      <c r="H36" s="249"/>
      <c r="I36" s="243"/>
      <c r="J36" s="250"/>
      <c r="K36" s="243"/>
      <c r="M36" s="244" t="s">
        <v>702</v>
      </c>
      <c r="O36" s="233"/>
    </row>
    <row r="37" spans="1:57" ht="12.75">
      <c r="A37" s="251"/>
      <c r="B37" s="252" t="s">
        <v>99</v>
      </c>
      <c r="C37" s="253" t="s">
        <v>698</v>
      </c>
      <c r="D37" s="254"/>
      <c r="E37" s="255"/>
      <c r="F37" s="256"/>
      <c r="G37" s="257">
        <f>SUM(G33:G36)</f>
        <v>0</v>
      </c>
      <c r="H37" s="258"/>
      <c r="I37" s="259">
        <f>SUM(I33:I36)</f>
        <v>0.24684219999999998</v>
      </c>
      <c r="J37" s="258"/>
      <c r="K37" s="259">
        <f>SUM(K33:K36)</f>
        <v>0</v>
      </c>
      <c r="O37" s="233">
        <v>4</v>
      </c>
      <c r="BA37" s="260">
        <f>SUM(BA33:BA36)</f>
        <v>0</v>
      </c>
      <c r="BB37" s="260">
        <f>SUM(BB33:BB36)</f>
        <v>0</v>
      </c>
      <c r="BC37" s="260">
        <f>SUM(BC33:BC36)</f>
        <v>0</v>
      </c>
      <c r="BD37" s="260">
        <f>SUM(BD33:BD36)</f>
        <v>0</v>
      </c>
      <c r="BE37" s="260">
        <f>SUM(BE33:BE36)</f>
        <v>0</v>
      </c>
    </row>
    <row r="38" spans="1:15" ht="12.75">
      <c r="A38" s="223" t="s">
        <v>96</v>
      </c>
      <c r="B38" s="224" t="s">
        <v>290</v>
      </c>
      <c r="C38" s="225" t="s">
        <v>291</v>
      </c>
      <c r="D38" s="226"/>
      <c r="E38" s="227"/>
      <c r="F38" s="227"/>
      <c r="G38" s="228"/>
      <c r="H38" s="229"/>
      <c r="I38" s="230"/>
      <c r="J38" s="231"/>
      <c r="K38" s="232"/>
      <c r="O38" s="233">
        <v>1</v>
      </c>
    </row>
    <row r="39" spans="1:80" ht="12.75">
      <c r="A39" s="234">
        <v>17</v>
      </c>
      <c r="B39" s="235" t="s">
        <v>703</v>
      </c>
      <c r="C39" s="236" t="s">
        <v>704</v>
      </c>
      <c r="D39" s="237" t="s">
        <v>138</v>
      </c>
      <c r="E39" s="238">
        <v>20.7</v>
      </c>
      <c r="F39" s="331"/>
      <c r="G39" s="239">
        <f>E39*F39</f>
        <v>0</v>
      </c>
      <c r="H39" s="240">
        <v>2.525</v>
      </c>
      <c r="I39" s="241">
        <f>E39*H39</f>
        <v>52.2675</v>
      </c>
      <c r="J39" s="240">
        <v>0</v>
      </c>
      <c r="K39" s="241">
        <f>E39*J39</f>
        <v>0</v>
      </c>
      <c r="O39" s="233">
        <v>2</v>
      </c>
      <c r="AA39" s="210">
        <v>1</v>
      </c>
      <c r="AB39" s="210">
        <v>1</v>
      </c>
      <c r="AC39" s="210">
        <v>1</v>
      </c>
      <c r="AZ39" s="210">
        <v>1</v>
      </c>
      <c r="BA39" s="210">
        <f>IF(AZ39=1,G39,0)</f>
        <v>0</v>
      </c>
      <c r="BB39" s="210">
        <f>IF(AZ39=2,G39,0)</f>
        <v>0</v>
      </c>
      <c r="BC39" s="210">
        <f>IF(AZ39=3,G39,0)</f>
        <v>0</v>
      </c>
      <c r="BD39" s="210">
        <f>IF(AZ39=4,G39,0)</f>
        <v>0</v>
      </c>
      <c r="BE39" s="210">
        <f>IF(AZ39=5,G39,0)</f>
        <v>0</v>
      </c>
      <c r="CA39" s="233">
        <v>1</v>
      </c>
      <c r="CB39" s="233">
        <v>1</v>
      </c>
    </row>
    <row r="40" spans="1:15" ht="12.75">
      <c r="A40" s="242"/>
      <c r="B40" s="245"/>
      <c r="C40" s="476" t="s">
        <v>705</v>
      </c>
      <c r="D40" s="477"/>
      <c r="E40" s="246">
        <v>20.7</v>
      </c>
      <c r="F40" s="247"/>
      <c r="G40" s="248"/>
      <c r="H40" s="249"/>
      <c r="I40" s="243"/>
      <c r="J40" s="250"/>
      <c r="K40" s="243"/>
      <c r="M40" s="244" t="s">
        <v>705</v>
      </c>
      <c r="O40" s="233"/>
    </row>
    <row r="41" spans="1:80" ht="12.75">
      <c r="A41" s="234">
        <v>18</v>
      </c>
      <c r="B41" s="235" t="s">
        <v>305</v>
      </c>
      <c r="C41" s="236" t="s">
        <v>306</v>
      </c>
      <c r="D41" s="237" t="s">
        <v>138</v>
      </c>
      <c r="E41" s="238">
        <v>20.7</v>
      </c>
      <c r="F41" s="331"/>
      <c r="G41" s="239">
        <f>E41*F41</f>
        <v>0</v>
      </c>
      <c r="H41" s="240">
        <v>0</v>
      </c>
      <c r="I41" s="241">
        <f>E41*H41</f>
        <v>0</v>
      </c>
      <c r="J41" s="240">
        <v>0</v>
      </c>
      <c r="K41" s="241">
        <f>E41*J41</f>
        <v>0</v>
      </c>
      <c r="O41" s="233">
        <v>2</v>
      </c>
      <c r="AA41" s="210">
        <v>1</v>
      </c>
      <c r="AB41" s="210">
        <v>1</v>
      </c>
      <c r="AC41" s="210">
        <v>1</v>
      </c>
      <c r="AZ41" s="210">
        <v>1</v>
      </c>
      <c r="BA41" s="210">
        <f>IF(AZ41=1,G41,0)</f>
        <v>0</v>
      </c>
      <c r="BB41" s="210">
        <f>IF(AZ41=2,G41,0)</f>
        <v>0</v>
      </c>
      <c r="BC41" s="210">
        <f>IF(AZ41=3,G41,0)</f>
        <v>0</v>
      </c>
      <c r="BD41" s="210">
        <f>IF(AZ41=4,G41,0)</f>
        <v>0</v>
      </c>
      <c r="BE41" s="210">
        <f>IF(AZ41=5,G41,0)</f>
        <v>0</v>
      </c>
      <c r="CA41" s="233">
        <v>1</v>
      </c>
      <c r="CB41" s="233">
        <v>1</v>
      </c>
    </row>
    <row r="42" spans="1:80" ht="12.75">
      <c r="A42" s="234">
        <v>19</v>
      </c>
      <c r="B42" s="235" t="s">
        <v>706</v>
      </c>
      <c r="C42" s="236" t="s">
        <v>707</v>
      </c>
      <c r="D42" s="237" t="s">
        <v>131</v>
      </c>
      <c r="E42" s="238">
        <v>18.92</v>
      </c>
      <c r="F42" s="331"/>
      <c r="G42" s="239">
        <f>E42*F42</f>
        <v>0</v>
      </c>
      <c r="H42" s="240">
        <v>0.0141</v>
      </c>
      <c r="I42" s="241">
        <f>E42*H42</f>
        <v>0.266772</v>
      </c>
      <c r="J42" s="240">
        <v>0</v>
      </c>
      <c r="K42" s="241">
        <f>E42*J42</f>
        <v>0</v>
      </c>
      <c r="O42" s="233">
        <v>2</v>
      </c>
      <c r="AA42" s="210">
        <v>1</v>
      </c>
      <c r="AB42" s="210">
        <v>1</v>
      </c>
      <c r="AC42" s="210">
        <v>1</v>
      </c>
      <c r="AZ42" s="210">
        <v>1</v>
      </c>
      <c r="BA42" s="210">
        <f>IF(AZ42=1,G42,0)</f>
        <v>0</v>
      </c>
      <c r="BB42" s="210">
        <f>IF(AZ42=2,G42,0)</f>
        <v>0</v>
      </c>
      <c r="BC42" s="210">
        <f>IF(AZ42=3,G42,0)</f>
        <v>0</v>
      </c>
      <c r="BD42" s="210">
        <f>IF(AZ42=4,G42,0)</f>
        <v>0</v>
      </c>
      <c r="BE42" s="210">
        <f>IF(AZ42=5,G42,0)</f>
        <v>0</v>
      </c>
      <c r="CA42" s="233">
        <v>1</v>
      </c>
      <c r="CB42" s="233">
        <v>1</v>
      </c>
    </row>
    <row r="43" spans="1:15" ht="12.75">
      <c r="A43" s="242"/>
      <c r="B43" s="245"/>
      <c r="C43" s="476" t="s">
        <v>708</v>
      </c>
      <c r="D43" s="477"/>
      <c r="E43" s="246">
        <v>18.92</v>
      </c>
      <c r="F43" s="247"/>
      <c r="G43" s="248"/>
      <c r="H43" s="249"/>
      <c r="I43" s="243"/>
      <c r="J43" s="250"/>
      <c r="K43" s="243"/>
      <c r="M43" s="244" t="s">
        <v>708</v>
      </c>
      <c r="O43" s="233"/>
    </row>
    <row r="44" spans="1:80" ht="12.75">
      <c r="A44" s="234">
        <v>20</v>
      </c>
      <c r="B44" s="235" t="s">
        <v>709</v>
      </c>
      <c r="C44" s="236" t="s">
        <v>710</v>
      </c>
      <c r="D44" s="237" t="s">
        <v>131</v>
      </c>
      <c r="E44" s="238">
        <v>18.92</v>
      </c>
      <c r="F44" s="331"/>
      <c r="G44" s="239">
        <f>E44*F44</f>
        <v>0</v>
      </c>
      <c r="H44" s="240">
        <v>0</v>
      </c>
      <c r="I44" s="241">
        <f>E44*H44</f>
        <v>0</v>
      </c>
      <c r="J44" s="240">
        <v>0</v>
      </c>
      <c r="K44" s="241">
        <f>E44*J44</f>
        <v>0</v>
      </c>
      <c r="O44" s="233">
        <v>2</v>
      </c>
      <c r="AA44" s="210">
        <v>1</v>
      </c>
      <c r="AB44" s="210">
        <v>1</v>
      </c>
      <c r="AC44" s="210">
        <v>1</v>
      </c>
      <c r="AZ44" s="210">
        <v>1</v>
      </c>
      <c r="BA44" s="210">
        <f>IF(AZ44=1,G44,0)</f>
        <v>0</v>
      </c>
      <c r="BB44" s="210">
        <f>IF(AZ44=2,G44,0)</f>
        <v>0</v>
      </c>
      <c r="BC44" s="210">
        <f>IF(AZ44=3,G44,0)</f>
        <v>0</v>
      </c>
      <c r="BD44" s="210">
        <f>IF(AZ44=4,G44,0)</f>
        <v>0</v>
      </c>
      <c r="BE44" s="210">
        <f>IF(AZ44=5,G44,0)</f>
        <v>0</v>
      </c>
      <c r="CA44" s="233">
        <v>1</v>
      </c>
      <c r="CB44" s="233">
        <v>1</v>
      </c>
    </row>
    <row r="45" spans="1:80" ht="20.4">
      <c r="A45" s="234">
        <v>21</v>
      </c>
      <c r="B45" s="235" t="s">
        <v>307</v>
      </c>
      <c r="C45" s="236" t="s">
        <v>308</v>
      </c>
      <c r="D45" s="237" t="s">
        <v>157</v>
      </c>
      <c r="E45" s="238">
        <v>0.5064</v>
      </c>
      <c r="F45" s="331"/>
      <c r="G45" s="239">
        <f>E45*F45</f>
        <v>0</v>
      </c>
      <c r="H45" s="240">
        <v>1.06625</v>
      </c>
      <c r="I45" s="241">
        <f>E45*H45</f>
        <v>0.5399489999999999</v>
      </c>
      <c r="J45" s="240">
        <v>0</v>
      </c>
      <c r="K45" s="241">
        <f>E45*J45</f>
        <v>0</v>
      </c>
      <c r="O45" s="233">
        <v>2</v>
      </c>
      <c r="AA45" s="210">
        <v>1</v>
      </c>
      <c r="AB45" s="210">
        <v>1</v>
      </c>
      <c r="AC45" s="210">
        <v>1</v>
      </c>
      <c r="AZ45" s="210">
        <v>1</v>
      </c>
      <c r="BA45" s="210">
        <f>IF(AZ45=1,G45,0)</f>
        <v>0</v>
      </c>
      <c r="BB45" s="210">
        <f>IF(AZ45=2,G45,0)</f>
        <v>0</v>
      </c>
      <c r="BC45" s="210">
        <f>IF(AZ45=3,G45,0)</f>
        <v>0</v>
      </c>
      <c r="BD45" s="210">
        <f>IF(AZ45=4,G45,0)</f>
        <v>0</v>
      </c>
      <c r="BE45" s="210">
        <f>IF(AZ45=5,G45,0)</f>
        <v>0</v>
      </c>
      <c r="CA45" s="233">
        <v>1</v>
      </c>
      <c r="CB45" s="233">
        <v>1</v>
      </c>
    </row>
    <row r="46" spans="1:15" ht="12.75">
      <c r="A46" s="242"/>
      <c r="B46" s="245"/>
      <c r="C46" s="476" t="s">
        <v>711</v>
      </c>
      <c r="D46" s="477"/>
      <c r="E46" s="246">
        <v>0.5064</v>
      </c>
      <c r="F46" s="247"/>
      <c r="G46" s="248"/>
      <c r="H46" s="249"/>
      <c r="I46" s="243"/>
      <c r="J46" s="250"/>
      <c r="K46" s="243"/>
      <c r="M46" s="244" t="s">
        <v>711</v>
      </c>
      <c r="O46" s="233"/>
    </row>
    <row r="47" spans="1:57" ht="12.75">
      <c r="A47" s="251"/>
      <c r="B47" s="252" t="s">
        <v>99</v>
      </c>
      <c r="C47" s="253" t="s">
        <v>292</v>
      </c>
      <c r="D47" s="254"/>
      <c r="E47" s="255"/>
      <c r="F47" s="256"/>
      <c r="G47" s="257">
        <f>SUM(G38:G46)</f>
        <v>0</v>
      </c>
      <c r="H47" s="258"/>
      <c r="I47" s="259">
        <f>SUM(I38:I46)</f>
        <v>53.074221</v>
      </c>
      <c r="J47" s="258"/>
      <c r="K47" s="259">
        <f>SUM(K38:K46)</f>
        <v>0</v>
      </c>
      <c r="O47" s="233">
        <v>4</v>
      </c>
      <c r="BA47" s="260">
        <f>SUM(BA38:BA46)</f>
        <v>0</v>
      </c>
      <c r="BB47" s="260">
        <f>SUM(BB38:BB46)</f>
        <v>0</v>
      </c>
      <c r="BC47" s="260">
        <f>SUM(BC38:BC46)</f>
        <v>0</v>
      </c>
      <c r="BD47" s="260">
        <f>SUM(BD38:BD46)</f>
        <v>0</v>
      </c>
      <c r="BE47" s="260">
        <f>SUM(BE38:BE46)</f>
        <v>0</v>
      </c>
    </row>
    <row r="48" spans="1:15" ht="12.75">
      <c r="A48" s="223" t="s">
        <v>96</v>
      </c>
      <c r="B48" s="224" t="s">
        <v>365</v>
      </c>
      <c r="C48" s="225" t="s">
        <v>366</v>
      </c>
      <c r="D48" s="226"/>
      <c r="E48" s="227"/>
      <c r="F48" s="227"/>
      <c r="G48" s="228"/>
      <c r="H48" s="229"/>
      <c r="I48" s="230"/>
      <c r="J48" s="231"/>
      <c r="K48" s="232"/>
      <c r="O48" s="233">
        <v>1</v>
      </c>
    </row>
    <row r="49" spans="1:80" ht="12.75">
      <c r="A49" s="234">
        <v>22</v>
      </c>
      <c r="B49" s="235" t="s">
        <v>712</v>
      </c>
      <c r="C49" s="236" t="s">
        <v>713</v>
      </c>
      <c r="D49" s="237" t="s">
        <v>157</v>
      </c>
      <c r="E49" s="238">
        <v>1043.8211366</v>
      </c>
      <c r="F49" s="331"/>
      <c r="G49" s="239">
        <f>E49*F49</f>
        <v>0</v>
      </c>
      <c r="H49" s="240">
        <v>0</v>
      </c>
      <c r="I49" s="241">
        <f>E49*H49</f>
        <v>0</v>
      </c>
      <c r="J49" s="240"/>
      <c r="K49" s="241">
        <f>E49*J49</f>
        <v>0</v>
      </c>
      <c r="O49" s="233">
        <v>2</v>
      </c>
      <c r="AA49" s="210">
        <v>7</v>
      </c>
      <c r="AB49" s="210">
        <v>1</v>
      </c>
      <c r="AC49" s="210">
        <v>2</v>
      </c>
      <c r="AZ49" s="210">
        <v>1</v>
      </c>
      <c r="BA49" s="210">
        <f>IF(AZ49=1,G49,0)</f>
        <v>0</v>
      </c>
      <c r="BB49" s="210">
        <f>IF(AZ49=2,G49,0)</f>
        <v>0</v>
      </c>
      <c r="BC49" s="210">
        <f>IF(AZ49=3,G49,0)</f>
        <v>0</v>
      </c>
      <c r="BD49" s="210">
        <f>IF(AZ49=4,G49,0)</f>
        <v>0</v>
      </c>
      <c r="BE49" s="210">
        <f>IF(AZ49=5,G49,0)</f>
        <v>0</v>
      </c>
      <c r="CA49" s="233">
        <v>7</v>
      </c>
      <c r="CB49" s="233">
        <v>1</v>
      </c>
    </row>
    <row r="50" spans="1:57" ht="12.75">
      <c r="A50" s="251"/>
      <c r="B50" s="252" t="s">
        <v>99</v>
      </c>
      <c r="C50" s="253" t="s">
        <v>367</v>
      </c>
      <c r="D50" s="254"/>
      <c r="E50" s="255"/>
      <c r="F50" s="256"/>
      <c r="G50" s="257">
        <f>SUM(G48:G49)</f>
        <v>0</v>
      </c>
      <c r="H50" s="258"/>
      <c r="I50" s="259">
        <f>SUM(I48:I49)</f>
        <v>0</v>
      </c>
      <c r="J50" s="258"/>
      <c r="K50" s="259">
        <f>SUM(K48:K49)</f>
        <v>0</v>
      </c>
      <c r="O50" s="233">
        <v>4</v>
      </c>
      <c r="BA50" s="260">
        <f>SUM(BA48:BA49)</f>
        <v>0</v>
      </c>
      <c r="BB50" s="260">
        <f>SUM(BB48:BB49)</f>
        <v>0</v>
      </c>
      <c r="BC50" s="260">
        <f>SUM(BC48:BC49)</f>
        <v>0</v>
      </c>
      <c r="BD50" s="260">
        <f>SUM(BD48:BD49)</f>
        <v>0</v>
      </c>
      <c r="BE50" s="260">
        <f>SUM(BE48:BE49)</f>
        <v>0</v>
      </c>
    </row>
    <row r="51" spans="1:15" ht="12.75">
      <c r="A51" s="223" t="s">
        <v>96</v>
      </c>
      <c r="B51" s="224" t="s">
        <v>485</v>
      </c>
      <c r="C51" s="225" t="s">
        <v>486</v>
      </c>
      <c r="D51" s="226"/>
      <c r="E51" s="227"/>
      <c r="F51" s="227"/>
      <c r="G51" s="228"/>
      <c r="H51" s="229"/>
      <c r="I51" s="230"/>
      <c r="J51" s="231"/>
      <c r="K51" s="232"/>
      <c r="O51" s="233">
        <v>1</v>
      </c>
    </row>
    <row r="52" spans="1:80" ht="12.75">
      <c r="A52" s="234">
        <v>23</v>
      </c>
      <c r="B52" s="235" t="s">
        <v>714</v>
      </c>
      <c r="C52" s="236" t="s">
        <v>715</v>
      </c>
      <c r="D52" s="237" t="s">
        <v>201</v>
      </c>
      <c r="E52" s="238">
        <v>45</v>
      </c>
      <c r="F52" s="331"/>
      <c r="G52" s="239">
        <f>E52*F52</f>
        <v>0</v>
      </c>
      <c r="H52" s="240">
        <v>0</v>
      </c>
      <c r="I52" s="241">
        <f>E52*H52</f>
        <v>0</v>
      </c>
      <c r="J52" s="240">
        <v>0</v>
      </c>
      <c r="K52" s="241">
        <f>E52*J52</f>
        <v>0</v>
      </c>
      <c r="O52" s="233">
        <v>2</v>
      </c>
      <c r="AA52" s="210">
        <v>1</v>
      </c>
      <c r="AB52" s="210">
        <v>0</v>
      </c>
      <c r="AC52" s="210">
        <v>0</v>
      </c>
      <c r="AZ52" s="210">
        <v>2</v>
      </c>
      <c r="BA52" s="210">
        <f>IF(AZ52=1,G52,0)</f>
        <v>0</v>
      </c>
      <c r="BB52" s="210">
        <f>IF(AZ52=2,G52,0)</f>
        <v>0</v>
      </c>
      <c r="BC52" s="210">
        <f>IF(AZ52=3,G52,0)</f>
        <v>0</v>
      </c>
      <c r="BD52" s="210">
        <f>IF(AZ52=4,G52,0)</f>
        <v>0</v>
      </c>
      <c r="BE52" s="210">
        <f>IF(AZ52=5,G52,0)</f>
        <v>0</v>
      </c>
      <c r="CA52" s="233">
        <v>1</v>
      </c>
      <c r="CB52" s="233">
        <v>0</v>
      </c>
    </row>
    <row r="53" spans="1:80" ht="12.75">
      <c r="A53" s="234">
        <v>24</v>
      </c>
      <c r="B53" s="235" t="s">
        <v>502</v>
      </c>
      <c r="C53" s="236" t="s">
        <v>716</v>
      </c>
      <c r="D53" s="237" t="s">
        <v>504</v>
      </c>
      <c r="E53" s="238">
        <v>109.2328</v>
      </c>
      <c r="F53" s="331"/>
      <c r="G53" s="239">
        <f>E53*F53</f>
        <v>0</v>
      </c>
      <c r="H53" s="240">
        <v>0.00106</v>
      </c>
      <c r="I53" s="241">
        <f>E53*H53</f>
        <v>0.115786768</v>
      </c>
      <c r="J53" s="240">
        <v>0</v>
      </c>
      <c r="K53" s="241">
        <f>E53*J53</f>
        <v>0</v>
      </c>
      <c r="O53" s="233">
        <v>2</v>
      </c>
      <c r="AA53" s="210">
        <v>2</v>
      </c>
      <c r="AB53" s="210">
        <v>7</v>
      </c>
      <c r="AC53" s="210">
        <v>7</v>
      </c>
      <c r="AZ53" s="210">
        <v>2</v>
      </c>
      <c r="BA53" s="210">
        <f>IF(AZ53=1,G53,0)</f>
        <v>0</v>
      </c>
      <c r="BB53" s="210">
        <f>IF(AZ53=2,G53,0)</f>
        <v>0</v>
      </c>
      <c r="BC53" s="210">
        <f>IF(AZ53=3,G53,0)</f>
        <v>0</v>
      </c>
      <c r="BD53" s="210">
        <f>IF(AZ53=4,G53,0)</f>
        <v>0</v>
      </c>
      <c r="BE53" s="210">
        <f>IF(AZ53=5,G53,0)</f>
        <v>0</v>
      </c>
      <c r="CA53" s="233">
        <v>2</v>
      </c>
      <c r="CB53" s="233">
        <v>7</v>
      </c>
    </row>
    <row r="54" spans="1:15" ht="12.75">
      <c r="A54" s="242"/>
      <c r="B54" s="245"/>
      <c r="C54" s="476" t="s">
        <v>717</v>
      </c>
      <c r="D54" s="477"/>
      <c r="E54" s="246">
        <v>109.2328</v>
      </c>
      <c r="F54" s="247"/>
      <c r="G54" s="248"/>
      <c r="H54" s="249"/>
      <c r="I54" s="243"/>
      <c r="J54" s="250"/>
      <c r="K54" s="243"/>
      <c r="M54" s="244" t="s">
        <v>717</v>
      </c>
      <c r="O54" s="233"/>
    </row>
    <row r="55" spans="1:80" ht="12.75">
      <c r="A55" s="234">
        <v>25</v>
      </c>
      <c r="B55" s="235" t="s">
        <v>718</v>
      </c>
      <c r="C55" s="236" t="s">
        <v>719</v>
      </c>
      <c r="D55" s="237" t="s">
        <v>504</v>
      </c>
      <c r="E55" s="238">
        <v>2</v>
      </c>
      <c r="F55" s="331"/>
      <c r="G55" s="239">
        <f>E55*F55</f>
        <v>0</v>
      </c>
      <c r="H55" s="240">
        <v>0.001</v>
      </c>
      <c r="I55" s="241">
        <f>E55*H55</f>
        <v>0.002</v>
      </c>
      <c r="J55" s="240"/>
      <c r="K55" s="241">
        <f>E55*J55</f>
        <v>0</v>
      </c>
      <c r="O55" s="233">
        <v>2</v>
      </c>
      <c r="AA55" s="210">
        <v>3</v>
      </c>
      <c r="AB55" s="210">
        <v>7</v>
      </c>
      <c r="AC55" s="210">
        <v>15696010</v>
      </c>
      <c r="AZ55" s="210">
        <v>2</v>
      </c>
      <c r="BA55" s="210">
        <f>IF(AZ55=1,G55,0)</f>
        <v>0</v>
      </c>
      <c r="BB55" s="210">
        <f>IF(AZ55=2,G55,0)</f>
        <v>0</v>
      </c>
      <c r="BC55" s="210">
        <f>IF(AZ55=3,G55,0)</f>
        <v>0</v>
      </c>
      <c r="BD55" s="210">
        <f>IF(AZ55=4,G55,0)</f>
        <v>0</v>
      </c>
      <c r="BE55" s="210">
        <f>IF(AZ55=5,G55,0)</f>
        <v>0</v>
      </c>
      <c r="CA55" s="233">
        <v>3</v>
      </c>
      <c r="CB55" s="233">
        <v>7</v>
      </c>
    </row>
    <row r="56" spans="1:80" ht="12.75">
      <c r="A56" s="234">
        <v>26</v>
      </c>
      <c r="B56" s="235" t="s">
        <v>720</v>
      </c>
      <c r="C56" s="236" t="s">
        <v>721</v>
      </c>
      <c r="D56" s="237" t="s">
        <v>722</v>
      </c>
      <c r="E56" s="238">
        <v>4</v>
      </c>
      <c r="F56" s="331"/>
      <c r="G56" s="239">
        <f>E56*F56</f>
        <v>0</v>
      </c>
      <c r="H56" s="240">
        <v>0.232</v>
      </c>
      <c r="I56" s="241">
        <f>E56*H56</f>
        <v>0.928</v>
      </c>
      <c r="J56" s="240"/>
      <c r="K56" s="241">
        <f>E56*J56</f>
        <v>0</v>
      </c>
      <c r="O56" s="233">
        <v>2</v>
      </c>
      <c r="AA56" s="210">
        <v>3</v>
      </c>
      <c r="AB56" s="210">
        <v>7</v>
      </c>
      <c r="AC56" s="210">
        <v>31190510</v>
      </c>
      <c r="AZ56" s="210">
        <v>2</v>
      </c>
      <c r="BA56" s="210">
        <f>IF(AZ56=1,G56,0)</f>
        <v>0</v>
      </c>
      <c r="BB56" s="210">
        <f>IF(AZ56=2,G56,0)</f>
        <v>0</v>
      </c>
      <c r="BC56" s="210">
        <f>IF(AZ56=3,G56,0)</f>
        <v>0</v>
      </c>
      <c r="BD56" s="210">
        <f>IF(AZ56=4,G56,0)</f>
        <v>0</v>
      </c>
      <c r="BE56" s="210">
        <f>IF(AZ56=5,G56,0)</f>
        <v>0</v>
      </c>
      <c r="CA56" s="233">
        <v>3</v>
      </c>
      <c r="CB56" s="233">
        <v>7</v>
      </c>
    </row>
    <row r="57" spans="1:80" ht="12.75">
      <c r="A57" s="234">
        <v>27</v>
      </c>
      <c r="B57" s="235" t="s">
        <v>723</v>
      </c>
      <c r="C57" s="236" t="s">
        <v>1077</v>
      </c>
      <c r="D57" s="237" t="s">
        <v>201</v>
      </c>
      <c r="E57" s="238">
        <v>45</v>
      </c>
      <c r="F57" s="331"/>
      <c r="G57" s="239">
        <f>E57*F57</f>
        <v>0</v>
      </c>
      <c r="H57" s="240">
        <v>0.00155</v>
      </c>
      <c r="I57" s="241">
        <f>E57*H57</f>
        <v>0.06974999999999999</v>
      </c>
      <c r="J57" s="240"/>
      <c r="K57" s="241">
        <f>E57*J57</f>
        <v>0</v>
      </c>
      <c r="O57" s="233">
        <v>2</v>
      </c>
      <c r="AA57" s="210">
        <v>3</v>
      </c>
      <c r="AB57" s="210">
        <v>7</v>
      </c>
      <c r="AC57" s="210">
        <v>31327501</v>
      </c>
      <c r="AZ57" s="210">
        <v>2</v>
      </c>
      <c r="BA57" s="210">
        <f>IF(AZ57=1,G57,0)</f>
        <v>0</v>
      </c>
      <c r="BB57" s="210">
        <f>IF(AZ57=2,G57,0)</f>
        <v>0</v>
      </c>
      <c r="BC57" s="210">
        <f>IF(AZ57=3,G57,0)</f>
        <v>0</v>
      </c>
      <c r="BD57" s="210">
        <f>IF(AZ57=4,G57,0)</f>
        <v>0</v>
      </c>
      <c r="BE57" s="210">
        <f>IF(AZ57=5,G57,0)</f>
        <v>0</v>
      </c>
      <c r="CA57" s="233">
        <v>3</v>
      </c>
      <c r="CB57" s="233">
        <v>7</v>
      </c>
    </row>
    <row r="58" spans="1:80" ht="12.75">
      <c r="A58" s="234">
        <v>28</v>
      </c>
      <c r="B58" s="235" t="s">
        <v>724</v>
      </c>
      <c r="C58" s="236" t="s">
        <v>725</v>
      </c>
      <c r="D58" s="237" t="s">
        <v>201</v>
      </c>
      <c r="E58" s="238">
        <v>90</v>
      </c>
      <c r="F58" s="331"/>
      <c r="G58" s="239">
        <f>E58*F58</f>
        <v>0</v>
      </c>
      <c r="H58" s="240">
        <v>0</v>
      </c>
      <c r="I58" s="241">
        <f>E58*H58</f>
        <v>0</v>
      </c>
      <c r="J58" s="240"/>
      <c r="K58" s="241">
        <f>E58*J58</f>
        <v>0</v>
      </c>
      <c r="O58" s="233">
        <v>2</v>
      </c>
      <c r="AA58" s="210">
        <v>3</v>
      </c>
      <c r="AB58" s="210">
        <v>7</v>
      </c>
      <c r="AC58" s="210">
        <v>31478152</v>
      </c>
      <c r="AZ58" s="210">
        <v>2</v>
      </c>
      <c r="BA58" s="210">
        <f>IF(AZ58=1,G58,0)</f>
        <v>0</v>
      </c>
      <c r="BB58" s="210">
        <f>IF(AZ58=2,G58,0)</f>
        <v>0</v>
      </c>
      <c r="BC58" s="210">
        <f>IF(AZ58=3,G58,0)</f>
        <v>0</v>
      </c>
      <c r="BD58" s="210">
        <f>IF(AZ58=4,G58,0)</f>
        <v>0</v>
      </c>
      <c r="BE58" s="210">
        <f>IF(AZ58=5,G58,0)</f>
        <v>0</v>
      </c>
      <c r="CA58" s="233">
        <v>3</v>
      </c>
      <c r="CB58" s="233">
        <v>7</v>
      </c>
    </row>
    <row r="59" spans="1:80" ht="12.75">
      <c r="A59" s="234">
        <v>29</v>
      </c>
      <c r="B59" s="235" t="s">
        <v>726</v>
      </c>
      <c r="C59" s="236" t="s">
        <v>727</v>
      </c>
      <c r="D59" s="237" t="s">
        <v>12</v>
      </c>
      <c r="E59" s="238">
        <v>1263.4411</v>
      </c>
      <c r="F59" s="331"/>
      <c r="G59" s="239">
        <f>E59*F59</f>
        <v>0</v>
      </c>
      <c r="H59" s="240">
        <v>0</v>
      </c>
      <c r="I59" s="241">
        <f>E59*H59</f>
        <v>0</v>
      </c>
      <c r="J59" s="240"/>
      <c r="K59" s="241">
        <f>E59*J59</f>
        <v>0</v>
      </c>
      <c r="O59" s="233">
        <v>2</v>
      </c>
      <c r="AA59" s="210">
        <v>7</v>
      </c>
      <c r="AB59" s="210">
        <v>1002</v>
      </c>
      <c r="AC59" s="210">
        <v>5</v>
      </c>
      <c r="AZ59" s="210">
        <v>2</v>
      </c>
      <c r="BA59" s="210">
        <f>IF(AZ59=1,G59,0)</f>
        <v>0</v>
      </c>
      <c r="BB59" s="210">
        <f>IF(AZ59=2,G59,0)</f>
        <v>0</v>
      </c>
      <c r="BC59" s="210">
        <f>IF(AZ59=3,G59,0)</f>
        <v>0</v>
      </c>
      <c r="BD59" s="210">
        <f>IF(AZ59=4,G59,0)</f>
        <v>0</v>
      </c>
      <c r="BE59" s="210">
        <f>IF(AZ59=5,G59,0)</f>
        <v>0</v>
      </c>
      <c r="CA59" s="233">
        <v>7</v>
      </c>
      <c r="CB59" s="233">
        <v>1002</v>
      </c>
    </row>
    <row r="60" spans="1:57" ht="12.75">
      <c r="A60" s="251"/>
      <c r="B60" s="252" t="s">
        <v>99</v>
      </c>
      <c r="C60" s="253" t="s">
        <v>487</v>
      </c>
      <c r="D60" s="254"/>
      <c r="E60" s="255"/>
      <c r="F60" s="256"/>
      <c r="G60" s="257">
        <f>SUM(G51:G59)</f>
        <v>0</v>
      </c>
      <c r="H60" s="258"/>
      <c r="I60" s="259">
        <f>SUM(I51:I59)</f>
        <v>1.1155367680000001</v>
      </c>
      <c r="J60" s="258"/>
      <c r="K60" s="259">
        <f>SUM(K51:K59)</f>
        <v>0</v>
      </c>
      <c r="O60" s="233">
        <v>4</v>
      </c>
      <c r="BA60" s="260">
        <f>SUM(BA51:BA59)</f>
        <v>0</v>
      </c>
      <c r="BB60" s="260">
        <f>SUM(BB51:BB59)</f>
        <v>0</v>
      </c>
      <c r="BC60" s="260">
        <f>SUM(BC51:BC59)</f>
        <v>0</v>
      </c>
      <c r="BD60" s="260">
        <f>SUM(BD51:BD59)</f>
        <v>0</v>
      </c>
      <c r="BE60" s="260">
        <f>SUM(BE51:BE59)</f>
        <v>0</v>
      </c>
    </row>
    <row r="61" ht="12.75">
      <c r="E61" s="210"/>
    </row>
    <row r="62" ht="12.75">
      <c r="E62" s="210"/>
    </row>
    <row r="63" ht="12.75">
      <c r="E63" s="210"/>
    </row>
    <row r="64" ht="12.75">
      <c r="E64" s="210"/>
    </row>
    <row r="65" ht="12.75">
      <c r="E65" s="210"/>
    </row>
    <row r="66" ht="12.75">
      <c r="E66" s="210"/>
    </row>
    <row r="67" ht="12.75">
      <c r="E67" s="210"/>
    </row>
    <row r="68" ht="12.75">
      <c r="E68" s="210"/>
    </row>
    <row r="69" ht="12.75">
      <c r="E69" s="210"/>
    </row>
    <row r="70" ht="12.75">
      <c r="E70" s="210"/>
    </row>
    <row r="71" ht="12.75">
      <c r="E71" s="210"/>
    </row>
    <row r="72" ht="12.75">
      <c r="E72" s="210"/>
    </row>
    <row r="73" ht="12.75">
      <c r="E73" s="210"/>
    </row>
    <row r="74" ht="12.75">
      <c r="E74" s="210"/>
    </row>
    <row r="75" ht="12.75">
      <c r="E75" s="210"/>
    </row>
    <row r="76" ht="12.75">
      <c r="E76" s="210"/>
    </row>
    <row r="77" ht="12.75">
      <c r="E77" s="210"/>
    </row>
    <row r="78" ht="12.75">
      <c r="E78" s="210"/>
    </row>
    <row r="79" ht="12.75">
      <c r="E79" s="210"/>
    </row>
    <row r="80" ht="12.75">
      <c r="E80" s="210"/>
    </row>
    <row r="81" ht="12.75">
      <c r="E81" s="210"/>
    </row>
    <row r="82" ht="12.75">
      <c r="E82" s="210"/>
    </row>
    <row r="83" ht="12.75">
      <c r="E83" s="210"/>
    </row>
    <row r="84" spans="1:7" ht="12.75">
      <c r="A84" s="250"/>
      <c r="B84" s="250"/>
      <c r="C84" s="250"/>
      <c r="D84" s="250"/>
      <c r="E84" s="250"/>
      <c r="F84" s="250"/>
      <c r="G84" s="250"/>
    </row>
    <row r="85" spans="1:7" ht="12.75">
      <c r="A85" s="250"/>
      <c r="B85" s="250"/>
      <c r="C85" s="250"/>
      <c r="D85" s="250"/>
      <c r="E85" s="250"/>
      <c r="F85" s="250"/>
      <c r="G85" s="250"/>
    </row>
    <row r="86" spans="1:7" ht="12.75">
      <c r="A86" s="250"/>
      <c r="B86" s="250"/>
      <c r="C86" s="250"/>
      <c r="D86" s="250"/>
      <c r="E86" s="250"/>
      <c r="F86" s="250"/>
      <c r="G86" s="250"/>
    </row>
    <row r="87" spans="1:7" ht="12.75">
      <c r="A87" s="250"/>
      <c r="B87" s="250"/>
      <c r="C87" s="250"/>
      <c r="D87" s="250"/>
      <c r="E87" s="250"/>
      <c r="F87" s="250"/>
      <c r="G87" s="250"/>
    </row>
    <row r="88" ht="12.75">
      <c r="E88" s="210"/>
    </row>
    <row r="89" ht="12.75">
      <c r="E89" s="210"/>
    </row>
    <row r="90" ht="12.75">
      <c r="E90" s="210"/>
    </row>
    <row r="91" ht="12.75">
      <c r="E91" s="210"/>
    </row>
    <row r="92" ht="12.75">
      <c r="E92" s="210"/>
    </row>
    <row r="93" ht="12.75">
      <c r="E93" s="210"/>
    </row>
    <row r="94" ht="12.75">
      <c r="E94" s="210"/>
    </row>
    <row r="95" ht="12.75">
      <c r="E95" s="210"/>
    </row>
    <row r="96" ht="12.75">
      <c r="E96" s="210"/>
    </row>
    <row r="97" ht="12.75">
      <c r="E97" s="210"/>
    </row>
    <row r="98" ht="12.75">
      <c r="E98" s="210"/>
    </row>
    <row r="99" ht="12.75">
      <c r="E99" s="210"/>
    </row>
    <row r="100" ht="12.75">
      <c r="E100" s="210"/>
    </row>
    <row r="101" ht="12.75">
      <c r="E101" s="210"/>
    </row>
    <row r="102" ht="12.75">
      <c r="E102" s="210"/>
    </row>
    <row r="103" ht="12.75">
      <c r="E103" s="210"/>
    </row>
    <row r="104" ht="12.75">
      <c r="E104" s="210"/>
    </row>
    <row r="105" ht="12.75">
      <c r="E105" s="210"/>
    </row>
    <row r="106" ht="12.75">
      <c r="E106" s="210"/>
    </row>
    <row r="107" ht="12.75">
      <c r="E107" s="210"/>
    </row>
    <row r="108" ht="12.75">
      <c r="E108" s="210"/>
    </row>
    <row r="109" ht="12.75">
      <c r="E109" s="210"/>
    </row>
    <row r="110" ht="12.75">
      <c r="E110" s="210"/>
    </row>
    <row r="111" ht="12.75">
      <c r="E111" s="210"/>
    </row>
    <row r="112" ht="12.75">
      <c r="E112" s="210"/>
    </row>
    <row r="113" ht="12.75">
      <c r="E113" s="210"/>
    </row>
    <row r="114" ht="12.75">
      <c r="E114" s="210"/>
    </row>
    <row r="115" ht="12.75">
      <c r="E115" s="210"/>
    </row>
    <row r="116" ht="12.75">
      <c r="E116" s="210"/>
    </row>
    <row r="117" ht="12.75">
      <c r="E117" s="210"/>
    </row>
    <row r="118" ht="12.75">
      <c r="E118" s="210"/>
    </row>
    <row r="119" spans="1:2" ht="12.75">
      <c r="A119" s="261"/>
      <c r="B119" s="261"/>
    </row>
    <row r="120" spans="1:7" ht="12.75">
      <c r="A120" s="250"/>
      <c r="B120" s="250"/>
      <c r="C120" s="262"/>
      <c r="D120" s="262"/>
      <c r="E120" s="263"/>
      <c r="F120" s="262"/>
      <c r="G120" s="264"/>
    </row>
    <row r="121" spans="1:7" ht="12.75">
      <c r="A121" s="265"/>
      <c r="B121" s="265"/>
      <c r="C121" s="250"/>
      <c r="D121" s="250"/>
      <c r="E121" s="266"/>
      <c r="F121" s="250"/>
      <c r="G121" s="250"/>
    </row>
    <row r="122" spans="1:7" ht="12.75">
      <c r="A122" s="250"/>
      <c r="B122" s="250"/>
      <c r="C122" s="250"/>
      <c r="D122" s="250"/>
      <c r="E122" s="266"/>
      <c r="F122" s="250"/>
      <c r="G122" s="250"/>
    </row>
    <row r="123" spans="1:7" ht="12.75">
      <c r="A123" s="250"/>
      <c r="B123" s="250"/>
      <c r="C123" s="250"/>
      <c r="D123" s="250"/>
      <c r="E123" s="266"/>
      <c r="F123" s="250"/>
      <c r="G123" s="250"/>
    </row>
    <row r="124" spans="1:7" ht="12.75">
      <c r="A124" s="250"/>
      <c r="B124" s="250"/>
      <c r="C124" s="250"/>
      <c r="D124" s="250"/>
      <c r="E124" s="266"/>
      <c r="F124" s="250"/>
      <c r="G124" s="250"/>
    </row>
    <row r="125" spans="1:7" ht="12.75">
      <c r="A125" s="250"/>
      <c r="B125" s="250"/>
      <c r="C125" s="250"/>
      <c r="D125" s="250"/>
      <c r="E125" s="266"/>
      <c r="F125" s="250"/>
      <c r="G125" s="250"/>
    </row>
    <row r="126" spans="1:7" ht="12.75">
      <c r="A126" s="250"/>
      <c r="B126" s="250"/>
      <c r="C126" s="250"/>
      <c r="D126" s="250"/>
      <c r="E126" s="266"/>
      <c r="F126" s="250"/>
      <c r="G126" s="250"/>
    </row>
    <row r="127" spans="1:7" ht="12.75">
      <c r="A127" s="250"/>
      <c r="B127" s="250"/>
      <c r="C127" s="250"/>
      <c r="D127" s="250"/>
      <c r="E127" s="266"/>
      <c r="F127" s="250"/>
      <c r="G127" s="250"/>
    </row>
    <row r="128" spans="1:7" ht="12.75">
      <c r="A128" s="250"/>
      <c r="B128" s="250"/>
      <c r="C128" s="250"/>
      <c r="D128" s="250"/>
      <c r="E128" s="266"/>
      <c r="F128" s="250"/>
      <c r="G128" s="250"/>
    </row>
    <row r="129" spans="1:7" ht="12.75">
      <c r="A129" s="250"/>
      <c r="B129" s="250"/>
      <c r="C129" s="250"/>
      <c r="D129" s="250"/>
      <c r="E129" s="266"/>
      <c r="F129" s="250"/>
      <c r="G129" s="250"/>
    </row>
    <row r="130" spans="1:7" ht="12.75">
      <c r="A130" s="250"/>
      <c r="B130" s="250"/>
      <c r="C130" s="250"/>
      <c r="D130" s="250"/>
      <c r="E130" s="266"/>
      <c r="F130" s="250"/>
      <c r="G130" s="250"/>
    </row>
    <row r="131" spans="1:7" ht="12.75">
      <c r="A131" s="250"/>
      <c r="B131" s="250"/>
      <c r="C131" s="250"/>
      <c r="D131" s="250"/>
      <c r="E131" s="266"/>
      <c r="F131" s="250"/>
      <c r="G131" s="250"/>
    </row>
    <row r="132" spans="1:7" ht="12.75">
      <c r="A132" s="250"/>
      <c r="B132" s="250"/>
      <c r="C132" s="250"/>
      <c r="D132" s="250"/>
      <c r="E132" s="266"/>
      <c r="F132" s="250"/>
      <c r="G132" s="250"/>
    </row>
    <row r="133" spans="1:7" ht="12.75">
      <c r="A133" s="250"/>
      <c r="B133" s="250"/>
      <c r="C133" s="250"/>
      <c r="D133" s="250"/>
      <c r="E133" s="266"/>
      <c r="F133" s="250"/>
      <c r="G133" s="250"/>
    </row>
  </sheetData>
  <sheetProtection password="C576" sheet="1" objects="1" scenarios="1"/>
  <mergeCells count="15">
    <mergeCell ref="C54:D54"/>
    <mergeCell ref="C40:D40"/>
    <mergeCell ref="C43:D43"/>
    <mergeCell ref="C46:D46"/>
    <mergeCell ref="C36:D36"/>
    <mergeCell ref="C18:D18"/>
    <mergeCell ref="C20:D20"/>
    <mergeCell ref="C22:D22"/>
    <mergeCell ref="C24:D24"/>
    <mergeCell ref="A1:G1"/>
    <mergeCell ref="A3:B3"/>
    <mergeCell ref="A4:B4"/>
    <mergeCell ref="E4:G4"/>
    <mergeCell ref="C9:D9"/>
    <mergeCell ref="C11:D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a.s.&amp;R&amp;"Arial,Obyčejné"Rozpočet 05 Opěrná zeď položkově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26">
      <selection activeCell="G26" sqref="G26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78" t="s">
        <v>32</v>
      </c>
      <c r="B1" s="79"/>
      <c r="C1" s="79"/>
      <c r="D1" s="79"/>
      <c r="E1" s="79"/>
      <c r="F1" s="79"/>
      <c r="G1" s="79"/>
    </row>
    <row r="2" spans="1:7" ht="12.75" customHeight="1">
      <c r="A2" s="80" t="s">
        <v>33</v>
      </c>
      <c r="B2" s="81"/>
      <c r="C2" s="82" t="s">
        <v>103</v>
      </c>
      <c r="D2" s="82" t="s">
        <v>104</v>
      </c>
      <c r="E2" s="83"/>
      <c r="F2" s="84" t="s">
        <v>34</v>
      </c>
      <c r="G2" s="410"/>
    </row>
    <row r="3" spans="1:7" ht="3" customHeight="1" hidden="1">
      <c r="A3" s="85"/>
      <c r="B3" s="86"/>
      <c r="C3" s="87"/>
      <c r="D3" s="87"/>
      <c r="E3" s="88"/>
      <c r="F3" s="89"/>
      <c r="G3" s="411"/>
    </row>
    <row r="4" spans="1:7" ht="12" customHeight="1">
      <c r="A4" s="90" t="s">
        <v>35</v>
      </c>
      <c r="B4" s="86"/>
      <c r="C4" s="87"/>
      <c r="D4" s="87"/>
      <c r="E4" s="88"/>
      <c r="F4" s="89" t="s">
        <v>36</v>
      </c>
      <c r="G4" s="412"/>
    </row>
    <row r="5" spans="1:7" ht="12.9" customHeight="1">
      <c r="A5" s="91" t="s">
        <v>103</v>
      </c>
      <c r="B5" s="92"/>
      <c r="C5" s="93" t="s">
        <v>104</v>
      </c>
      <c r="D5" s="94"/>
      <c r="E5" s="92"/>
      <c r="F5" s="89" t="s">
        <v>37</v>
      </c>
      <c r="G5" s="411"/>
    </row>
    <row r="6" spans="1:15" ht="12.9" customHeight="1">
      <c r="A6" s="90" t="s">
        <v>38</v>
      </c>
      <c r="B6" s="86"/>
      <c r="C6" s="87"/>
      <c r="D6" s="87"/>
      <c r="E6" s="88"/>
      <c r="F6" s="95" t="s">
        <v>39</v>
      </c>
      <c r="G6" s="413"/>
      <c r="O6" s="96"/>
    </row>
    <row r="7" spans="1:7" ht="12.9" customHeight="1">
      <c r="A7" s="97" t="s">
        <v>100</v>
      </c>
      <c r="B7" s="98"/>
      <c r="C7" s="99" t="s">
        <v>101</v>
      </c>
      <c r="D7" s="100"/>
      <c r="E7" s="100"/>
      <c r="F7" s="101" t="s">
        <v>40</v>
      </c>
      <c r="G7" s="413"/>
    </row>
    <row r="8" spans="1:9" ht="12.75">
      <c r="A8" s="102" t="s">
        <v>41</v>
      </c>
      <c r="B8" s="89"/>
      <c r="C8" s="453"/>
      <c r="D8" s="453"/>
      <c r="E8" s="454"/>
      <c r="F8" s="103" t="s">
        <v>42</v>
      </c>
      <c r="G8" s="414"/>
      <c r="H8" s="104"/>
      <c r="I8" s="105"/>
    </row>
    <row r="9" spans="1:8" ht="12.75">
      <c r="A9" s="102" t="s">
        <v>43</v>
      </c>
      <c r="B9" s="89"/>
      <c r="C9" s="453"/>
      <c r="D9" s="453"/>
      <c r="E9" s="454"/>
      <c r="F9" s="89"/>
      <c r="G9" s="106"/>
      <c r="H9" s="107"/>
    </row>
    <row r="10" spans="1:8" ht="12.75">
      <c r="A10" s="102" t="s">
        <v>44</v>
      </c>
      <c r="B10" s="89"/>
      <c r="C10" s="453"/>
      <c r="D10" s="453"/>
      <c r="E10" s="453"/>
      <c r="F10" s="108"/>
      <c r="G10" s="109"/>
      <c r="H10" s="110"/>
    </row>
    <row r="11" spans="1:57" ht="13.5" customHeight="1">
      <c r="A11" s="102" t="s">
        <v>45</v>
      </c>
      <c r="B11" s="89"/>
      <c r="C11" s="453"/>
      <c r="D11" s="453"/>
      <c r="E11" s="453"/>
      <c r="F11" s="111" t="s">
        <v>46</v>
      </c>
      <c r="G11" s="415"/>
      <c r="H11" s="107"/>
      <c r="BA11" s="112"/>
      <c r="BB11" s="112"/>
      <c r="BC11" s="112"/>
      <c r="BD11" s="112"/>
      <c r="BE11" s="112"/>
    </row>
    <row r="12" spans="1:8" ht="12.75" customHeight="1">
      <c r="A12" s="113" t="s">
        <v>47</v>
      </c>
      <c r="B12" s="86"/>
      <c r="C12" s="455"/>
      <c r="D12" s="455"/>
      <c r="E12" s="455"/>
      <c r="F12" s="114" t="s">
        <v>48</v>
      </c>
      <c r="G12" s="416"/>
      <c r="H12" s="107"/>
    </row>
    <row r="13" spans="1:8" ht="28.5" customHeight="1" thickBot="1">
      <c r="A13" s="115" t="s">
        <v>49</v>
      </c>
      <c r="B13" s="116"/>
      <c r="C13" s="116"/>
      <c r="D13" s="116"/>
      <c r="E13" s="117"/>
      <c r="F13" s="117"/>
      <c r="G13" s="118"/>
      <c r="H13" s="107"/>
    </row>
    <row r="14" spans="1:7" ht="17.25" customHeight="1" thickBot="1">
      <c r="A14" s="119" t="s">
        <v>50</v>
      </c>
      <c r="B14" s="120"/>
      <c r="C14" s="121"/>
      <c r="D14" s="122" t="s">
        <v>51</v>
      </c>
      <c r="E14" s="123"/>
      <c r="F14" s="123"/>
      <c r="G14" s="121"/>
    </row>
    <row r="15" spans="1:7" ht="15.9" customHeight="1">
      <c r="A15" s="124"/>
      <c r="B15" s="125" t="s">
        <v>52</v>
      </c>
      <c r="C15" s="126">
        <f>'00 00 Rek'!E8</f>
        <v>0</v>
      </c>
      <c r="D15" s="127">
        <f>'00 00 Rek'!A16</f>
        <v>0</v>
      </c>
      <c r="E15" s="128"/>
      <c r="F15" s="129"/>
      <c r="G15" s="126">
        <f>'00 00 Rek'!I16</f>
        <v>0</v>
      </c>
    </row>
    <row r="16" spans="1:7" ht="15.9" customHeight="1">
      <c r="A16" s="124" t="s">
        <v>53</v>
      </c>
      <c r="B16" s="125" t="s">
        <v>54</v>
      </c>
      <c r="C16" s="126">
        <f>'00 00 Rek'!F8</f>
        <v>0</v>
      </c>
      <c r="D16" s="85"/>
      <c r="E16" s="130"/>
      <c r="F16" s="131"/>
      <c r="G16" s="126"/>
    </row>
    <row r="17" spans="1:7" ht="15.9" customHeight="1">
      <c r="A17" s="124" t="s">
        <v>55</v>
      </c>
      <c r="B17" s="125" t="s">
        <v>56</v>
      </c>
      <c r="C17" s="126">
        <f>'00 00 Rek'!H8</f>
        <v>0</v>
      </c>
      <c r="D17" s="85"/>
      <c r="E17" s="130"/>
      <c r="F17" s="131"/>
      <c r="G17" s="126"/>
    </row>
    <row r="18" spans="1:7" ht="15.9" customHeight="1">
      <c r="A18" s="132" t="s">
        <v>57</v>
      </c>
      <c r="B18" s="133" t="s">
        <v>58</v>
      </c>
      <c r="C18" s="126">
        <f>'00 00 Rek'!G8</f>
        <v>0</v>
      </c>
      <c r="D18" s="85"/>
      <c r="E18" s="130"/>
      <c r="F18" s="131"/>
      <c r="G18" s="126"/>
    </row>
    <row r="19" spans="1:7" ht="15.9" customHeight="1">
      <c r="A19" s="134" t="s">
        <v>59</v>
      </c>
      <c r="B19" s="125"/>
      <c r="C19" s="126">
        <f>SUM(C15:C18)</f>
        <v>0</v>
      </c>
      <c r="D19" s="85"/>
      <c r="E19" s="130"/>
      <c r="F19" s="131"/>
      <c r="G19" s="126"/>
    </row>
    <row r="20" spans="1:7" ht="15.9" customHeight="1">
      <c r="A20" s="134"/>
      <c r="B20" s="125"/>
      <c r="C20" s="126"/>
      <c r="D20" s="85"/>
      <c r="E20" s="130"/>
      <c r="F20" s="131"/>
      <c r="G20" s="126"/>
    </row>
    <row r="21" spans="1:7" ht="15.9" customHeight="1">
      <c r="A21" s="134" t="s">
        <v>29</v>
      </c>
      <c r="B21" s="125"/>
      <c r="C21" s="126">
        <f>'00 00 Rek'!I8</f>
        <v>0</v>
      </c>
      <c r="D21" s="85"/>
      <c r="E21" s="130"/>
      <c r="F21" s="131"/>
      <c r="G21" s="126"/>
    </row>
    <row r="22" spans="1:7" ht="15.9" customHeight="1">
      <c r="A22" s="135" t="s">
        <v>60</v>
      </c>
      <c r="B22" s="107"/>
      <c r="C22" s="126">
        <f>C19+C21</f>
        <v>0</v>
      </c>
      <c r="D22" s="85" t="s">
        <v>61</v>
      </c>
      <c r="E22" s="130"/>
      <c r="F22" s="131"/>
      <c r="G22" s="126">
        <f>G23-SUM(G15:G21)</f>
        <v>0</v>
      </c>
    </row>
    <row r="23" spans="1:7" ht="15.9" customHeight="1" thickBot="1">
      <c r="A23" s="451" t="s">
        <v>62</v>
      </c>
      <c r="B23" s="452"/>
      <c r="C23" s="136">
        <f>C22+G23</f>
        <v>0</v>
      </c>
      <c r="D23" s="137" t="s">
        <v>63</v>
      </c>
      <c r="E23" s="138"/>
      <c r="F23" s="139"/>
      <c r="G23" s="126">
        <f>'00 00 Rek'!H14</f>
        <v>0</v>
      </c>
    </row>
    <row r="24" spans="1:7" ht="12.75">
      <c r="A24" s="140" t="s">
        <v>64</v>
      </c>
      <c r="B24" s="141"/>
      <c r="C24" s="142"/>
      <c r="D24" s="141" t="s">
        <v>65</v>
      </c>
      <c r="E24" s="141"/>
      <c r="F24" s="143" t="s">
        <v>66</v>
      </c>
      <c r="G24" s="144"/>
    </row>
    <row r="25" spans="1:7" ht="12.75">
      <c r="A25" s="135" t="s">
        <v>67</v>
      </c>
      <c r="B25" s="107"/>
      <c r="C25" s="417"/>
      <c r="D25" s="107" t="s">
        <v>67</v>
      </c>
      <c r="E25" s="404"/>
      <c r="F25" s="146" t="s">
        <v>67</v>
      </c>
      <c r="G25" s="418"/>
    </row>
    <row r="26" spans="1:7" ht="37.5" customHeight="1">
      <c r="A26" s="135" t="s">
        <v>68</v>
      </c>
      <c r="B26" s="148"/>
      <c r="C26" s="417"/>
      <c r="D26" s="107" t="s">
        <v>68</v>
      </c>
      <c r="E26" s="404"/>
      <c r="F26" s="146" t="s">
        <v>68</v>
      </c>
      <c r="G26" s="418"/>
    </row>
    <row r="27" spans="1:7" ht="12.75">
      <c r="A27" s="135"/>
      <c r="B27" s="149"/>
      <c r="C27" s="417"/>
      <c r="D27" s="107"/>
      <c r="E27" s="404"/>
      <c r="F27" s="146"/>
      <c r="G27" s="418"/>
    </row>
    <row r="28" spans="1:7" ht="12.75">
      <c r="A28" s="135" t="s">
        <v>69</v>
      </c>
      <c r="B28" s="107"/>
      <c r="C28" s="417"/>
      <c r="D28" s="146" t="s">
        <v>70</v>
      </c>
      <c r="E28" s="417"/>
      <c r="F28" s="150" t="s">
        <v>70</v>
      </c>
      <c r="G28" s="418"/>
    </row>
    <row r="29" spans="1:7" ht="69" customHeight="1">
      <c r="A29" s="135"/>
      <c r="B29" s="107"/>
      <c r="C29" s="151"/>
      <c r="D29" s="152"/>
      <c r="E29" s="151"/>
      <c r="F29" s="107"/>
      <c r="G29" s="147"/>
    </row>
    <row r="30" spans="1:7" ht="12.75">
      <c r="A30" s="153" t="s">
        <v>11</v>
      </c>
      <c r="B30" s="154"/>
      <c r="C30" s="155">
        <v>21</v>
      </c>
      <c r="D30" s="154" t="s">
        <v>71</v>
      </c>
      <c r="E30" s="156"/>
      <c r="F30" s="457">
        <f>C23-F32</f>
        <v>0</v>
      </c>
      <c r="G30" s="458"/>
    </row>
    <row r="31" spans="1:7" ht="12.75">
      <c r="A31" s="153" t="s">
        <v>72</v>
      </c>
      <c r="B31" s="154"/>
      <c r="C31" s="155">
        <f>C30</f>
        <v>21</v>
      </c>
      <c r="D31" s="154" t="s">
        <v>73</v>
      </c>
      <c r="E31" s="156"/>
      <c r="F31" s="457">
        <f>ROUND(PRODUCT(F30,C31/100),0)</f>
        <v>0</v>
      </c>
      <c r="G31" s="458"/>
    </row>
    <row r="32" spans="1:7" ht="12.75">
      <c r="A32" s="153" t="s">
        <v>11</v>
      </c>
      <c r="B32" s="154"/>
      <c r="C32" s="155">
        <v>0</v>
      </c>
      <c r="D32" s="154" t="s">
        <v>73</v>
      </c>
      <c r="E32" s="156"/>
      <c r="F32" s="457">
        <v>0</v>
      </c>
      <c r="G32" s="458"/>
    </row>
    <row r="33" spans="1:7" ht="12.75">
      <c r="A33" s="153" t="s">
        <v>72</v>
      </c>
      <c r="B33" s="157"/>
      <c r="C33" s="158">
        <f>C32</f>
        <v>0</v>
      </c>
      <c r="D33" s="154" t="s">
        <v>73</v>
      </c>
      <c r="E33" s="131"/>
      <c r="F33" s="457">
        <f>ROUND(PRODUCT(F32,C33/100),0)</f>
        <v>0</v>
      </c>
      <c r="G33" s="458"/>
    </row>
    <row r="34" spans="1:7" s="162" customFormat="1" ht="19.5" customHeight="1" thickBot="1">
      <c r="A34" s="159" t="s">
        <v>74</v>
      </c>
      <c r="B34" s="160"/>
      <c r="C34" s="160"/>
      <c r="D34" s="160"/>
      <c r="E34" s="161"/>
      <c r="F34" s="459">
        <f>ROUND(SUM(F30:F33),0)</f>
        <v>0</v>
      </c>
      <c r="G34" s="460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61"/>
      <c r="C37" s="461"/>
      <c r="D37" s="461"/>
      <c r="E37" s="461"/>
      <c r="F37" s="461"/>
      <c r="G37" s="461"/>
      <c r="H37" s="1" t="s">
        <v>2</v>
      </c>
    </row>
    <row r="38" spans="1:8" ht="12.75" customHeight="1">
      <c r="A38" s="163"/>
      <c r="B38" s="461"/>
      <c r="C38" s="461"/>
      <c r="D38" s="461"/>
      <c r="E38" s="461"/>
      <c r="F38" s="461"/>
      <c r="G38" s="461"/>
      <c r="H38" s="1" t="s">
        <v>2</v>
      </c>
    </row>
    <row r="39" spans="1:8" ht="12.75">
      <c r="A39" s="163"/>
      <c r="B39" s="461"/>
      <c r="C39" s="461"/>
      <c r="D39" s="461"/>
      <c r="E39" s="461"/>
      <c r="F39" s="461"/>
      <c r="G39" s="461"/>
      <c r="H39" s="1" t="s">
        <v>2</v>
      </c>
    </row>
    <row r="40" spans="1:8" ht="12.75">
      <c r="A40" s="163"/>
      <c r="B40" s="461"/>
      <c r="C40" s="461"/>
      <c r="D40" s="461"/>
      <c r="E40" s="461"/>
      <c r="F40" s="461"/>
      <c r="G40" s="461"/>
      <c r="H40" s="1" t="s">
        <v>2</v>
      </c>
    </row>
    <row r="41" spans="1:8" ht="12.75">
      <c r="A41" s="163"/>
      <c r="B41" s="461"/>
      <c r="C41" s="461"/>
      <c r="D41" s="461"/>
      <c r="E41" s="461"/>
      <c r="F41" s="461"/>
      <c r="G41" s="461"/>
      <c r="H41" s="1" t="s">
        <v>2</v>
      </c>
    </row>
    <row r="42" spans="1:8" ht="12.75">
      <c r="A42" s="163"/>
      <c r="B42" s="461"/>
      <c r="C42" s="461"/>
      <c r="D42" s="461"/>
      <c r="E42" s="461"/>
      <c r="F42" s="461"/>
      <c r="G42" s="461"/>
      <c r="H42" s="1" t="s">
        <v>2</v>
      </c>
    </row>
    <row r="43" spans="1:8" ht="12.75">
      <c r="A43" s="163"/>
      <c r="B43" s="461"/>
      <c r="C43" s="461"/>
      <c r="D43" s="461"/>
      <c r="E43" s="461"/>
      <c r="F43" s="461"/>
      <c r="G43" s="461"/>
      <c r="H43" s="1" t="s">
        <v>2</v>
      </c>
    </row>
    <row r="44" spans="1:8" ht="12.75" customHeight="1">
      <c r="A44" s="163"/>
      <c r="B44" s="461"/>
      <c r="C44" s="461"/>
      <c r="D44" s="461"/>
      <c r="E44" s="461"/>
      <c r="F44" s="461"/>
      <c r="G44" s="461"/>
      <c r="H44" s="1" t="s">
        <v>2</v>
      </c>
    </row>
    <row r="45" spans="1:8" ht="12.75" customHeight="1">
      <c r="A45" s="163"/>
      <c r="B45" s="461"/>
      <c r="C45" s="461"/>
      <c r="D45" s="461"/>
      <c r="E45" s="461"/>
      <c r="F45" s="461"/>
      <c r="G45" s="461"/>
      <c r="H45" s="1" t="s">
        <v>2</v>
      </c>
    </row>
    <row r="46" spans="2:7" ht="12.75">
      <c r="B46" s="456"/>
      <c r="C46" s="456"/>
      <c r="D46" s="456"/>
      <c r="E46" s="456"/>
      <c r="F46" s="456"/>
      <c r="G46" s="456"/>
    </row>
    <row r="47" spans="2:7" ht="12.75">
      <c r="B47" s="456"/>
      <c r="C47" s="456"/>
      <c r="D47" s="456"/>
      <c r="E47" s="456"/>
      <c r="F47" s="456"/>
      <c r="G47" s="456"/>
    </row>
    <row r="48" spans="2:7" ht="12.75">
      <c r="B48" s="456"/>
      <c r="C48" s="456"/>
      <c r="D48" s="456"/>
      <c r="E48" s="456"/>
      <c r="F48" s="456"/>
      <c r="G48" s="456"/>
    </row>
    <row r="49" spans="2:7" ht="12.75">
      <c r="B49" s="456"/>
      <c r="C49" s="456"/>
      <c r="D49" s="456"/>
      <c r="E49" s="456"/>
      <c r="F49" s="456"/>
      <c r="G49" s="456"/>
    </row>
    <row r="50" spans="2:7" ht="12.75">
      <c r="B50" s="456"/>
      <c r="C50" s="456"/>
      <c r="D50" s="456"/>
      <c r="E50" s="456"/>
      <c r="F50" s="456"/>
      <c r="G50" s="456"/>
    </row>
    <row r="51" spans="2:7" ht="12.75">
      <c r="B51" s="456"/>
      <c r="C51" s="456"/>
      <c r="D51" s="456"/>
      <c r="E51" s="456"/>
      <c r="F51" s="456"/>
      <c r="G51" s="456"/>
    </row>
  </sheetData>
  <sheetProtection password="C576" sheet="1" objects="1" scenarios="1"/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3">
      <selection activeCell="F30" sqref="F30:G34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78" t="s">
        <v>32</v>
      </c>
      <c r="B1" s="79"/>
      <c r="C1" s="79"/>
      <c r="D1" s="79"/>
      <c r="E1" s="79"/>
      <c r="F1" s="79"/>
      <c r="G1" s="79"/>
    </row>
    <row r="2" spans="1:7" ht="12.75" customHeight="1">
      <c r="A2" s="80" t="s">
        <v>33</v>
      </c>
      <c r="B2" s="81"/>
      <c r="C2" s="82" t="s">
        <v>728</v>
      </c>
      <c r="D2" s="82" t="s">
        <v>729</v>
      </c>
      <c r="E2" s="83"/>
      <c r="F2" s="84" t="s">
        <v>34</v>
      </c>
      <c r="G2" s="410"/>
    </row>
    <row r="3" spans="1:7" ht="3" customHeight="1" hidden="1">
      <c r="A3" s="85"/>
      <c r="B3" s="86"/>
      <c r="C3" s="87"/>
      <c r="D3" s="87"/>
      <c r="E3" s="88"/>
      <c r="F3" s="89"/>
      <c r="G3" s="411"/>
    </row>
    <row r="4" spans="1:7" ht="12" customHeight="1">
      <c r="A4" s="90" t="s">
        <v>35</v>
      </c>
      <c r="B4" s="86"/>
      <c r="C4" s="87"/>
      <c r="D4" s="87"/>
      <c r="E4" s="88"/>
      <c r="F4" s="89" t="s">
        <v>36</v>
      </c>
      <c r="G4" s="412"/>
    </row>
    <row r="5" spans="1:7" ht="12.9" customHeight="1">
      <c r="A5" s="91" t="s">
        <v>728</v>
      </c>
      <c r="B5" s="92"/>
      <c r="C5" s="93" t="s">
        <v>729</v>
      </c>
      <c r="D5" s="94"/>
      <c r="E5" s="92"/>
      <c r="F5" s="89" t="s">
        <v>37</v>
      </c>
      <c r="G5" s="411"/>
    </row>
    <row r="6" spans="1:15" ht="12.9" customHeight="1">
      <c r="A6" s="90" t="s">
        <v>38</v>
      </c>
      <c r="B6" s="86"/>
      <c r="C6" s="87"/>
      <c r="D6" s="87"/>
      <c r="E6" s="88"/>
      <c r="F6" s="95" t="s">
        <v>39</v>
      </c>
      <c r="G6" s="413"/>
      <c r="O6" s="96"/>
    </row>
    <row r="7" spans="1:7" ht="12.9" customHeight="1">
      <c r="A7" s="97" t="s">
        <v>100</v>
      </c>
      <c r="B7" s="98"/>
      <c r="C7" s="99" t="s">
        <v>101</v>
      </c>
      <c r="D7" s="100"/>
      <c r="E7" s="100"/>
      <c r="F7" s="101" t="s">
        <v>40</v>
      </c>
      <c r="G7" s="413"/>
    </row>
    <row r="8" spans="1:9" ht="12.75">
      <c r="A8" s="102" t="s">
        <v>41</v>
      </c>
      <c r="B8" s="89"/>
      <c r="C8" s="453"/>
      <c r="D8" s="453"/>
      <c r="E8" s="454"/>
      <c r="F8" s="103" t="s">
        <v>42</v>
      </c>
      <c r="G8" s="414"/>
      <c r="H8" s="104"/>
      <c r="I8" s="105"/>
    </row>
    <row r="9" spans="1:8" ht="12.75">
      <c r="A9" s="102" t="s">
        <v>43</v>
      </c>
      <c r="B9" s="89"/>
      <c r="C9" s="453"/>
      <c r="D9" s="453"/>
      <c r="E9" s="454"/>
      <c r="F9" s="89"/>
      <c r="G9" s="106"/>
      <c r="H9" s="107"/>
    </row>
    <row r="10" spans="1:8" ht="12.75">
      <c r="A10" s="102" t="s">
        <v>44</v>
      </c>
      <c r="B10" s="89"/>
      <c r="C10" s="453"/>
      <c r="D10" s="453"/>
      <c r="E10" s="453"/>
      <c r="F10" s="108"/>
      <c r="G10" s="109"/>
      <c r="H10" s="110"/>
    </row>
    <row r="11" spans="1:57" ht="13.5" customHeight="1">
      <c r="A11" s="102" t="s">
        <v>45</v>
      </c>
      <c r="B11" s="89"/>
      <c r="C11" s="453"/>
      <c r="D11" s="453"/>
      <c r="E11" s="453"/>
      <c r="F11" s="111" t="s">
        <v>46</v>
      </c>
      <c r="G11" s="415"/>
      <c r="H11" s="107"/>
      <c r="BA11" s="112"/>
      <c r="BB11" s="112"/>
      <c r="BC11" s="112"/>
      <c r="BD11" s="112"/>
      <c r="BE11" s="112"/>
    </row>
    <row r="12" spans="1:8" ht="12.75" customHeight="1">
      <c r="A12" s="113" t="s">
        <v>47</v>
      </c>
      <c r="B12" s="86"/>
      <c r="C12" s="455"/>
      <c r="D12" s="455"/>
      <c r="E12" s="455"/>
      <c r="F12" s="114" t="s">
        <v>48</v>
      </c>
      <c r="G12" s="416"/>
      <c r="H12" s="107"/>
    </row>
    <row r="13" spans="1:8" ht="28.5" customHeight="1" thickBot="1">
      <c r="A13" s="115" t="s">
        <v>49</v>
      </c>
      <c r="B13" s="116"/>
      <c r="C13" s="116"/>
      <c r="D13" s="116"/>
      <c r="E13" s="117"/>
      <c r="F13" s="117"/>
      <c r="G13" s="118"/>
      <c r="H13" s="107"/>
    </row>
    <row r="14" spans="1:7" ht="17.25" customHeight="1" thickBot="1">
      <c r="A14" s="119" t="s">
        <v>50</v>
      </c>
      <c r="B14" s="120"/>
      <c r="C14" s="121"/>
      <c r="D14" s="122" t="s">
        <v>51</v>
      </c>
      <c r="E14" s="123"/>
      <c r="F14" s="123"/>
      <c r="G14" s="121"/>
    </row>
    <row r="15" spans="1:7" ht="15.9" customHeight="1">
      <c r="A15" s="124"/>
      <c r="B15" s="125" t="s">
        <v>52</v>
      </c>
      <c r="C15" s="126">
        <f>'06 06 Rek'!E13</f>
        <v>0</v>
      </c>
      <c r="D15" s="127" t="str">
        <f>'06 06 Rek'!A18</f>
        <v>Ztížené výrobní podmínky</v>
      </c>
      <c r="E15" s="128"/>
      <c r="F15" s="129"/>
      <c r="G15" s="126">
        <f>'06 06 Rek'!I18</f>
        <v>0</v>
      </c>
    </row>
    <row r="16" spans="1:7" ht="15.9" customHeight="1">
      <c r="A16" s="124" t="s">
        <v>53</v>
      </c>
      <c r="B16" s="125" t="s">
        <v>54</v>
      </c>
      <c r="C16" s="126">
        <f>'06 06 Rek'!F13</f>
        <v>0</v>
      </c>
      <c r="D16" s="85" t="str">
        <f>'06 06 Rek'!A19</f>
        <v>Oborová přirážka</v>
      </c>
      <c r="E16" s="130"/>
      <c r="F16" s="131"/>
      <c r="G16" s="126">
        <f>'06 06 Rek'!I19</f>
        <v>0</v>
      </c>
    </row>
    <row r="17" spans="1:7" ht="15.9" customHeight="1">
      <c r="A17" s="124" t="s">
        <v>55</v>
      </c>
      <c r="B17" s="125" t="s">
        <v>56</v>
      </c>
      <c r="C17" s="126">
        <f>'06 06 Rek'!H13</f>
        <v>0</v>
      </c>
      <c r="D17" s="85" t="str">
        <f>'06 06 Rek'!A20</f>
        <v>Přesun stavebních kapacit</v>
      </c>
      <c r="E17" s="130"/>
      <c r="F17" s="131"/>
      <c r="G17" s="126">
        <f>'06 06 Rek'!I20</f>
        <v>0</v>
      </c>
    </row>
    <row r="18" spans="1:7" ht="15.9" customHeight="1">
      <c r="A18" s="132" t="s">
        <v>57</v>
      </c>
      <c r="B18" s="133" t="s">
        <v>58</v>
      </c>
      <c r="C18" s="126">
        <f>'06 06 Rek'!G13</f>
        <v>0</v>
      </c>
      <c r="D18" s="85" t="str">
        <f>'06 06 Rek'!A21</f>
        <v>Mimostaveništní doprava</v>
      </c>
      <c r="E18" s="130"/>
      <c r="F18" s="131"/>
      <c r="G18" s="126">
        <f>'06 06 Rek'!I21</f>
        <v>0</v>
      </c>
    </row>
    <row r="19" spans="1:7" ht="15.9" customHeight="1">
      <c r="A19" s="134" t="s">
        <v>59</v>
      </c>
      <c r="B19" s="125"/>
      <c r="C19" s="126">
        <f>SUM(C15:C18)</f>
        <v>0</v>
      </c>
      <c r="D19" s="85" t="str">
        <f>'06 06 Rek'!A22</f>
        <v>Zařízení staveniště</v>
      </c>
      <c r="E19" s="130"/>
      <c r="F19" s="131"/>
      <c r="G19" s="126">
        <f>'06 06 Rek'!I22</f>
        <v>0</v>
      </c>
    </row>
    <row r="20" spans="1:7" ht="15.9" customHeight="1">
      <c r="A20" s="134"/>
      <c r="B20" s="125"/>
      <c r="C20" s="126"/>
      <c r="D20" s="85" t="str">
        <f>'06 06 Rek'!A23</f>
        <v>Provoz investora</v>
      </c>
      <c r="E20" s="130"/>
      <c r="F20" s="131"/>
      <c r="G20" s="126">
        <f>'06 06 Rek'!I23</f>
        <v>0</v>
      </c>
    </row>
    <row r="21" spans="1:7" ht="15.9" customHeight="1">
      <c r="A21" s="134" t="s">
        <v>29</v>
      </c>
      <c r="B21" s="125"/>
      <c r="C21" s="126">
        <f>'06 06 Rek'!I13</f>
        <v>0</v>
      </c>
      <c r="D21" s="85" t="str">
        <f>'06 06 Rek'!A24</f>
        <v>Kompletační činnost (IČD)</v>
      </c>
      <c r="E21" s="130"/>
      <c r="F21" s="131"/>
      <c r="G21" s="126">
        <f>'06 06 Rek'!I24</f>
        <v>0</v>
      </c>
    </row>
    <row r="22" spans="1:7" ht="15.9" customHeight="1">
      <c r="A22" s="135" t="s">
        <v>60</v>
      </c>
      <c r="B22" s="107"/>
      <c r="C22" s="126">
        <f>C19+C21</f>
        <v>0</v>
      </c>
      <c r="D22" s="85" t="s">
        <v>61</v>
      </c>
      <c r="E22" s="130"/>
      <c r="F22" s="131"/>
      <c r="G22" s="126">
        <f>G23-SUM(G15:G21)</f>
        <v>0</v>
      </c>
    </row>
    <row r="23" spans="1:7" ht="15.9" customHeight="1" thickBot="1">
      <c r="A23" s="451" t="s">
        <v>62</v>
      </c>
      <c r="B23" s="452"/>
      <c r="C23" s="136">
        <f>C22+G23</f>
        <v>0</v>
      </c>
      <c r="D23" s="137" t="s">
        <v>63</v>
      </c>
      <c r="E23" s="138"/>
      <c r="F23" s="139"/>
      <c r="G23" s="126">
        <f>'06 06 Rek'!H26</f>
        <v>0</v>
      </c>
    </row>
    <row r="24" spans="1:7" ht="12.75">
      <c r="A24" s="140" t="s">
        <v>64</v>
      </c>
      <c r="B24" s="141"/>
      <c r="C24" s="142"/>
      <c r="D24" s="141" t="s">
        <v>65</v>
      </c>
      <c r="E24" s="141"/>
      <c r="F24" s="143" t="s">
        <v>66</v>
      </c>
      <c r="G24" s="144"/>
    </row>
    <row r="25" spans="1:7" ht="12.75">
      <c r="A25" s="135" t="s">
        <v>67</v>
      </c>
      <c r="B25" s="107"/>
      <c r="C25" s="417"/>
      <c r="D25" s="107" t="s">
        <v>67</v>
      </c>
      <c r="E25" s="404"/>
      <c r="F25" s="146" t="s">
        <v>67</v>
      </c>
      <c r="G25" s="418"/>
    </row>
    <row r="26" spans="1:7" ht="37.5" customHeight="1">
      <c r="A26" s="135" t="s">
        <v>68</v>
      </c>
      <c r="B26" s="148"/>
      <c r="C26" s="417"/>
      <c r="D26" s="107" t="s">
        <v>68</v>
      </c>
      <c r="E26" s="404"/>
      <c r="F26" s="146" t="s">
        <v>68</v>
      </c>
      <c r="G26" s="418"/>
    </row>
    <row r="27" spans="1:7" ht="12.75">
      <c r="A27" s="135"/>
      <c r="B27" s="149"/>
      <c r="C27" s="417"/>
      <c r="D27" s="107"/>
      <c r="E27" s="404"/>
      <c r="F27" s="146"/>
      <c r="G27" s="418"/>
    </row>
    <row r="28" spans="1:7" ht="12.75">
      <c r="A28" s="135" t="s">
        <v>69</v>
      </c>
      <c r="B28" s="107"/>
      <c r="C28" s="417"/>
      <c r="D28" s="146" t="s">
        <v>70</v>
      </c>
      <c r="E28" s="417"/>
      <c r="F28" s="150" t="s">
        <v>70</v>
      </c>
      <c r="G28" s="418"/>
    </row>
    <row r="29" spans="1:7" ht="69" customHeight="1">
      <c r="A29" s="135"/>
      <c r="B29" s="107"/>
      <c r="C29" s="151"/>
      <c r="D29" s="152"/>
      <c r="E29" s="151"/>
      <c r="F29" s="107"/>
      <c r="G29" s="147"/>
    </row>
    <row r="30" spans="1:7" ht="12.75">
      <c r="A30" s="153" t="s">
        <v>11</v>
      </c>
      <c r="B30" s="154"/>
      <c r="C30" s="155">
        <v>21</v>
      </c>
      <c r="D30" s="154" t="s">
        <v>71</v>
      </c>
      <c r="E30" s="156"/>
      <c r="F30" s="457">
        <f>C23-F32</f>
        <v>0</v>
      </c>
      <c r="G30" s="458"/>
    </row>
    <row r="31" spans="1:7" ht="12.75">
      <c r="A31" s="153" t="s">
        <v>72</v>
      </c>
      <c r="B31" s="154"/>
      <c r="C31" s="155">
        <f>C30</f>
        <v>21</v>
      </c>
      <c r="D31" s="154" t="s">
        <v>73</v>
      </c>
      <c r="E31" s="156"/>
      <c r="F31" s="457">
        <f>ROUND(PRODUCT(F30,C31/100),0)</f>
        <v>0</v>
      </c>
      <c r="G31" s="458"/>
    </row>
    <row r="32" spans="1:7" ht="12.75">
      <c r="A32" s="153" t="s">
        <v>11</v>
      </c>
      <c r="B32" s="154"/>
      <c r="C32" s="155">
        <v>0</v>
      </c>
      <c r="D32" s="154" t="s">
        <v>73</v>
      </c>
      <c r="E32" s="156"/>
      <c r="F32" s="457">
        <v>0</v>
      </c>
      <c r="G32" s="458"/>
    </row>
    <row r="33" spans="1:7" ht="12.75">
      <c r="A33" s="153" t="s">
        <v>72</v>
      </c>
      <c r="B33" s="157"/>
      <c r="C33" s="158">
        <f>C32</f>
        <v>0</v>
      </c>
      <c r="D33" s="154" t="s">
        <v>73</v>
      </c>
      <c r="E33" s="131"/>
      <c r="F33" s="457">
        <f>ROUND(PRODUCT(F32,C33/100),0)</f>
        <v>0</v>
      </c>
      <c r="G33" s="458"/>
    </row>
    <row r="34" spans="1:7" s="162" customFormat="1" ht="19.5" customHeight="1" thickBot="1">
      <c r="A34" s="159" t="s">
        <v>74</v>
      </c>
      <c r="B34" s="160"/>
      <c r="C34" s="160"/>
      <c r="D34" s="160"/>
      <c r="E34" s="161"/>
      <c r="F34" s="459">
        <f>ROUND(SUM(F30:F33),0)</f>
        <v>0</v>
      </c>
      <c r="G34" s="460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61"/>
      <c r="C37" s="461"/>
      <c r="D37" s="461"/>
      <c r="E37" s="461"/>
      <c r="F37" s="461"/>
      <c r="G37" s="461"/>
      <c r="H37" s="1" t="s">
        <v>2</v>
      </c>
    </row>
    <row r="38" spans="1:8" ht="12.75" customHeight="1">
      <c r="A38" s="163"/>
      <c r="B38" s="461"/>
      <c r="C38" s="461"/>
      <c r="D38" s="461"/>
      <c r="E38" s="461"/>
      <c r="F38" s="461"/>
      <c r="G38" s="461"/>
      <c r="H38" s="1" t="s">
        <v>2</v>
      </c>
    </row>
    <row r="39" spans="1:8" ht="12.75">
      <c r="A39" s="163"/>
      <c r="B39" s="461"/>
      <c r="C39" s="461"/>
      <c r="D39" s="461"/>
      <c r="E39" s="461"/>
      <c r="F39" s="461"/>
      <c r="G39" s="461"/>
      <c r="H39" s="1" t="s">
        <v>2</v>
      </c>
    </row>
    <row r="40" spans="1:8" ht="12.75">
      <c r="A40" s="163"/>
      <c r="B40" s="461"/>
      <c r="C40" s="461"/>
      <c r="D40" s="461"/>
      <c r="E40" s="461"/>
      <c r="F40" s="461"/>
      <c r="G40" s="461"/>
      <c r="H40" s="1" t="s">
        <v>2</v>
      </c>
    </row>
    <row r="41" spans="1:8" ht="12.75">
      <c r="A41" s="163"/>
      <c r="B41" s="461"/>
      <c r="C41" s="461"/>
      <c r="D41" s="461"/>
      <c r="E41" s="461"/>
      <c r="F41" s="461"/>
      <c r="G41" s="461"/>
      <c r="H41" s="1" t="s">
        <v>2</v>
      </c>
    </row>
    <row r="42" spans="1:8" ht="12.75">
      <c r="A42" s="163"/>
      <c r="B42" s="461"/>
      <c r="C42" s="461"/>
      <c r="D42" s="461"/>
      <c r="E42" s="461"/>
      <c r="F42" s="461"/>
      <c r="G42" s="461"/>
      <c r="H42" s="1" t="s">
        <v>2</v>
      </c>
    </row>
    <row r="43" spans="1:8" ht="12.75">
      <c r="A43" s="163"/>
      <c r="B43" s="461"/>
      <c r="C43" s="461"/>
      <c r="D43" s="461"/>
      <c r="E43" s="461"/>
      <c r="F43" s="461"/>
      <c r="G43" s="461"/>
      <c r="H43" s="1" t="s">
        <v>2</v>
      </c>
    </row>
    <row r="44" spans="1:8" ht="12.75" customHeight="1">
      <c r="A44" s="163"/>
      <c r="B44" s="461"/>
      <c r="C44" s="461"/>
      <c r="D44" s="461"/>
      <c r="E44" s="461"/>
      <c r="F44" s="461"/>
      <c r="G44" s="461"/>
      <c r="H44" s="1" t="s">
        <v>2</v>
      </c>
    </row>
    <row r="45" spans="1:8" ht="12.75" customHeight="1">
      <c r="A45" s="163"/>
      <c r="B45" s="461"/>
      <c r="C45" s="461"/>
      <c r="D45" s="461"/>
      <c r="E45" s="461"/>
      <c r="F45" s="461"/>
      <c r="G45" s="461"/>
      <c r="H45" s="1" t="s">
        <v>2</v>
      </c>
    </row>
    <row r="46" spans="2:7" ht="12.75">
      <c r="B46" s="456"/>
      <c r="C46" s="456"/>
      <c r="D46" s="456"/>
      <c r="E46" s="456"/>
      <c r="F46" s="456"/>
      <c r="G46" s="456"/>
    </row>
    <row r="47" spans="2:7" ht="12.75">
      <c r="B47" s="456"/>
      <c r="C47" s="456"/>
      <c r="D47" s="456"/>
      <c r="E47" s="456"/>
      <c r="F47" s="456"/>
      <c r="G47" s="456"/>
    </row>
    <row r="48" spans="2:7" ht="12.75">
      <c r="B48" s="456"/>
      <c r="C48" s="456"/>
      <c r="D48" s="456"/>
      <c r="E48" s="456"/>
      <c r="F48" s="456"/>
      <c r="G48" s="456"/>
    </row>
    <row r="49" spans="2:7" ht="12.75">
      <c r="B49" s="456"/>
      <c r="C49" s="456"/>
      <c r="D49" s="456"/>
      <c r="E49" s="456"/>
      <c r="F49" s="456"/>
      <c r="G49" s="456"/>
    </row>
    <row r="50" spans="2:7" ht="12.75">
      <c r="B50" s="456"/>
      <c r="C50" s="456"/>
      <c r="D50" s="456"/>
      <c r="E50" s="456"/>
      <c r="F50" s="456"/>
      <c r="G50" s="456"/>
    </row>
    <row r="51" spans="2:7" ht="12.75">
      <c r="B51" s="456"/>
      <c r="C51" s="456"/>
      <c r="D51" s="456"/>
      <c r="E51" s="456"/>
      <c r="F51" s="456"/>
      <c r="G51" s="456"/>
    </row>
  </sheetData>
  <sheetProtection password="C576" sheet="1" objects="1" scenarios="1"/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17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E77"/>
  <sheetViews>
    <sheetView workbookViewId="0" topLeftCell="A1">
      <selection activeCell="L14" sqref="L14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462" t="s">
        <v>3</v>
      </c>
      <c r="B1" s="463"/>
      <c r="C1" s="164" t="s">
        <v>102</v>
      </c>
      <c r="D1" s="165"/>
      <c r="E1" s="166"/>
      <c r="F1" s="165"/>
      <c r="G1" s="167" t="s">
        <v>76</v>
      </c>
      <c r="H1" s="168" t="s">
        <v>728</v>
      </c>
      <c r="I1" s="169"/>
    </row>
    <row r="2" spans="1:9" ht="13.8" thickBot="1">
      <c r="A2" s="464" t="s">
        <v>77</v>
      </c>
      <c r="B2" s="465"/>
      <c r="C2" s="170" t="s">
        <v>730</v>
      </c>
      <c r="D2" s="171"/>
      <c r="E2" s="172"/>
      <c r="F2" s="171"/>
      <c r="G2" s="466" t="s">
        <v>729</v>
      </c>
      <c r="H2" s="467"/>
      <c r="I2" s="468"/>
    </row>
    <row r="3" ht="13.8" thickTop="1">
      <c r="F3" s="107"/>
    </row>
    <row r="4" spans="1:9" ht="19.5" customHeight="1">
      <c r="A4" s="173" t="s">
        <v>78</v>
      </c>
      <c r="B4" s="174"/>
      <c r="C4" s="174"/>
      <c r="D4" s="174"/>
      <c r="E4" s="175"/>
      <c r="F4" s="174"/>
      <c r="G4" s="174"/>
      <c r="H4" s="174"/>
      <c r="I4" s="174"/>
    </row>
    <row r="5" ht="13.8" thickBot="1"/>
    <row r="6" spans="1:9" s="107" customFormat="1" ht="13.8" thickBot="1">
      <c r="A6" s="176"/>
      <c r="B6" s="177" t="s">
        <v>79</v>
      </c>
      <c r="C6" s="177"/>
      <c r="D6" s="178"/>
      <c r="E6" s="179" t="s">
        <v>25</v>
      </c>
      <c r="F6" s="180" t="s">
        <v>26</v>
      </c>
      <c r="G6" s="180" t="s">
        <v>27</v>
      </c>
      <c r="H6" s="180" t="s">
        <v>28</v>
      </c>
      <c r="I6" s="181" t="s">
        <v>29</v>
      </c>
    </row>
    <row r="7" spans="1:9" s="107" customFormat="1" ht="12.75">
      <c r="A7" s="267" t="str">
        <f>'06 06 Pol'!B7</f>
        <v>1</v>
      </c>
      <c r="B7" s="57" t="str">
        <f>'06 06 Pol'!C7</f>
        <v>Zemní práce</v>
      </c>
      <c r="D7" s="182"/>
      <c r="E7" s="268">
        <f>'06 06 Pol'!BA14</f>
        <v>0</v>
      </c>
      <c r="F7" s="269">
        <f>'06 06 Pol'!BB14</f>
        <v>0</v>
      </c>
      <c r="G7" s="269">
        <f>'06 06 Pol'!BC14</f>
        <v>0</v>
      </c>
      <c r="H7" s="269">
        <f>'06 06 Pol'!BD14</f>
        <v>0</v>
      </c>
      <c r="I7" s="270">
        <f>'06 06 Pol'!BE14</f>
        <v>0</v>
      </c>
    </row>
    <row r="8" spans="1:9" s="107" customFormat="1" ht="12.75">
      <c r="A8" s="267" t="str">
        <f>'06 06 Pol'!B15</f>
        <v>2</v>
      </c>
      <c r="B8" s="57" t="str">
        <f>'06 06 Pol'!C15</f>
        <v>Základy a zvláštní zakládání</v>
      </c>
      <c r="D8" s="182"/>
      <c r="E8" s="268">
        <f>'06 06 Pol'!BA19</f>
        <v>0</v>
      </c>
      <c r="F8" s="269">
        <f>'06 06 Pol'!BB19</f>
        <v>0</v>
      </c>
      <c r="G8" s="269">
        <f>'06 06 Pol'!BC19</f>
        <v>0</v>
      </c>
      <c r="H8" s="269">
        <f>'06 06 Pol'!BD19</f>
        <v>0</v>
      </c>
      <c r="I8" s="270">
        <f>'06 06 Pol'!BE19</f>
        <v>0</v>
      </c>
    </row>
    <row r="9" spans="1:9" s="107" customFormat="1" ht="12.75">
      <c r="A9" s="267" t="str">
        <f>'06 06 Pol'!B20</f>
        <v>3</v>
      </c>
      <c r="B9" s="57" t="str">
        <f>'06 06 Pol'!C20</f>
        <v>Svislé a kompletní konstrukce</v>
      </c>
      <c r="D9" s="182"/>
      <c r="E9" s="268">
        <f>'06 06 Pol'!BA25</f>
        <v>0</v>
      </c>
      <c r="F9" s="269">
        <f>'06 06 Pol'!BB25</f>
        <v>0</v>
      </c>
      <c r="G9" s="269">
        <f>'06 06 Pol'!BC25</f>
        <v>0</v>
      </c>
      <c r="H9" s="269">
        <f>'06 06 Pol'!BD25</f>
        <v>0</v>
      </c>
      <c r="I9" s="270">
        <f>'06 06 Pol'!BE25</f>
        <v>0</v>
      </c>
    </row>
    <row r="10" spans="1:9" s="107" customFormat="1" ht="12.75">
      <c r="A10" s="267" t="str">
        <f>'06 06 Pol'!B26</f>
        <v>96</v>
      </c>
      <c r="B10" s="57" t="str">
        <f>'06 06 Pol'!C26</f>
        <v>Bourání konstrukcí</v>
      </c>
      <c r="D10" s="182"/>
      <c r="E10" s="268">
        <f>'06 06 Pol'!BA28</f>
        <v>0</v>
      </c>
      <c r="F10" s="269">
        <f>'06 06 Pol'!BB28</f>
        <v>0</v>
      </c>
      <c r="G10" s="269">
        <f>'06 06 Pol'!BC28</f>
        <v>0</v>
      </c>
      <c r="H10" s="269">
        <f>'06 06 Pol'!BD28</f>
        <v>0</v>
      </c>
      <c r="I10" s="270">
        <f>'06 06 Pol'!BE28</f>
        <v>0</v>
      </c>
    </row>
    <row r="11" spans="1:9" s="107" customFormat="1" ht="12.75">
      <c r="A11" s="267" t="str">
        <f>'06 06 Pol'!B29</f>
        <v>99</v>
      </c>
      <c r="B11" s="57" t="str">
        <f>'06 06 Pol'!C29</f>
        <v>Staveništní přesun hmot</v>
      </c>
      <c r="D11" s="182"/>
      <c r="E11" s="268">
        <f>'06 06 Pol'!BA31</f>
        <v>0</v>
      </c>
      <c r="F11" s="269">
        <f>'06 06 Pol'!BB31</f>
        <v>0</v>
      </c>
      <c r="G11" s="269">
        <f>'06 06 Pol'!BC31</f>
        <v>0</v>
      </c>
      <c r="H11" s="269">
        <f>'06 06 Pol'!BD31</f>
        <v>0</v>
      </c>
      <c r="I11" s="270">
        <f>'06 06 Pol'!BE31</f>
        <v>0</v>
      </c>
    </row>
    <row r="12" spans="1:9" s="107" customFormat="1" ht="13.8" thickBot="1">
      <c r="A12" s="267" t="str">
        <f>'06 06 Pol'!B32</f>
        <v>767</v>
      </c>
      <c r="B12" s="57" t="str">
        <f>'06 06 Pol'!C32</f>
        <v>Konstrukce zámečnické</v>
      </c>
      <c r="D12" s="182"/>
      <c r="E12" s="268">
        <f>'06 06 Pol'!BA42</f>
        <v>0</v>
      </c>
      <c r="F12" s="269">
        <f>'06 06 Pol'!BB42</f>
        <v>0</v>
      </c>
      <c r="G12" s="269">
        <f>'06 06 Pol'!BC42</f>
        <v>0</v>
      </c>
      <c r="H12" s="269">
        <f>'06 06 Pol'!BD42</f>
        <v>0</v>
      </c>
      <c r="I12" s="270">
        <f>'06 06 Pol'!BE42</f>
        <v>0</v>
      </c>
    </row>
    <row r="13" spans="1:9" s="14" customFormat="1" ht="13.8" thickBot="1">
      <c r="A13" s="183"/>
      <c r="B13" s="184" t="s">
        <v>80</v>
      </c>
      <c r="C13" s="184"/>
      <c r="D13" s="185"/>
      <c r="E13" s="186">
        <f>SUM(E7:E12)</f>
        <v>0</v>
      </c>
      <c r="F13" s="187">
        <f>SUM(F7:F12)</f>
        <v>0</v>
      </c>
      <c r="G13" s="187">
        <f>SUM(G7:G12)</f>
        <v>0</v>
      </c>
      <c r="H13" s="187">
        <f>SUM(H7:H12)</f>
        <v>0</v>
      </c>
      <c r="I13" s="188">
        <f>SUM(I7:I12)</f>
        <v>0</v>
      </c>
    </row>
    <row r="14" spans="1:9" ht="12.75">
      <c r="A14" s="107"/>
      <c r="B14" s="107"/>
      <c r="C14" s="107"/>
      <c r="D14" s="107"/>
      <c r="E14" s="107"/>
      <c r="F14" s="107"/>
      <c r="G14" s="107"/>
      <c r="H14" s="107"/>
      <c r="I14" s="107"/>
    </row>
    <row r="15" spans="1:57" ht="19.5" customHeight="1">
      <c r="A15" s="174" t="s">
        <v>81</v>
      </c>
      <c r="B15" s="174"/>
      <c r="C15" s="174"/>
      <c r="D15" s="174"/>
      <c r="E15" s="174"/>
      <c r="F15" s="174"/>
      <c r="G15" s="189"/>
      <c r="H15" s="174"/>
      <c r="I15" s="174"/>
      <c r="BA15" s="112"/>
      <c r="BB15" s="112"/>
      <c r="BC15" s="112"/>
      <c r="BD15" s="112"/>
      <c r="BE15" s="112"/>
    </row>
    <row r="16" ht="13.8" thickBot="1"/>
    <row r="17" spans="1:9" ht="12.75">
      <c r="A17" s="140" t="s">
        <v>82</v>
      </c>
      <c r="B17" s="141"/>
      <c r="C17" s="141"/>
      <c r="D17" s="190"/>
      <c r="E17" s="191" t="s">
        <v>1131</v>
      </c>
      <c r="F17" s="192" t="s">
        <v>12</v>
      </c>
      <c r="G17" s="193" t="s">
        <v>83</v>
      </c>
      <c r="H17" s="194"/>
      <c r="I17" s="195" t="s">
        <v>1131</v>
      </c>
    </row>
    <row r="18" spans="1:53" ht="12.75">
      <c r="A18" s="134" t="s">
        <v>162</v>
      </c>
      <c r="B18" s="125"/>
      <c r="C18" s="125"/>
      <c r="D18" s="196"/>
      <c r="E18" s="419">
        <v>0</v>
      </c>
      <c r="F18" s="420">
        <v>0</v>
      </c>
      <c r="G18" s="199">
        <f>E13+F13</f>
        <v>0</v>
      </c>
      <c r="H18" s="200"/>
      <c r="I18" s="201">
        <f aca="true" t="shared" si="0" ref="I18:I25">E18+F18*G18/100</f>
        <v>0</v>
      </c>
      <c r="BA18" s="1">
        <v>0</v>
      </c>
    </row>
    <row r="19" spans="1:53" ht="12.75">
      <c r="A19" s="134" t="s">
        <v>163</v>
      </c>
      <c r="B19" s="125"/>
      <c r="C19" s="125"/>
      <c r="D19" s="196"/>
      <c r="E19" s="419">
        <v>0</v>
      </c>
      <c r="F19" s="420">
        <v>0</v>
      </c>
      <c r="G19" s="199">
        <f>E13+F13</f>
        <v>0</v>
      </c>
      <c r="H19" s="200"/>
      <c r="I19" s="201">
        <f t="shared" si="0"/>
        <v>0</v>
      </c>
      <c r="BA19" s="1">
        <v>0</v>
      </c>
    </row>
    <row r="20" spans="1:53" ht="12.75">
      <c r="A20" s="134" t="s">
        <v>164</v>
      </c>
      <c r="B20" s="125"/>
      <c r="C20" s="125"/>
      <c r="D20" s="196"/>
      <c r="E20" s="419">
        <v>0</v>
      </c>
      <c r="F20" s="420">
        <v>0</v>
      </c>
      <c r="G20" s="199">
        <f>E13+F13</f>
        <v>0</v>
      </c>
      <c r="H20" s="200"/>
      <c r="I20" s="201">
        <f t="shared" si="0"/>
        <v>0</v>
      </c>
      <c r="BA20" s="1">
        <v>0</v>
      </c>
    </row>
    <row r="21" spans="1:53" ht="12.75">
      <c r="A21" s="134" t="s">
        <v>165</v>
      </c>
      <c r="B21" s="125"/>
      <c r="C21" s="125"/>
      <c r="D21" s="196"/>
      <c r="E21" s="419">
        <v>0</v>
      </c>
      <c r="F21" s="420">
        <v>0</v>
      </c>
      <c r="G21" s="199">
        <f>E13+F13</f>
        <v>0</v>
      </c>
      <c r="H21" s="200"/>
      <c r="I21" s="201">
        <f t="shared" si="0"/>
        <v>0</v>
      </c>
      <c r="BA21" s="1">
        <v>0</v>
      </c>
    </row>
    <row r="22" spans="1:53" ht="12.75">
      <c r="A22" s="134" t="s">
        <v>166</v>
      </c>
      <c r="B22" s="125"/>
      <c r="C22" s="125"/>
      <c r="D22" s="196"/>
      <c r="E22" s="419">
        <v>0</v>
      </c>
      <c r="F22" s="420">
        <v>0</v>
      </c>
      <c r="G22" s="199">
        <f>E13+F13+G13+H13</f>
        <v>0</v>
      </c>
      <c r="H22" s="200"/>
      <c r="I22" s="201">
        <f t="shared" si="0"/>
        <v>0</v>
      </c>
      <c r="BA22" s="1">
        <v>1</v>
      </c>
    </row>
    <row r="23" spans="1:53" ht="12.75">
      <c r="A23" s="134" t="s">
        <v>167</v>
      </c>
      <c r="B23" s="125"/>
      <c r="C23" s="125"/>
      <c r="D23" s="196"/>
      <c r="E23" s="419">
        <v>0</v>
      </c>
      <c r="F23" s="420">
        <v>0</v>
      </c>
      <c r="G23" s="199">
        <f>E13+F13+G13+H13</f>
        <v>0</v>
      </c>
      <c r="H23" s="200"/>
      <c r="I23" s="201">
        <f t="shared" si="0"/>
        <v>0</v>
      </c>
      <c r="BA23" s="1">
        <v>1</v>
      </c>
    </row>
    <row r="24" spans="1:53" ht="12.75">
      <c r="A24" s="134" t="s">
        <v>168</v>
      </c>
      <c r="B24" s="125"/>
      <c r="C24" s="125"/>
      <c r="D24" s="196"/>
      <c r="E24" s="419">
        <v>0</v>
      </c>
      <c r="F24" s="420">
        <v>0</v>
      </c>
      <c r="G24" s="199">
        <f>E13+F13+G13+H13</f>
        <v>0</v>
      </c>
      <c r="H24" s="200"/>
      <c r="I24" s="201">
        <f t="shared" si="0"/>
        <v>0</v>
      </c>
      <c r="BA24" s="1">
        <v>2</v>
      </c>
    </row>
    <row r="25" spans="1:53" ht="12.75">
      <c r="A25" s="134" t="s">
        <v>169</v>
      </c>
      <c r="B25" s="125"/>
      <c r="C25" s="125"/>
      <c r="D25" s="196"/>
      <c r="E25" s="419">
        <v>0</v>
      </c>
      <c r="F25" s="420">
        <v>0</v>
      </c>
      <c r="G25" s="199">
        <f>E13+F13+G13+H13</f>
        <v>0</v>
      </c>
      <c r="H25" s="200"/>
      <c r="I25" s="201">
        <f t="shared" si="0"/>
        <v>0</v>
      </c>
      <c r="BA25" s="1">
        <v>2</v>
      </c>
    </row>
    <row r="26" spans="1:9" ht="13.8" thickBot="1">
      <c r="A26" s="202"/>
      <c r="B26" s="203" t="s">
        <v>84</v>
      </c>
      <c r="C26" s="204"/>
      <c r="D26" s="205"/>
      <c r="E26" s="206"/>
      <c r="F26" s="207"/>
      <c r="G26" s="207"/>
      <c r="H26" s="469">
        <f>SUM(I18:I25)</f>
        <v>0</v>
      </c>
      <c r="I26" s="470"/>
    </row>
    <row r="28" spans="2:9" ht="12.75">
      <c r="B28" s="14"/>
      <c r="F28" s="208"/>
      <c r="G28" s="209"/>
      <c r="H28" s="209"/>
      <c r="I28" s="41"/>
    </row>
    <row r="29" spans="6:9" ht="12.75">
      <c r="F29" s="208"/>
      <c r="G29" s="209"/>
      <c r="H29" s="209"/>
      <c r="I29" s="41"/>
    </row>
    <row r="30" spans="6:9" ht="12.75">
      <c r="F30" s="208"/>
      <c r="G30" s="209"/>
      <c r="H30" s="209"/>
      <c r="I30" s="41"/>
    </row>
    <row r="31" spans="6:9" ht="12.75">
      <c r="F31" s="208"/>
      <c r="G31" s="209"/>
      <c r="H31" s="209"/>
      <c r="I31" s="41"/>
    </row>
    <row r="32" spans="6:9" ht="12.75">
      <c r="F32" s="208"/>
      <c r="G32" s="209"/>
      <c r="H32" s="209"/>
      <c r="I32" s="41"/>
    </row>
    <row r="33" spans="6:9" ht="12.75">
      <c r="F33" s="208"/>
      <c r="G33" s="209"/>
      <c r="H33" s="209"/>
      <c r="I33" s="41"/>
    </row>
    <row r="34" spans="6:9" ht="12.75">
      <c r="F34" s="208"/>
      <c r="G34" s="209"/>
      <c r="H34" s="209"/>
      <c r="I34" s="41"/>
    </row>
    <row r="35" spans="6:9" ht="12.75">
      <c r="F35" s="208"/>
      <c r="G35" s="209"/>
      <c r="H35" s="209"/>
      <c r="I35" s="41"/>
    </row>
    <row r="36" spans="6:9" ht="12.75">
      <c r="F36" s="208"/>
      <c r="G36" s="209"/>
      <c r="H36" s="209"/>
      <c r="I36" s="41"/>
    </row>
    <row r="37" spans="6:9" ht="12.75">
      <c r="F37" s="208"/>
      <c r="G37" s="209"/>
      <c r="H37" s="209"/>
      <c r="I37" s="41"/>
    </row>
    <row r="38" spans="6:9" ht="12.75">
      <c r="F38" s="208"/>
      <c r="G38" s="209"/>
      <c r="H38" s="209"/>
      <c r="I38" s="41"/>
    </row>
    <row r="39" spans="6:9" ht="12.75">
      <c r="F39" s="208"/>
      <c r="G39" s="209"/>
      <c r="H39" s="209"/>
      <c r="I39" s="41"/>
    </row>
    <row r="40" spans="6:9" ht="12.75">
      <c r="F40" s="208"/>
      <c r="G40" s="209"/>
      <c r="H40" s="209"/>
      <c r="I40" s="41"/>
    </row>
    <row r="41" spans="6:9" ht="12.75">
      <c r="F41" s="208"/>
      <c r="G41" s="209"/>
      <c r="H41" s="209"/>
      <c r="I41" s="41"/>
    </row>
    <row r="42" spans="6:9" ht="12.75">
      <c r="F42" s="208"/>
      <c r="G42" s="209"/>
      <c r="H42" s="209"/>
      <c r="I42" s="41"/>
    </row>
    <row r="43" spans="6:9" ht="12.75">
      <c r="F43" s="208"/>
      <c r="G43" s="209"/>
      <c r="H43" s="209"/>
      <c r="I43" s="41"/>
    </row>
    <row r="44" spans="6:9" ht="12.75">
      <c r="F44" s="208"/>
      <c r="G44" s="209"/>
      <c r="H44" s="209"/>
      <c r="I44" s="41"/>
    </row>
    <row r="45" spans="6:9" ht="12.75">
      <c r="F45" s="208"/>
      <c r="G45" s="209"/>
      <c r="H45" s="209"/>
      <c r="I45" s="41"/>
    </row>
    <row r="46" spans="6:9" ht="12.75">
      <c r="F46" s="208"/>
      <c r="G46" s="209"/>
      <c r="H46" s="209"/>
      <c r="I46" s="41"/>
    </row>
    <row r="47" spans="6:9" ht="12.75">
      <c r="F47" s="208"/>
      <c r="G47" s="209"/>
      <c r="H47" s="209"/>
      <c r="I47" s="41"/>
    </row>
    <row r="48" spans="6:9" ht="12.75">
      <c r="F48" s="208"/>
      <c r="G48" s="209"/>
      <c r="H48" s="209"/>
      <c r="I48" s="41"/>
    </row>
    <row r="49" spans="6:9" ht="12.75">
      <c r="F49" s="208"/>
      <c r="G49" s="209"/>
      <c r="H49" s="209"/>
      <c r="I49" s="41"/>
    </row>
    <row r="50" spans="6:9" ht="12.75">
      <c r="F50" s="208"/>
      <c r="G50" s="209"/>
      <c r="H50" s="209"/>
      <c r="I50" s="41"/>
    </row>
    <row r="51" spans="6:9" ht="12.75">
      <c r="F51" s="208"/>
      <c r="G51" s="209"/>
      <c r="H51" s="209"/>
      <c r="I51" s="41"/>
    </row>
    <row r="52" spans="6:9" ht="12.75">
      <c r="F52" s="208"/>
      <c r="G52" s="209"/>
      <c r="H52" s="209"/>
      <c r="I52" s="41"/>
    </row>
    <row r="53" spans="6:9" ht="12.75">
      <c r="F53" s="208"/>
      <c r="G53" s="209"/>
      <c r="H53" s="209"/>
      <c r="I53" s="41"/>
    </row>
    <row r="54" spans="6:9" ht="12.75">
      <c r="F54" s="208"/>
      <c r="G54" s="209"/>
      <c r="H54" s="209"/>
      <c r="I54" s="41"/>
    </row>
    <row r="55" spans="6:9" ht="12.75">
      <c r="F55" s="208"/>
      <c r="G55" s="209"/>
      <c r="H55" s="209"/>
      <c r="I55" s="41"/>
    </row>
    <row r="56" spans="6:9" ht="12.75">
      <c r="F56" s="208"/>
      <c r="G56" s="209"/>
      <c r="H56" s="209"/>
      <c r="I56" s="41"/>
    </row>
    <row r="57" spans="6:9" ht="12.75">
      <c r="F57" s="208"/>
      <c r="G57" s="209"/>
      <c r="H57" s="209"/>
      <c r="I57" s="41"/>
    </row>
    <row r="58" spans="6:9" ht="12.75">
      <c r="F58" s="208"/>
      <c r="G58" s="209"/>
      <c r="H58" s="209"/>
      <c r="I58" s="41"/>
    </row>
    <row r="59" spans="6:9" ht="12.75">
      <c r="F59" s="208"/>
      <c r="G59" s="209"/>
      <c r="H59" s="209"/>
      <c r="I59" s="41"/>
    </row>
    <row r="60" spans="6:9" ht="12.75">
      <c r="F60" s="208"/>
      <c r="G60" s="209"/>
      <c r="H60" s="209"/>
      <c r="I60" s="41"/>
    </row>
    <row r="61" spans="6:9" ht="12.75">
      <c r="F61" s="208"/>
      <c r="G61" s="209"/>
      <c r="H61" s="209"/>
      <c r="I61" s="41"/>
    </row>
    <row r="62" spans="6:9" ht="12.75">
      <c r="F62" s="208"/>
      <c r="G62" s="209"/>
      <c r="H62" s="209"/>
      <c r="I62" s="41"/>
    </row>
    <row r="63" spans="6:9" ht="12.75">
      <c r="F63" s="208"/>
      <c r="G63" s="209"/>
      <c r="H63" s="209"/>
      <c r="I63" s="41"/>
    </row>
    <row r="64" spans="6:9" ht="12.75">
      <c r="F64" s="208"/>
      <c r="G64" s="209"/>
      <c r="H64" s="209"/>
      <c r="I64" s="41"/>
    </row>
    <row r="65" spans="6:9" ht="12.75">
      <c r="F65" s="208"/>
      <c r="G65" s="209"/>
      <c r="H65" s="209"/>
      <c r="I65" s="41"/>
    </row>
    <row r="66" spans="6:9" ht="12.75">
      <c r="F66" s="208"/>
      <c r="G66" s="209"/>
      <c r="H66" s="209"/>
      <c r="I66" s="41"/>
    </row>
    <row r="67" spans="6:9" ht="12.75">
      <c r="F67" s="208"/>
      <c r="G67" s="209"/>
      <c r="H67" s="209"/>
      <c r="I67" s="41"/>
    </row>
    <row r="68" spans="6:9" ht="12.75">
      <c r="F68" s="208"/>
      <c r="G68" s="209"/>
      <c r="H68" s="209"/>
      <c r="I68" s="41"/>
    </row>
    <row r="69" spans="6:9" ht="12.75">
      <c r="F69" s="208"/>
      <c r="G69" s="209"/>
      <c r="H69" s="209"/>
      <c r="I69" s="41"/>
    </row>
    <row r="70" spans="6:9" ht="12.75">
      <c r="F70" s="208"/>
      <c r="G70" s="209"/>
      <c r="H70" s="209"/>
      <c r="I70" s="41"/>
    </row>
    <row r="71" spans="6:9" ht="12.75">
      <c r="F71" s="208"/>
      <c r="G71" s="209"/>
      <c r="H71" s="209"/>
      <c r="I71" s="41"/>
    </row>
    <row r="72" spans="6:9" ht="12.75">
      <c r="F72" s="208"/>
      <c r="G72" s="209"/>
      <c r="H72" s="209"/>
      <c r="I72" s="41"/>
    </row>
    <row r="73" spans="6:9" ht="12.75">
      <c r="F73" s="208"/>
      <c r="G73" s="209"/>
      <c r="H73" s="209"/>
      <c r="I73" s="41"/>
    </row>
    <row r="74" spans="6:9" ht="12.75">
      <c r="F74" s="208"/>
      <c r="G74" s="209"/>
      <c r="H74" s="209"/>
      <c r="I74" s="41"/>
    </row>
    <row r="75" spans="6:9" ht="12.75">
      <c r="F75" s="208"/>
      <c r="G75" s="209"/>
      <c r="H75" s="209"/>
      <c r="I75" s="41"/>
    </row>
    <row r="76" spans="6:9" ht="12.75">
      <c r="F76" s="208"/>
      <c r="G76" s="209"/>
      <c r="H76" s="209"/>
      <c r="I76" s="41"/>
    </row>
    <row r="77" spans="6:9" ht="12.75">
      <c r="F77" s="208"/>
      <c r="G77" s="209"/>
      <c r="H77" s="209"/>
      <c r="I77" s="41"/>
    </row>
  </sheetData>
  <sheetProtection password="C576" sheet="1" objects="1" scenarios="1"/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18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B115"/>
  <sheetViews>
    <sheetView showGridLines="0" showZeros="0" zoomScaleSheetLayoutView="100" workbookViewId="0" topLeftCell="A1">
      <selection activeCell="A6" sqref="A6:G6"/>
    </sheetView>
  </sheetViews>
  <sheetFormatPr defaultColWidth="9.125" defaultRowHeight="12.75"/>
  <cols>
    <col min="1" max="1" width="4.50390625" style="210" customWidth="1"/>
    <col min="2" max="2" width="11.50390625" style="210" customWidth="1"/>
    <col min="3" max="3" width="40.50390625" style="210" customWidth="1"/>
    <col min="4" max="4" width="5.50390625" style="210" customWidth="1"/>
    <col min="5" max="5" width="8.50390625" style="220" customWidth="1"/>
    <col min="6" max="6" width="9.875" style="210" customWidth="1"/>
    <col min="7" max="7" width="13.875" style="210" customWidth="1"/>
    <col min="8" max="8" width="11.625" style="210" hidden="1" customWidth="1"/>
    <col min="9" max="9" width="11.50390625" style="210" hidden="1" customWidth="1"/>
    <col min="10" max="10" width="11.00390625" style="210" hidden="1" customWidth="1"/>
    <col min="11" max="11" width="10.50390625" style="210" hidden="1" customWidth="1"/>
    <col min="12" max="12" width="75.50390625" style="210" customWidth="1"/>
    <col min="13" max="13" width="45.375" style="210" customWidth="1"/>
    <col min="14" max="16384" width="9.125" style="210" customWidth="1"/>
  </cols>
  <sheetData>
    <row r="1" spans="1:7" ht="15.6">
      <c r="A1" s="471" t="s">
        <v>85</v>
      </c>
      <c r="B1" s="471"/>
      <c r="C1" s="471"/>
      <c r="D1" s="471"/>
      <c r="E1" s="471"/>
      <c r="F1" s="471"/>
      <c r="G1" s="471"/>
    </row>
    <row r="2" spans="2:7" ht="14.25" customHeight="1" thickBot="1">
      <c r="B2" s="211"/>
      <c r="C2" s="212"/>
      <c r="D2" s="212"/>
      <c r="E2" s="213"/>
      <c r="F2" s="212"/>
      <c r="G2" s="212"/>
    </row>
    <row r="3" spans="1:7" ht="13.8" thickTop="1">
      <c r="A3" s="462" t="s">
        <v>3</v>
      </c>
      <c r="B3" s="463"/>
      <c r="C3" s="164" t="s">
        <v>102</v>
      </c>
      <c r="D3" s="214"/>
      <c r="E3" s="215" t="s">
        <v>86</v>
      </c>
      <c r="F3" s="216" t="str">
        <f>'06 06 Rek'!H1</f>
        <v>06</v>
      </c>
      <c r="G3" s="217"/>
    </row>
    <row r="4" spans="1:7" ht="13.8" thickBot="1">
      <c r="A4" s="472" t="s">
        <v>77</v>
      </c>
      <c r="B4" s="465"/>
      <c r="C4" s="170" t="s">
        <v>730</v>
      </c>
      <c r="D4" s="218"/>
      <c r="E4" s="473" t="str">
        <f>'06 06 Rek'!G2</f>
        <v>Oplocení</v>
      </c>
      <c r="F4" s="474"/>
      <c r="G4" s="475"/>
    </row>
    <row r="5" spans="1:7" ht="13.8" thickTop="1">
      <c r="A5" s="219"/>
      <c r="G5" s="221"/>
    </row>
    <row r="6" spans="1:11" ht="27" customHeight="1">
      <c r="A6" s="405" t="s">
        <v>87</v>
      </c>
      <c r="B6" s="406" t="s">
        <v>88</v>
      </c>
      <c r="C6" s="406" t="s">
        <v>89</v>
      </c>
      <c r="D6" s="406" t="s">
        <v>90</v>
      </c>
      <c r="E6" s="407" t="s">
        <v>91</v>
      </c>
      <c r="F6" s="408" t="s">
        <v>1132</v>
      </c>
      <c r="G6" s="409" t="s">
        <v>1133</v>
      </c>
      <c r="H6" s="222" t="s">
        <v>92</v>
      </c>
      <c r="I6" s="222" t="s">
        <v>93</v>
      </c>
      <c r="J6" s="222" t="s">
        <v>94</v>
      </c>
      <c r="K6" s="222" t="s">
        <v>95</v>
      </c>
    </row>
    <row r="7" spans="1:15" ht="12.75">
      <c r="A7" s="223" t="s">
        <v>96</v>
      </c>
      <c r="B7" s="224" t="s">
        <v>97</v>
      </c>
      <c r="C7" s="225" t="s">
        <v>98</v>
      </c>
      <c r="D7" s="226"/>
      <c r="E7" s="227"/>
      <c r="F7" s="227"/>
      <c r="G7" s="228"/>
      <c r="H7" s="229"/>
      <c r="I7" s="230"/>
      <c r="J7" s="231"/>
      <c r="K7" s="232"/>
      <c r="O7" s="233">
        <v>1</v>
      </c>
    </row>
    <row r="8" spans="1:80" ht="12.75">
      <c r="A8" s="234">
        <v>1</v>
      </c>
      <c r="B8" s="235" t="s">
        <v>731</v>
      </c>
      <c r="C8" s="236" t="s">
        <v>732</v>
      </c>
      <c r="D8" s="237" t="s">
        <v>138</v>
      </c>
      <c r="E8" s="238">
        <v>3.904</v>
      </c>
      <c r="F8" s="331"/>
      <c r="G8" s="239">
        <f>E8*F8</f>
        <v>0</v>
      </c>
      <c r="H8" s="240">
        <v>0</v>
      </c>
      <c r="I8" s="241">
        <f>E8*H8</f>
        <v>0</v>
      </c>
      <c r="J8" s="240">
        <v>0</v>
      </c>
      <c r="K8" s="241">
        <f>E8*J8</f>
        <v>0</v>
      </c>
      <c r="O8" s="233">
        <v>2</v>
      </c>
      <c r="AA8" s="210">
        <v>1</v>
      </c>
      <c r="AB8" s="210">
        <v>1</v>
      </c>
      <c r="AC8" s="210">
        <v>1</v>
      </c>
      <c r="AZ8" s="210">
        <v>1</v>
      </c>
      <c r="BA8" s="210">
        <f>IF(AZ8=1,G8,0)</f>
        <v>0</v>
      </c>
      <c r="BB8" s="210">
        <f>IF(AZ8=2,G8,0)</f>
        <v>0</v>
      </c>
      <c r="BC8" s="210">
        <f>IF(AZ8=3,G8,0)</f>
        <v>0</v>
      </c>
      <c r="BD8" s="210">
        <f>IF(AZ8=4,G8,0)</f>
        <v>0</v>
      </c>
      <c r="BE8" s="210">
        <f>IF(AZ8=5,G8,0)</f>
        <v>0</v>
      </c>
      <c r="CA8" s="233">
        <v>1</v>
      </c>
      <c r="CB8" s="233">
        <v>1</v>
      </c>
    </row>
    <row r="9" spans="1:15" ht="12.75">
      <c r="A9" s="242"/>
      <c r="B9" s="245"/>
      <c r="C9" s="476" t="s">
        <v>733</v>
      </c>
      <c r="D9" s="477"/>
      <c r="E9" s="246">
        <v>3.904</v>
      </c>
      <c r="F9" s="247"/>
      <c r="G9" s="248"/>
      <c r="H9" s="249"/>
      <c r="I9" s="243"/>
      <c r="J9" s="250"/>
      <c r="K9" s="243"/>
      <c r="M9" s="244" t="s">
        <v>733</v>
      </c>
      <c r="O9" s="233"/>
    </row>
    <row r="10" spans="1:80" ht="12.75">
      <c r="A10" s="234">
        <v>2</v>
      </c>
      <c r="B10" s="235" t="s">
        <v>734</v>
      </c>
      <c r="C10" s="236" t="s">
        <v>735</v>
      </c>
      <c r="D10" s="237" t="s">
        <v>138</v>
      </c>
      <c r="E10" s="238">
        <v>1.952</v>
      </c>
      <c r="F10" s="331"/>
      <c r="G10" s="239">
        <f>E10*F10</f>
        <v>0</v>
      </c>
      <c r="H10" s="240">
        <v>0</v>
      </c>
      <c r="I10" s="241">
        <f>E10*H10</f>
        <v>0</v>
      </c>
      <c r="J10" s="240">
        <v>0</v>
      </c>
      <c r="K10" s="241">
        <f>E10*J10</f>
        <v>0</v>
      </c>
      <c r="O10" s="233">
        <v>2</v>
      </c>
      <c r="AA10" s="210">
        <v>1</v>
      </c>
      <c r="AB10" s="210">
        <v>1</v>
      </c>
      <c r="AC10" s="210">
        <v>1</v>
      </c>
      <c r="AZ10" s="210">
        <v>1</v>
      </c>
      <c r="BA10" s="210">
        <f>IF(AZ10=1,G10,0)</f>
        <v>0</v>
      </c>
      <c r="BB10" s="210">
        <f>IF(AZ10=2,G10,0)</f>
        <v>0</v>
      </c>
      <c r="BC10" s="210">
        <f>IF(AZ10=3,G10,0)</f>
        <v>0</v>
      </c>
      <c r="BD10" s="210">
        <f>IF(AZ10=4,G10,0)</f>
        <v>0</v>
      </c>
      <c r="BE10" s="210">
        <f>IF(AZ10=5,G10,0)</f>
        <v>0</v>
      </c>
      <c r="CA10" s="233">
        <v>1</v>
      </c>
      <c r="CB10" s="233">
        <v>1</v>
      </c>
    </row>
    <row r="11" spans="1:15" ht="12.75">
      <c r="A11" s="242"/>
      <c r="B11" s="245"/>
      <c r="C11" s="476" t="s">
        <v>736</v>
      </c>
      <c r="D11" s="477"/>
      <c r="E11" s="246">
        <v>1.952</v>
      </c>
      <c r="F11" s="247"/>
      <c r="G11" s="248"/>
      <c r="H11" s="249"/>
      <c r="I11" s="243"/>
      <c r="J11" s="250"/>
      <c r="K11" s="243"/>
      <c r="M11" s="244" t="s">
        <v>736</v>
      </c>
      <c r="O11" s="233"/>
    </row>
    <row r="12" spans="1:80" ht="12.75">
      <c r="A12" s="234">
        <v>3</v>
      </c>
      <c r="B12" s="235" t="s">
        <v>737</v>
      </c>
      <c r="C12" s="236" t="s">
        <v>738</v>
      </c>
      <c r="D12" s="237" t="s">
        <v>138</v>
      </c>
      <c r="E12" s="238">
        <v>3.904</v>
      </c>
      <c r="F12" s="331"/>
      <c r="G12" s="239">
        <f>E12*F12</f>
        <v>0</v>
      </c>
      <c r="H12" s="240">
        <v>0</v>
      </c>
      <c r="I12" s="241">
        <f>E12*H12</f>
        <v>0</v>
      </c>
      <c r="J12" s="240">
        <v>0</v>
      </c>
      <c r="K12" s="241">
        <f>E12*J12</f>
        <v>0</v>
      </c>
      <c r="O12" s="233">
        <v>2</v>
      </c>
      <c r="AA12" s="210">
        <v>1</v>
      </c>
      <c r="AB12" s="210">
        <v>1</v>
      </c>
      <c r="AC12" s="210">
        <v>1</v>
      </c>
      <c r="AZ12" s="210">
        <v>1</v>
      </c>
      <c r="BA12" s="210">
        <f>IF(AZ12=1,G12,0)</f>
        <v>0</v>
      </c>
      <c r="BB12" s="210">
        <f>IF(AZ12=2,G12,0)</f>
        <v>0</v>
      </c>
      <c r="BC12" s="210">
        <f>IF(AZ12=3,G12,0)</f>
        <v>0</v>
      </c>
      <c r="BD12" s="210">
        <f>IF(AZ12=4,G12,0)</f>
        <v>0</v>
      </c>
      <c r="BE12" s="210">
        <f>IF(AZ12=5,G12,0)</f>
        <v>0</v>
      </c>
      <c r="CA12" s="233">
        <v>1</v>
      </c>
      <c r="CB12" s="233">
        <v>1</v>
      </c>
    </row>
    <row r="13" spans="1:80" ht="12.75">
      <c r="A13" s="234">
        <v>4</v>
      </c>
      <c r="B13" s="235" t="s">
        <v>193</v>
      </c>
      <c r="C13" s="236" t="s">
        <v>194</v>
      </c>
      <c r="D13" s="237" t="s">
        <v>138</v>
      </c>
      <c r="E13" s="238">
        <v>3.904</v>
      </c>
      <c r="F13" s="331"/>
      <c r="G13" s="239">
        <f>E13*F13</f>
        <v>0</v>
      </c>
      <c r="H13" s="240">
        <v>0</v>
      </c>
      <c r="I13" s="241">
        <f>E13*H13</f>
        <v>0</v>
      </c>
      <c r="J13" s="240">
        <v>0</v>
      </c>
      <c r="K13" s="241">
        <f>E13*J13</f>
        <v>0</v>
      </c>
      <c r="O13" s="233">
        <v>2</v>
      </c>
      <c r="AA13" s="210">
        <v>1</v>
      </c>
      <c r="AB13" s="210">
        <v>1</v>
      </c>
      <c r="AC13" s="210">
        <v>1</v>
      </c>
      <c r="AZ13" s="210">
        <v>1</v>
      </c>
      <c r="BA13" s="210">
        <f>IF(AZ13=1,G13,0)</f>
        <v>0</v>
      </c>
      <c r="BB13" s="210">
        <f>IF(AZ13=2,G13,0)</f>
        <v>0</v>
      </c>
      <c r="BC13" s="210">
        <f>IF(AZ13=3,G13,0)</f>
        <v>0</v>
      </c>
      <c r="BD13" s="210">
        <f>IF(AZ13=4,G13,0)</f>
        <v>0</v>
      </c>
      <c r="BE13" s="210">
        <f>IF(AZ13=5,G13,0)</f>
        <v>0</v>
      </c>
      <c r="CA13" s="233">
        <v>1</v>
      </c>
      <c r="CB13" s="233">
        <v>1</v>
      </c>
    </row>
    <row r="14" spans="1:57" ht="12.75">
      <c r="A14" s="251"/>
      <c r="B14" s="252" t="s">
        <v>99</v>
      </c>
      <c r="C14" s="253" t="s">
        <v>128</v>
      </c>
      <c r="D14" s="254"/>
      <c r="E14" s="255"/>
      <c r="F14" s="256"/>
      <c r="G14" s="257">
        <f>SUM(G7:G13)</f>
        <v>0</v>
      </c>
      <c r="H14" s="258"/>
      <c r="I14" s="259">
        <f>SUM(I7:I13)</f>
        <v>0</v>
      </c>
      <c r="J14" s="258"/>
      <c r="K14" s="259">
        <f>SUM(K7:K13)</f>
        <v>0</v>
      </c>
      <c r="O14" s="233">
        <v>4</v>
      </c>
      <c r="BA14" s="260">
        <f>SUM(BA7:BA13)</f>
        <v>0</v>
      </c>
      <c r="BB14" s="260">
        <f>SUM(BB7:BB13)</f>
        <v>0</v>
      </c>
      <c r="BC14" s="260">
        <f>SUM(BC7:BC13)</f>
        <v>0</v>
      </c>
      <c r="BD14" s="260">
        <f>SUM(BD7:BD13)</f>
        <v>0</v>
      </c>
      <c r="BE14" s="260">
        <f>SUM(BE7:BE13)</f>
        <v>0</v>
      </c>
    </row>
    <row r="15" spans="1:15" ht="12.75">
      <c r="A15" s="223" t="s">
        <v>96</v>
      </c>
      <c r="B15" s="224" t="s">
        <v>112</v>
      </c>
      <c r="C15" s="225" t="s">
        <v>197</v>
      </c>
      <c r="D15" s="226"/>
      <c r="E15" s="227"/>
      <c r="F15" s="227"/>
      <c r="G15" s="228"/>
      <c r="H15" s="229"/>
      <c r="I15" s="230"/>
      <c r="J15" s="231"/>
      <c r="K15" s="232"/>
      <c r="O15" s="233">
        <v>1</v>
      </c>
    </row>
    <row r="16" spans="1:80" ht="12.75">
      <c r="A16" s="234">
        <v>5</v>
      </c>
      <c r="B16" s="235" t="s">
        <v>239</v>
      </c>
      <c r="C16" s="236" t="s">
        <v>240</v>
      </c>
      <c r="D16" s="237" t="s">
        <v>138</v>
      </c>
      <c r="E16" s="238">
        <v>4.0406</v>
      </c>
      <c r="F16" s="331"/>
      <c r="G16" s="239">
        <f>E16*F16</f>
        <v>0</v>
      </c>
      <c r="H16" s="240">
        <v>2.525</v>
      </c>
      <c r="I16" s="241">
        <f>E16*H16</f>
        <v>10.202515</v>
      </c>
      <c r="J16" s="240">
        <v>0</v>
      </c>
      <c r="K16" s="241">
        <f>E16*J16</f>
        <v>0</v>
      </c>
      <c r="O16" s="233">
        <v>2</v>
      </c>
      <c r="AA16" s="210">
        <v>1</v>
      </c>
      <c r="AB16" s="210">
        <v>1</v>
      </c>
      <c r="AC16" s="210">
        <v>1</v>
      </c>
      <c r="AZ16" s="210">
        <v>1</v>
      </c>
      <c r="BA16" s="210">
        <f>IF(AZ16=1,G16,0)</f>
        <v>0</v>
      </c>
      <c r="BB16" s="210">
        <f>IF(AZ16=2,G16,0)</f>
        <v>0</v>
      </c>
      <c r="BC16" s="210">
        <f>IF(AZ16=3,G16,0)</f>
        <v>0</v>
      </c>
      <c r="BD16" s="210">
        <f>IF(AZ16=4,G16,0)</f>
        <v>0</v>
      </c>
      <c r="BE16" s="210">
        <f>IF(AZ16=5,G16,0)</f>
        <v>0</v>
      </c>
      <c r="CA16" s="233">
        <v>1</v>
      </c>
      <c r="CB16" s="233">
        <v>1</v>
      </c>
    </row>
    <row r="17" spans="1:15" ht="12.75">
      <c r="A17" s="242"/>
      <c r="B17" s="245"/>
      <c r="C17" s="476" t="s">
        <v>739</v>
      </c>
      <c r="D17" s="477"/>
      <c r="E17" s="246">
        <v>4.0406</v>
      </c>
      <c r="F17" s="247"/>
      <c r="G17" s="248"/>
      <c r="H17" s="249"/>
      <c r="I17" s="243"/>
      <c r="J17" s="250"/>
      <c r="K17" s="243"/>
      <c r="M17" s="244" t="s">
        <v>739</v>
      </c>
      <c r="O17" s="233"/>
    </row>
    <row r="18" spans="1:80" ht="12.75">
      <c r="A18" s="234">
        <v>6</v>
      </c>
      <c r="B18" s="235" t="s">
        <v>740</v>
      </c>
      <c r="C18" s="236" t="s">
        <v>741</v>
      </c>
      <c r="D18" s="237" t="s">
        <v>263</v>
      </c>
      <c r="E18" s="238">
        <v>122</v>
      </c>
      <c r="F18" s="331"/>
      <c r="G18" s="239">
        <f>E18*F18</f>
        <v>0</v>
      </c>
      <c r="H18" s="240">
        <v>0.00218</v>
      </c>
      <c r="I18" s="241">
        <f>E18*H18</f>
        <v>0.26596000000000003</v>
      </c>
      <c r="J18" s="240">
        <v>0</v>
      </c>
      <c r="K18" s="241">
        <f>E18*J18</f>
        <v>0</v>
      </c>
      <c r="O18" s="233">
        <v>2</v>
      </c>
      <c r="AA18" s="210">
        <v>1</v>
      </c>
      <c r="AB18" s="210">
        <v>1</v>
      </c>
      <c r="AC18" s="210">
        <v>1</v>
      </c>
      <c r="AZ18" s="210">
        <v>1</v>
      </c>
      <c r="BA18" s="210">
        <f>IF(AZ18=1,G18,0)</f>
        <v>0</v>
      </c>
      <c r="BB18" s="210">
        <f>IF(AZ18=2,G18,0)</f>
        <v>0</v>
      </c>
      <c r="BC18" s="210">
        <f>IF(AZ18=3,G18,0)</f>
        <v>0</v>
      </c>
      <c r="BD18" s="210">
        <f>IF(AZ18=4,G18,0)</f>
        <v>0</v>
      </c>
      <c r="BE18" s="210">
        <f>IF(AZ18=5,G18,0)</f>
        <v>0</v>
      </c>
      <c r="CA18" s="233">
        <v>1</v>
      </c>
      <c r="CB18" s="233">
        <v>1</v>
      </c>
    </row>
    <row r="19" spans="1:57" ht="12.75">
      <c r="A19" s="251"/>
      <c r="B19" s="252" t="s">
        <v>99</v>
      </c>
      <c r="C19" s="253" t="s">
        <v>198</v>
      </c>
      <c r="D19" s="254"/>
      <c r="E19" s="255"/>
      <c r="F19" s="256"/>
      <c r="G19" s="257">
        <f>SUM(G15:G18)</f>
        <v>0</v>
      </c>
      <c r="H19" s="258"/>
      <c r="I19" s="259">
        <f>SUM(I15:I18)</f>
        <v>10.468475</v>
      </c>
      <c r="J19" s="258"/>
      <c r="K19" s="259">
        <f>SUM(K15:K18)</f>
        <v>0</v>
      </c>
      <c r="O19" s="233">
        <v>4</v>
      </c>
      <c r="BA19" s="260">
        <f>SUM(BA15:BA18)</f>
        <v>0</v>
      </c>
      <c r="BB19" s="260">
        <f>SUM(BB15:BB18)</f>
        <v>0</v>
      </c>
      <c r="BC19" s="260">
        <f>SUM(BC15:BC18)</f>
        <v>0</v>
      </c>
      <c r="BD19" s="260">
        <f>SUM(BD15:BD18)</f>
        <v>0</v>
      </c>
      <c r="BE19" s="260">
        <f>SUM(BE15:BE18)</f>
        <v>0</v>
      </c>
    </row>
    <row r="20" spans="1:15" ht="12.75">
      <c r="A20" s="223" t="s">
        <v>96</v>
      </c>
      <c r="B20" s="224" t="s">
        <v>114</v>
      </c>
      <c r="C20" s="225" t="s">
        <v>265</v>
      </c>
      <c r="D20" s="226"/>
      <c r="E20" s="227"/>
      <c r="F20" s="227"/>
      <c r="G20" s="228"/>
      <c r="H20" s="229"/>
      <c r="I20" s="230"/>
      <c r="J20" s="231"/>
      <c r="K20" s="232"/>
      <c r="O20" s="233">
        <v>1</v>
      </c>
    </row>
    <row r="21" spans="1:80" ht="20.4">
      <c r="A21" s="234">
        <v>7</v>
      </c>
      <c r="B21" s="235" t="s">
        <v>742</v>
      </c>
      <c r="C21" s="236" t="s">
        <v>743</v>
      </c>
      <c r="D21" s="237" t="s">
        <v>263</v>
      </c>
      <c r="E21" s="238">
        <v>101</v>
      </c>
      <c r="F21" s="331"/>
      <c r="G21" s="239">
        <f>E21*F21</f>
        <v>0</v>
      </c>
      <c r="H21" s="240">
        <v>0.08693</v>
      </c>
      <c r="I21" s="241">
        <f>E21*H21</f>
        <v>8.779929999999998</v>
      </c>
      <c r="J21" s="240">
        <v>0</v>
      </c>
      <c r="K21" s="241">
        <f>E21*J21</f>
        <v>0</v>
      </c>
      <c r="O21" s="233">
        <v>2</v>
      </c>
      <c r="AA21" s="210">
        <v>1</v>
      </c>
      <c r="AB21" s="210">
        <v>1</v>
      </c>
      <c r="AC21" s="210">
        <v>1</v>
      </c>
      <c r="AZ21" s="210">
        <v>1</v>
      </c>
      <c r="BA21" s="210">
        <f>IF(AZ21=1,G21,0)</f>
        <v>0</v>
      </c>
      <c r="BB21" s="210">
        <f>IF(AZ21=2,G21,0)</f>
        <v>0</v>
      </c>
      <c r="BC21" s="210">
        <f>IF(AZ21=3,G21,0)</f>
        <v>0</v>
      </c>
      <c r="BD21" s="210">
        <f>IF(AZ21=4,G21,0)</f>
        <v>0</v>
      </c>
      <c r="BE21" s="210">
        <f>IF(AZ21=5,G21,0)</f>
        <v>0</v>
      </c>
      <c r="CA21" s="233">
        <v>1</v>
      </c>
      <c r="CB21" s="233">
        <v>1</v>
      </c>
    </row>
    <row r="22" spans="1:80" ht="12.75">
      <c r="A22" s="234">
        <v>8</v>
      </c>
      <c r="B22" s="235" t="s">
        <v>744</v>
      </c>
      <c r="C22" s="236" t="s">
        <v>745</v>
      </c>
      <c r="D22" s="237" t="s">
        <v>263</v>
      </c>
      <c r="E22" s="238">
        <v>122</v>
      </c>
      <c r="F22" s="331"/>
      <c r="G22" s="239">
        <f>E22*F22</f>
        <v>0</v>
      </c>
      <c r="H22" s="240">
        <v>0.00702</v>
      </c>
      <c r="I22" s="241">
        <f>E22*H22</f>
        <v>0.85644</v>
      </c>
      <c r="J22" s="240">
        <v>0</v>
      </c>
      <c r="K22" s="241">
        <f>E22*J22</f>
        <v>0</v>
      </c>
      <c r="O22" s="233">
        <v>2</v>
      </c>
      <c r="AA22" s="210">
        <v>1</v>
      </c>
      <c r="AB22" s="210">
        <v>1</v>
      </c>
      <c r="AC22" s="210">
        <v>1</v>
      </c>
      <c r="AZ22" s="210">
        <v>1</v>
      </c>
      <c r="BA22" s="210">
        <f>IF(AZ22=1,G22,0)</f>
        <v>0</v>
      </c>
      <c r="BB22" s="210">
        <f>IF(AZ22=2,G22,0)</f>
        <v>0</v>
      </c>
      <c r="BC22" s="210">
        <f>IF(AZ22=3,G22,0)</f>
        <v>0</v>
      </c>
      <c r="BD22" s="210">
        <f>IF(AZ22=4,G22,0)</f>
        <v>0</v>
      </c>
      <c r="BE22" s="210">
        <f>IF(AZ22=5,G22,0)</f>
        <v>0</v>
      </c>
      <c r="CA22" s="233">
        <v>1</v>
      </c>
      <c r="CB22" s="233">
        <v>1</v>
      </c>
    </row>
    <row r="23" spans="1:80" ht="12.75">
      <c r="A23" s="234">
        <v>9</v>
      </c>
      <c r="B23" s="235" t="s">
        <v>746</v>
      </c>
      <c r="C23" s="236" t="s">
        <v>747</v>
      </c>
      <c r="D23" s="237" t="s">
        <v>263</v>
      </c>
      <c r="E23" s="238">
        <v>102</v>
      </c>
      <c r="F23" s="331"/>
      <c r="G23" s="239">
        <f>E23*F23</f>
        <v>0</v>
      </c>
      <c r="H23" s="240">
        <v>0.0041</v>
      </c>
      <c r="I23" s="241">
        <f>E23*H23</f>
        <v>0.4182</v>
      </c>
      <c r="J23" s="240"/>
      <c r="K23" s="241">
        <f>E23*J23</f>
        <v>0</v>
      </c>
      <c r="O23" s="233">
        <v>2</v>
      </c>
      <c r="AA23" s="210">
        <v>3</v>
      </c>
      <c r="AB23" s="210">
        <v>1</v>
      </c>
      <c r="AC23" s="210">
        <v>55342343</v>
      </c>
      <c r="AZ23" s="210">
        <v>1</v>
      </c>
      <c r="BA23" s="210">
        <f>IF(AZ23=1,G23,0)</f>
        <v>0</v>
      </c>
      <c r="BB23" s="210">
        <f>IF(AZ23=2,G23,0)</f>
        <v>0</v>
      </c>
      <c r="BC23" s="210">
        <f>IF(AZ23=3,G23,0)</f>
        <v>0</v>
      </c>
      <c r="BD23" s="210">
        <f>IF(AZ23=4,G23,0)</f>
        <v>0</v>
      </c>
      <c r="BE23" s="210">
        <f>IF(AZ23=5,G23,0)</f>
        <v>0</v>
      </c>
      <c r="CA23" s="233">
        <v>3</v>
      </c>
      <c r="CB23" s="233">
        <v>1</v>
      </c>
    </row>
    <row r="24" spans="1:80" ht="12.75">
      <c r="A24" s="234">
        <v>10</v>
      </c>
      <c r="B24" s="235" t="s">
        <v>748</v>
      </c>
      <c r="C24" s="236" t="s">
        <v>749</v>
      </c>
      <c r="D24" s="237" t="s">
        <v>263</v>
      </c>
      <c r="E24" s="238">
        <v>20</v>
      </c>
      <c r="F24" s="331"/>
      <c r="G24" s="239">
        <f>E24*F24</f>
        <v>0</v>
      </c>
      <c r="H24" s="240">
        <v>0.0027</v>
      </c>
      <c r="I24" s="241">
        <f>E24*H24</f>
        <v>0.054000000000000006</v>
      </c>
      <c r="J24" s="240"/>
      <c r="K24" s="241">
        <f>E24*J24</f>
        <v>0</v>
      </c>
      <c r="O24" s="233">
        <v>2</v>
      </c>
      <c r="AA24" s="210">
        <v>3</v>
      </c>
      <c r="AB24" s="210">
        <v>1</v>
      </c>
      <c r="AC24" s="210">
        <v>55342346</v>
      </c>
      <c r="AZ24" s="210">
        <v>1</v>
      </c>
      <c r="BA24" s="210">
        <f>IF(AZ24=1,G24,0)</f>
        <v>0</v>
      </c>
      <c r="BB24" s="210">
        <f>IF(AZ24=2,G24,0)</f>
        <v>0</v>
      </c>
      <c r="BC24" s="210">
        <f>IF(AZ24=3,G24,0)</f>
        <v>0</v>
      </c>
      <c r="BD24" s="210">
        <f>IF(AZ24=4,G24,0)</f>
        <v>0</v>
      </c>
      <c r="BE24" s="210">
        <f>IF(AZ24=5,G24,0)</f>
        <v>0</v>
      </c>
      <c r="CA24" s="233">
        <v>3</v>
      </c>
      <c r="CB24" s="233">
        <v>1</v>
      </c>
    </row>
    <row r="25" spans="1:57" ht="12.75">
      <c r="A25" s="251"/>
      <c r="B25" s="252" t="s">
        <v>99</v>
      </c>
      <c r="C25" s="253" t="s">
        <v>266</v>
      </c>
      <c r="D25" s="254"/>
      <c r="E25" s="255"/>
      <c r="F25" s="256"/>
      <c r="G25" s="257">
        <f>SUM(G20:G24)</f>
        <v>0</v>
      </c>
      <c r="H25" s="258"/>
      <c r="I25" s="259">
        <f>SUM(I20:I24)</f>
        <v>10.108569999999999</v>
      </c>
      <c r="J25" s="258"/>
      <c r="K25" s="259">
        <f>SUM(K20:K24)</f>
        <v>0</v>
      </c>
      <c r="O25" s="233">
        <v>4</v>
      </c>
      <c r="BA25" s="260">
        <f>SUM(BA20:BA24)</f>
        <v>0</v>
      </c>
      <c r="BB25" s="260">
        <f>SUM(BB20:BB24)</f>
        <v>0</v>
      </c>
      <c r="BC25" s="260">
        <f>SUM(BC20:BC24)</f>
        <v>0</v>
      </c>
      <c r="BD25" s="260">
        <f>SUM(BD20:BD24)</f>
        <v>0</v>
      </c>
      <c r="BE25" s="260">
        <f>SUM(BE20:BE24)</f>
        <v>0</v>
      </c>
    </row>
    <row r="26" spans="1:15" ht="12.75">
      <c r="A26" s="223" t="s">
        <v>96</v>
      </c>
      <c r="B26" s="224" t="s">
        <v>750</v>
      </c>
      <c r="C26" s="225" t="s">
        <v>751</v>
      </c>
      <c r="D26" s="226"/>
      <c r="E26" s="227"/>
      <c r="F26" s="227"/>
      <c r="G26" s="228"/>
      <c r="H26" s="229"/>
      <c r="I26" s="230"/>
      <c r="J26" s="231"/>
      <c r="K26" s="232"/>
      <c r="O26" s="233">
        <v>1</v>
      </c>
    </row>
    <row r="27" spans="1:80" ht="12.75">
      <c r="A27" s="234">
        <v>11</v>
      </c>
      <c r="B27" s="235" t="s">
        <v>753</v>
      </c>
      <c r="C27" s="236" t="s">
        <v>754</v>
      </c>
      <c r="D27" s="237" t="s">
        <v>201</v>
      </c>
      <c r="E27" s="238">
        <v>254.5</v>
      </c>
      <c r="F27" s="331"/>
      <c r="G27" s="239">
        <f>E27*F27</f>
        <v>0</v>
      </c>
      <c r="H27" s="240">
        <v>0</v>
      </c>
      <c r="I27" s="241">
        <f>E27*H27</f>
        <v>0</v>
      </c>
      <c r="J27" s="240">
        <v>-0.01</v>
      </c>
      <c r="K27" s="241">
        <f>E27*J27</f>
        <v>-2.545</v>
      </c>
      <c r="O27" s="233">
        <v>2</v>
      </c>
      <c r="AA27" s="210">
        <v>1</v>
      </c>
      <c r="AB27" s="210">
        <v>1</v>
      </c>
      <c r="AC27" s="210">
        <v>1</v>
      </c>
      <c r="AZ27" s="210">
        <v>1</v>
      </c>
      <c r="BA27" s="210">
        <f>IF(AZ27=1,G27,0)</f>
        <v>0</v>
      </c>
      <c r="BB27" s="210">
        <f>IF(AZ27=2,G27,0)</f>
        <v>0</v>
      </c>
      <c r="BC27" s="210">
        <f>IF(AZ27=3,G27,0)</f>
        <v>0</v>
      </c>
      <c r="BD27" s="210">
        <f>IF(AZ27=4,G27,0)</f>
        <v>0</v>
      </c>
      <c r="BE27" s="210">
        <f>IF(AZ27=5,G27,0)</f>
        <v>0</v>
      </c>
      <c r="CA27" s="233">
        <v>1</v>
      </c>
      <c r="CB27" s="233">
        <v>1</v>
      </c>
    </row>
    <row r="28" spans="1:57" ht="12.75">
      <c r="A28" s="251"/>
      <c r="B28" s="252" t="s">
        <v>99</v>
      </c>
      <c r="C28" s="253" t="s">
        <v>752</v>
      </c>
      <c r="D28" s="254"/>
      <c r="E28" s="255"/>
      <c r="F28" s="256"/>
      <c r="G28" s="257">
        <f>SUM(G26:G27)</f>
        <v>0</v>
      </c>
      <c r="H28" s="258"/>
      <c r="I28" s="259">
        <f>SUM(I26:I27)</f>
        <v>0</v>
      </c>
      <c r="J28" s="258"/>
      <c r="K28" s="259">
        <f>SUM(K26:K27)</f>
        <v>-2.545</v>
      </c>
      <c r="O28" s="233">
        <v>4</v>
      </c>
      <c r="BA28" s="260">
        <f>SUM(BA26:BA27)</f>
        <v>0</v>
      </c>
      <c r="BB28" s="260">
        <f>SUM(BB26:BB27)</f>
        <v>0</v>
      </c>
      <c r="BC28" s="260">
        <f>SUM(BC26:BC27)</f>
        <v>0</v>
      </c>
      <c r="BD28" s="260">
        <f>SUM(BD26:BD27)</f>
        <v>0</v>
      </c>
      <c r="BE28" s="260">
        <f>SUM(BE26:BE27)</f>
        <v>0</v>
      </c>
    </row>
    <row r="29" spans="1:15" ht="12.75">
      <c r="A29" s="223" t="s">
        <v>96</v>
      </c>
      <c r="B29" s="224" t="s">
        <v>365</v>
      </c>
      <c r="C29" s="225" t="s">
        <v>366</v>
      </c>
      <c r="D29" s="226"/>
      <c r="E29" s="227"/>
      <c r="F29" s="227"/>
      <c r="G29" s="228"/>
      <c r="H29" s="229"/>
      <c r="I29" s="230"/>
      <c r="J29" s="231"/>
      <c r="K29" s="232"/>
      <c r="O29" s="233">
        <v>1</v>
      </c>
    </row>
    <row r="30" spans="1:80" ht="12.75">
      <c r="A30" s="234">
        <v>12</v>
      </c>
      <c r="B30" s="235" t="s">
        <v>755</v>
      </c>
      <c r="C30" s="236" t="s">
        <v>756</v>
      </c>
      <c r="D30" s="237" t="s">
        <v>157</v>
      </c>
      <c r="E30" s="238">
        <v>20.577045</v>
      </c>
      <c r="F30" s="331"/>
      <c r="G30" s="239">
        <f>E30*F30</f>
        <v>0</v>
      </c>
      <c r="H30" s="240">
        <v>0</v>
      </c>
      <c r="I30" s="241">
        <f>E30*H30</f>
        <v>0</v>
      </c>
      <c r="J30" s="240"/>
      <c r="K30" s="241">
        <f>E30*J30</f>
        <v>0</v>
      </c>
      <c r="O30" s="233">
        <v>2</v>
      </c>
      <c r="AA30" s="210">
        <v>7</v>
      </c>
      <c r="AB30" s="210">
        <v>1</v>
      </c>
      <c r="AC30" s="210">
        <v>2</v>
      </c>
      <c r="AZ30" s="210">
        <v>1</v>
      </c>
      <c r="BA30" s="210">
        <f>IF(AZ30=1,G30,0)</f>
        <v>0</v>
      </c>
      <c r="BB30" s="210">
        <f>IF(AZ30=2,G30,0)</f>
        <v>0</v>
      </c>
      <c r="BC30" s="210">
        <f>IF(AZ30=3,G30,0)</f>
        <v>0</v>
      </c>
      <c r="BD30" s="210">
        <f>IF(AZ30=4,G30,0)</f>
        <v>0</v>
      </c>
      <c r="BE30" s="210">
        <f>IF(AZ30=5,G30,0)</f>
        <v>0</v>
      </c>
      <c r="CA30" s="233">
        <v>7</v>
      </c>
      <c r="CB30" s="233">
        <v>1</v>
      </c>
    </row>
    <row r="31" spans="1:57" ht="12.75">
      <c r="A31" s="251"/>
      <c r="B31" s="252" t="s">
        <v>99</v>
      </c>
      <c r="C31" s="253" t="s">
        <v>367</v>
      </c>
      <c r="D31" s="254"/>
      <c r="E31" s="255"/>
      <c r="F31" s="256"/>
      <c r="G31" s="257">
        <f>SUM(G29:G30)</f>
        <v>0</v>
      </c>
      <c r="H31" s="258"/>
      <c r="I31" s="259">
        <f>SUM(I29:I30)</f>
        <v>0</v>
      </c>
      <c r="J31" s="258"/>
      <c r="K31" s="259">
        <f>SUM(K29:K30)</f>
        <v>0</v>
      </c>
      <c r="O31" s="233">
        <v>4</v>
      </c>
      <c r="BA31" s="260">
        <f>SUM(BA29:BA30)</f>
        <v>0</v>
      </c>
      <c r="BB31" s="260">
        <f>SUM(BB29:BB30)</f>
        <v>0</v>
      </c>
      <c r="BC31" s="260">
        <f>SUM(BC29:BC30)</f>
        <v>0</v>
      </c>
      <c r="BD31" s="260">
        <f>SUM(BD29:BD30)</f>
        <v>0</v>
      </c>
      <c r="BE31" s="260">
        <f>SUM(BE29:BE30)</f>
        <v>0</v>
      </c>
    </row>
    <row r="32" spans="1:15" ht="12.75">
      <c r="A32" s="223" t="s">
        <v>96</v>
      </c>
      <c r="B32" s="224" t="s">
        <v>485</v>
      </c>
      <c r="C32" s="225" t="s">
        <v>486</v>
      </c>
      <c r="D32" s="226"/>
      <c r="E32" s="227"/>
      <c r="F32" s="227"/>
      <c r="G32" s="228"/>
      <c r="H32" s="229"/>
      <c r="I32" s="230"/>
      <c r="J32" s="231"/>
      <c r="K32" s="232"/>
      <c r="O32" s="233">
        <v>1</v>
      </c>
    </row>
    <row r="33" spans="1:80" ht="12.75">
      <c r="A33" s="234">
        <v>13</v>
      </c>
      <c r="B33" s="235" t="s">
        <v>714</v>
      </c>
      <c r="C33" s="236" t="s">
        <v>715</v>
      </c>
      <c r="D33" s="237" t="s">
        <v>201</v>
      </c>
      <c r="E33" s="238">
        <v>254.5</v>
      </c>
      <c r="F33" s="331"/>
      <c r="G33" s="239">
        <f aca="true" t="shared" si="0" ref="G33:G39">E33*F33</f>
        <v>0</v>
      </c>
      <c r="H33" s="240">
        <v>0</v>
      </c>
      <c r="I33" s="241">
        <f aca="true" t="shared" si="1" ref="I33:I39">E33*H33</f>
        <v>0</v>
      </c>
      <c r="J33" s="240">
        <v>0</v>
      </c>
      <c r="K33" s="241">
        <f aca="true" t="shared" si="2" ref="K33:K39">E33*J33</f>
        <v>0</v>
      </c>
      <c r="O33" s="233">
        <v>2</v>
      </c>
      <c r="AA33" s="210">
        <v>1</v>
      </c>
      <c r="AB33" s="210">
        <v>7</v>
      </c>
      <c r="AC33" s="210">
        <v>7</v>
      </c>
      <c r="AZ33" s="210">
        <v>2</v>
      </c>
      <c r="BA33" s="210">
        <f aca="true" t="shared" si="3" ref="BA33:BA39">IF(AZ33=1,G33,0)</f>
        <v>0</v>
      </c>
      <c r="BB33" s="210">
        <f aca="true" t="shared" si="4" ref="BB33:BB39">IF(AZ33=2,G33,0)</f>
        <v>0</v>
      </c>
      <c r="BC33" s="210">
        <f aca="true" t="shared" si="5" ref="BC33:BC39">IF(AZ33=3,G33,0)</f>
        <v>0</v>
      </c>
      <c r="BD33" s="210">
        <f aca="true" t="shared" si="6" ref="BD33:BD39">IF(AZ33=4,G33,0)</f>
        <v>0</v>
      </c>
      <c r="BE33" s="210">
        <f aca="true" t="shared" si="7" ref="BE33:BE39">IF(AZ33=5,G33,0)</f>
        <v>0</v>
      </c>
      <c r="CA33" s="233">
        <v>1</v>
      </c>
      <c r="CB33" s="233">
        <v>7</v>
      </c>
    </row>
    <row r="34" spans="1:80" ht="12.75">
      <c r="A34" s="234">
        <v>14</v>
      </c>
      <c r="B34" s="235" t="s">
        <v>1075</v>
      </c>
      <c r="C34" s="236" t="s">
        <v>757</v>
      </c>
      <c r="D34" s="237" t="s">
        <v>110</v>
      </c>
      <c r="E34" s="238">
        <v>1</v>
      </c>
      <c r="F34" s="331"/>
      <c r="G34" s="239">
        <f t="shared" si="0"/>
        <v>0</v>
      </c>
      <c r="H34" s="240">
        <v>0</v>
      </c>
      <c r="I34" s="241">
        <f t="shared" si="1"/>
        <v>0</v>
      </c>
      <c r="J34" s="240"/>
      <c r="K34" s="241">
        <f t="shared" si="2"/>
        <v>0</v>
      </c>
      <c r="O34" s="233">
        <v>2</v>
      </c>
      <c r="AA34" s="210">
        <v>12</v>
      </c>
      <c r="AB34" s="210">
        <v>0</v>
      </c>
      <c r="AC34" s="210">
        <v>21</v>
      </c>
      <c r="AZ34" s="210">
        <v>2</v>
      </c>
      <c r="BA34" s="210">
        <f t="shared" si="3"/>
        <v>0</v>
      </c>
      <c r="BB34" s="210">
        <f t="shared" si="4"/>
        <v>0</v>
      </c>
      <c r="BC34" s="210">
        <f t="shared" si="5"/>
        <v>0</v>
      </c>
      <c r="BD34" s="210">
        <f t="shared" si="6"/>
        <v>0</v>
      </c>
      <c r="BE34" s="210">
        <f t="shared" si="7"/>
        <v>0</v>
      </c>
      <c r="CA34" s="233">
        <v>12</v>
      </c>
      <c r="CB34" s="233">
        <v>0</v>
      </c>
    </row>
    <row r="35" spans="1:80" ht="12.75">
      <c r="A35" s="234">
        <v>15</v>
      </c>
      <c r="B35" s="235" t="s">
        <v>718</v>
      </c>
      <c r="C35" s="236" t="s">
        <v>719</v>
      </c>
      <c r="D35" s="237" t="s">
        <v>504</v>
      </c>
      <c r="E35" s="238">
        <v>5</v>
      </c>
      <c r="F35" s="331"/>
      <c r="G35" s="239">
        <f t="shared" si="0"/>
        <v>0</v>
      </c>
      <c r="H35" s="240">
        <v>0.001</v>
      </c>
      <c r="I35" s="241">
        <f t="shared" si="1"/>
        <v>0.005</v>
      </c>
      <c r="J35" s="240"/>
      <c r="K35" s="241">
        <f t="shared" si="2"/>
        <v>0</v>
      </c>
      <c r="O35" s="233">
        <v>2</v>
      </c>
      <c r="AA35" s="210">
        <v>3</v>
      </c>
      <c r="AB35" s="210">
        <v>7</v>
      </c>
      <c r="AC35" s="210">
        <v>15696010</v>
      </c>
      <c r="AZ35" s="210">
        <v>2</v>
      </c>
      <c r="BA35" s="210">
        <f t="shared" si="3"/>
        <v>0</v>
      </c>
      <c r="BB35" s="210">
        <f t="shared" si="4"/>
        <v>0</v>
      </c>
      <c r="BC35" s="210">
        <f t="shared" si="5"/>
        <v>0</v>
      </c>
      <c r="BD35" s="210">
        <f t="shared" si="6"/>
        <v>0</v>
      </c>
      <c r="BE35" s="210">
        <f t="shared" si="7"/>
        <v>0</v>
      </c>
      <c r="CA35" s="233">
        <v>3</v>
      </c>
      <c r="CB35" s="233">
        <v>7</v>
      </c>
    </row>
    <row r="36" spans="1:80" ht="12.75">
      <c r="A36" s="234">
        <v>16</v>
      </c>
      <c r="B36" s="235" t="s">
        <v>758</v>
      </c>
      <c r="C36" s="236" t="s">
        <v>759</v>
      </c>
      <c r="D36" s="237" t="s">
        <v>263</v>
      </c>
      <c r="E36" s="238">
        <v>102</v>
      </c>
      <c r="F36" s="331"/>
      <c r="G36" s="239">
        <f t="shared" si="0"/>
        <v>0</v>
      </c>
      <c r="H36" s="240">
        <v>0</v>
      </c>
      <c r="I36" s="241">
        <f t="shared" si="1"/>
        <v>0</v>
      </c>
      <c r="J36" s="240"/>
      <c r="K36" s="241">
        <f t="shared" si="2"/>
        <v>0</v>
      </c>
      <c r="O36" s="233">
        <v>2</v>
      </c>
      <c r="AA36" s="210">
        <v>3</v>
      </c>
      <c r="AB36" s="210">
        <v>7</v>
      </c>
      <c r="AC36" s="210">
        <v>28342432</v>
      </c>
      <c r="AZ36" s="210">
        <v>2</v>
      </c>
      <c r="BA36" s="210">
        <f t="shared" si="3"/>
        <v>0</v>
      </c>
      <c r="BB36" s="210">
        <f t="shared" si="4"/>
        <v>0</v>
      </c>
      <c r="BC36" s="210">
        <f t="shared" si="5"/>
        <v>0</v>
      </c>
      <c r="BD36" s="210">
        <f t="shared" si="6"/>
        <v>0</v>
      </c>
      <c r="BE36" s="210">
        <f t="shared" si="7"/>
        <v>0</v>
      </c>
      <c r="CA36" s="233">
        <v>3</v>
      </c>
      <c r="CB36" s="233">
        <v>7</v>
      </c>
    </row>
    <row r="37" spans="1:80" ht="12.75">
      <c r="A37" s="234">
        <v>17</v>
      </c>
      <c r="B37" s="235" t="s">
        <v>720</v>
      </c>
      <c r="C37" s="236" t="s">
        <v>721</v>
      </c>
      <c r="D37" s="237" t="s">
        <v>722</v>
      </c>
      <c r="E37" s="238">
        <v>0.04</v>
      </c>
      <c r="F37" s="331"/>
      <c r="G37" s="239">
        <f t="shared" si="0"/>
        <v>0</v>
      </c>
      <c r="H37" s="240">
        <v>0.232</v>
      </c>
      <c r="I37" s="241">
        <f t="shared" si="1"/>
        <v>0.00928</v>
      </c>
      <c r="J37" s="240"/>
      <c r="K37" s="241">
        <f t="shared" si="2"/>
        <v>0</v>
      </c>
      <c r="O37" s="233">
        <v>2</v>
      </c>
      <c r="AA37" s="210">
        <v>3</v>
      </c>
      <c r="AB37" s="210">
        <v>7</v>
      </c>
      <c r="AC37" s="210">
        <v>31190510</v>
      </c>
      <c r="AZ37" s="210">
        <v>2</v>
      </c>
      <c r="BA37" s="210">
        <f t="shared" si="3"/>
        <v>0</v>
      </c>
      <c r="BB37" s="210">
        <f t="shared" si="4"/>
        <v>0</v>
      </c>
      <c r="BC37" s="210">
        <f t="shared" si="5"/>
        <v>0</v>
      </c>
      <c r="BD37" s="210">
        <f t="shared" si="6"/>
        <v>0</v>
      </c>
      <c r="BE37" s="210">
        <f t="shared" si="7"/>
        <v>0</v>
      </c>
      <c r="CA37" s="233">
        <v>3</v>
      </c>
      <c r="CB37" s="233">
        <v>7</v>
      </c>
    </row>
    <row r="38" spans="1:80" ht="12.75">
      <c r="A38" s="234">
        <v>18</v>
      </c>
      <c r="B38" s="235" t="s">
        <v>760</v>
      </c>
      <c r="C38" s="236" t="s">
        <v>1078</v>
      </c>
      <c r="D38" s="237" t="s">
        <v>201</v>
      </c>
      <c r="E38" s="238">
        <v>254.5</v>
      </c>
      <c r="F38" s="331"/>
      <c r="G38" s="239">
        <f t="shared" si="0"/>
        <v>0</v>
      </c>
      <c r="H38" s="240">
        <v>0.00186</v>
      </c>
      <c r="I38" s="241">
        <f t="shared" si="1"/>
        <v>0.47337</v>
      </c>
      <c r="J38" s="240"/>
      <c r="K38" s="241">
        <f t="shared" si="2"/>
        <v>0</v>
      </c>
      <c r="O38" s="233">
        <v>2</v>
      </c>
      <c r="AA38" s="210">
        <v>3</v>
      </c>
      <c r="AB38" s="210">
        <v>7</v>
      </c>
      <c r="AC38" s="210">
        <v>31327502</v>
      </c>
      <c r="AZ38" s="210">
        <v>2</v>
      </c>
      <c r="BA38" s="210">
        <f t="shared" si="3"/>
        <v>0</v>
      </c>
      <c r="BB38" s="210">
        <f t="shared" si="4"/>
        <v>0</v>
      </c>
      <c r="BC38" s="210">
        <f t="shared" si="5"/>
        <v>0</v>
      </c>
      <c r="BD38" s="210">
        <f t="shared" si="6"/>
        <v>0</v>
      </c>
      <c r="BE38" s="210">
        <f t="shared" si="7"/>
        <v>0</v>
      </c>
      <c r="CA38" s="233">
        <v>3</v>
      </c>
      <c r="CB38" s="233">
        <v>7</v>
      </c>
    </row>
    <row r="39" spans="1:80" ht="12.75">
      <c r="A39" s="234">
        <v>19</v>
      </c>
      <c r="B39" s="235" t="s">
        <v>724</v>
      </c>
      <c r="C39" s="236" t="s">
        <v>725</v>
      </c>
      <c r="D39" s="237" t="s">
        <v>201</v>
      </c>
      <c r="E39" s="238">
        <v>509</v>
      </c>
      <c r="F39" s="331"/>
      <c r="G39" s="239">
        <f t="shared" si="0"/>
        <v>0</v>
      </c>
      <c r="H39" s="240">
        <v>0</v>
      </c>
      <c r="I39" s="241">
        <f t="shared" si="1"/>
        <v>0</v>
      </c>
      <c r="J39" s="240"/>
      <c r="K39" s="241">
        <f t="shared" si="2"/>
        <v>0</v>
      </c>
      <c r="O39" s="233">
        <v>2</v>
      </c>
      <c r="AA39" s="210">
        <v>3</v>
      </c>
      <c r="AB39" s="210">
        <v>7</v>
      </c>
      <c r="AC39" s="210">
        <v>31478152</v>
      </c>
      <c r="AZ39" s="210">
        <v>2</v>
      </c>
      <c r="BA39" s="210">
        <f t="shared" si="3"/>
        <v>0</v>
      </c>
      <c r="BB39" s="210">
        <f t="shared" si="4"/>
        <v>0</v>
      </c>
      <c r="BC39" s="210">
        <f t="shared" si="5"/>
        <v>0</v>
      </c>
      <c r="BD39" s="210">
        <f t="shared" si="6"/>
        <v>0</v>
      </c>
      <c r="BE39" s="210">
        <f t="shared" si="7"/>
        <v>0</v>
      </c>
      <c r="CA39" s="233">
        <v>3</v>
      </c>
      <c r="CB39" s="233">
        <v>7</v>
      </c>
    </row>
    <row r="40" spans="1:15" ht="12.75">
      <c r="A40" s="242"/>
      <c r="B40" s="245"/>
      <c r="C40" s="476" t="s">
        <v>761</v>
      </c>
      <c r="D40" s="477"/>
      <c r="E40" s="246">
        <v>509</v>
      </c>
      <c r="F40" s="247"/>
      <c r="G40" s="248"/>
      <c r="H40" s="249"/>
      <c r="I40" s="243"/>
      <c r="J40" s="250"/>
      <c r="K40" s="243"/>
      <c r="M40" s="244" t="s">
        <v>761</v>
      </c>
      <c r="O40" s="233"/>
    </row>
    <row r="41" spans="1:80" ht="12.75">
      <c r="A41" s="234">
        <v>20</v>
      </c>
      <c r="B41" s="235" t="s">
        <v>726</v>
      </c>
      <c r="C41" s="236" t="s">
        <v>727</v>
      </c>
      <c r="D41" s="237" t="s">
        <v>12</v>
      </c>
      <c r="E41" s="238">
        <v>1260.620068</v>
      </c>
      <c r="F41" s="331"/>
      <c r="G41" s="239">
        <f>E41*F41</f>
        <v>0</v>
      </c>
      <c r="H41" s="240">
        <v>0</v>
      </c>
      <c r="I41" s="241">
        <f>E41*H41</f>
        <v>0</v>
      </c>
      <c r="J41" s="240"/>
      <c r="K41" s="241">
        <f>E41*J41</f>
        <v>0</v>
      </c>
      <c r="O41" s="233">
        <v>2</v>
      </c>
      <c r="AA41" s="210">
        <v>7</v>
      </c>
      <c r="AB41" s="210">
        <v>1002</v>
      </c>
      <c r="AC41" s="210">
        <v>5</v>
      </c>
      <c r="AZ41" s="210">
        <v>2</v>
      </c>
      <c r="BA41" s="210">
        <f>IF(AZ41=1,G41,0)</f>
        <v>0</v>
      </c>
      <c r="BB41" s="210">
        <f>IF(AZ41=2,G41,0)</f>
        <v>0</v>
      </c>
      <c r="BC41" s="210">
        <f>IF(AZ41=3,G41,0)</f>
        <v>0</v>
      </c>
      <c r="BD41" s="210">
        <f>IF(AZ41=4,G41,0)</f>
        <v>0</v>
      </c>
      <c r="BE41" s="210">
        <f>IF(AZ41=5,G41,0)</f>
        <v>0</v>
      </c>
      <c r="CA41" s="233">
        <v>7</v>
      </c>
      <c r="CB41" s="233">
        <v>1002</v>
      </c>
    </row>
    <row r="42" spans="1:57" ht="12.75">
      <c r="A42" s="251"/>
      <c r="B42" s="252" t="s">
        <v>99</v>
      </c>
      <c r="C42" s="253" t="s">
        <v>487</v>
      </c>
      <c r="D42" s="254"/>
      <c r="E42" s="255"/>
      <c r="F42" s="256"/>
      <c r="G42" s="257">
        <f>SUM(G32:G41)</f>
        <v>0</v>
      </c>
      <c r="H42" s="258"/>
      <c r="I42" s="259">
        <f>SUM(I32:I41)</f>
        <v>0.48765000000000003</v>
      </c>
      <c r="J42" s="258"/>
      <c r="K42" s="259">
        <f>SUM(K32:K41)</f>
        <v>0</v>
      </c>
      <c r="O42" s="233">
        <v>4</v>
      </c>
      <c r="BA42" s="260">
        <f>SUM(BA32:BA41)</f>
        <v>0</v>
      </c>
      <c r="BB42" s="260">
        <f>SUM(BB32:BB41)</f>
        <v>0</v>
      </c>
      <c r="BC42" s="260">
        <f>SUM(BC32:BC41)</f>
        <v>0</v>
      </c>
      <c r="BD42" s="260">
        <f>SUM(BD32:BD41)</f>
        <v>0</v>
      </c>
      <c r="BE42" s="260">
        <f>SUM(BE32:BE41)</f>
        <v>0</v>
      </c>
    </row>
    <row r="43" ht="12.75">
      <c r="E43" s="210"/>
    </row>
    <row r="44" ht="12.75">
      <c r="E44" s="210"/>
    </row>
    <row r="45" ht="12.75">
      <c r="E45" s="210"/>
    </row>
    <row r="46" ht="12.75">
      <c r="E46" s="210"/>
    </row>
    <row r="47" ht="12.75">
      <c r="E47" s="210"/>
    </row>
    <row r="48" ht="12.75">
      <c r="E48" s="210"/>
    </row>
    <row r="49" ht="12.75">
      <c r="E49" s="210"/>
    </row>
    <row r="50" ht="12.75">
      <c r="E50" s="210"/>
    </row>
    <row r="51" ht="12.75">
      <c r="E51" s="210"/>
    </row>
    <row r="52" ht="12.75">
      <c r="E52" s="210"/>
    </row>
    <row r="53" ht="12.75">
      <c r="E53" s="210"/>
    </row>
    <row r="54" ht="12.75">
      <c r="E54" s="210"/>
    </row>
    <row r="55" ht="12.75">
      <c r="E55" s="210"/>
    </row>
    <row r="56" ht="12.75">
      <c r="E56" s="210"/>
    </row>
    <row r="57" ht="12.75">
      <c r="E57" s="210"/>
    </row>
    <row r="58" ht="12.75">
      <c r="E58" s="210"/>
    </row>
    <row r="59" ht="12.75">
      <c r="E59" s="210"/>
    </row>
    <row r="60" ht="12.75">
      <c r="E60" s="210"/>
    </row>
    <row r="61" ht="12.75">
      <c r="E61" s="210"/>
    </row>
    <row r="62" ht="12.75">
      <c r="E62" s="210"/>
    </row>
    <row r="63" ht="12.75">
      <c r="E63" s="210"/>
    </row>
    <row r="64" ht="12.75">
      <c r="E64" s="210"/>
    </row>
    <row r="65" ht="12.75">
      <c r="E65" s="210"/>
    </row>
    <row r="66" spans="1:7" ht="12.75">
      <c r="A66" s="250"/>
      <c r="B66" s="250"/>
      <c r="C66" s="250"/>
      <c r="D66" s="250"/>
      <c r="E66" s="250"/>
      <c r="F66" s="250"/>
      <c r="G66" s="250"/>
    </row>
    <row r="67" spans="1:7" ht="12.75">
      <c r="A67" s="250"/>
      <c r="B67" s="250"/>
      <c r="C67" s="250"/>
      <c r="D67" s="250"/>
      <c r="E67" s="250"/>
      <c r="F67" s="250"/>
      <c r="G67" s="250"/>
    </row>
    <row r="68" spans="1:7" ht="12.75">
      <c r="A68" s="250"/>
      <c r="B68" s="250"/>
      <c r="C68" s="250"/>
      <c r="D68" s="250"/>
      <c r="E68" s="250"/>
      <c r="F68" s="250"/>
      <c r="G68" s="250"/>
    </row>
    <row r="69" spans="1:7" ht="12.75">
      <c r="A69" s="250"/>
      <c r="B69" s="250"/>
      <c r="C69" s="250"/>
      <c r="D69" s="250"/>
      <c r="E69" s="250"/>
      <c r="F69" s="250"/>
      <c r="G69" s="250"/>
    </row>
    <row r="70" ht="12.75">
      <c r="E70" s="210"/>
    </row>
    <row r="71" ht="12.75">
      <c r="E71" s="210"/>
    </row>
    <row r="72" ht="12.75">
      <c r="E72" s="210"/>
    </row>
    <row r="73" ht="12.75">
      <c r="E73" s="210"/>
    </row>
    <row r="74" ht="12.75">
      <c r="E74" s="210"/>
    </row>
    <row r="75" ht="12.75">
      <c r="E75" s="210"/>
    </row>
    <row r="76" ht="12.75">
      <c r="E76" s="210"/>
    </row>
    <row r="77" ht="12.75">
      <c r="E77" s="210"/>
    </row>
    <row r="78" ht="12.75">
      <c r="E78" s="210"/>
    </row>
    <row r="79" ht="12.75">
      <c r="E79" s="210"/>
    </row>
    <row r="80" ht="12.75">
      <c r="E80" s="210"/>
    </row>
    <row r="81" ht="12.75">
      <c r="E81" s="210"/>
    </row>
    <row r="82" ht="12.75">
      <c r="E82" s="210"/>
    </row>
    <row r="83" ht="12.75">
      <c r="E83" s="210"/>
    </row>
    <row r="84" ht="12.75">
      <c r="E84" s="210"/>
    </row>
    <row r="85" ht="12.75">
      <c r="E85" s="210"/>
    </row>
    <row r="86" ht="12.75">
      <c r="E86" s="210"/>
    </row>
    <row r="87" ht="12.75">
      <c r="E87" s="210"/>
    </row>
    <row r="88" ht="12.75">
      <c r="E88" s="210"/>
    </row>
    <row r="89" ht="12.75">
      <c r="E89" s="210"/>
    </row>
    <row r="90" ht="12.75">
      <c r="E90" s="210"/>
    </row>
    <row r="91" ht="12.75">
      <c r="E91" s="210"/>
    </row>
    <row r="92" ht="12.75">
      <c r="E92" s="210"/>
    </row>
    <row r="93" ht="12.75">
      <c r="E93" s="210"/>
    </row>
    <row r="94" ht="12.75">
      <c r="E94" s="210"/>
    </row>
    <row r="95" ht="12.75">
      <c r="E95" s="210"/>
    </row>
    <row r="96" ht="12.75">
      <c r="E96" s="210"/>
    </row>
    <row r="97" ht="12.75">
      <c r="E97" s="210"/>
    </row>
    <row r="98" ht="12.75">
      <c r="E98" s="210"/>
    </row>
    <row r="99" ht="12.75">
      <c r="E99" s="210"/>
    </row>
    <row r="100" ht="12.75">
      <c r="E100" s="210"/>
    </row>
    <row r="101" spans="1:2" ht="12.75">
      <c r="A101" s="261"/>
      <c r="B101" s="261"/>
    </row>
    <row r="102" spans="1:7" ht="12.75">
      <c r="A102" s="250"/>
      <c r="B102" s="250"/>
      <c r="C102" s="262"/>
      <c r="D102" s="262"/>
      <c r="E102" s="263"/>
      <c r="F102" s="262"/>
      <c r="G102" s="264"/>
    </row>
    <row r="103" spans="1:7" ht="12.75">
      <c r="A103" s="265"/>
      <c r="B103" s="265"/>
      <c r="C103" s="250"/>
      <c r="D103" s="250"/>
      <c r="E103" s="266"/>
      <c r="F103" s="250"/>
      <c r="G103" s="250"/>
    </row>
    <row r="104" spans="1:7" ht="12.75">
      <c r="A104" s="250"/>
      <c r="B104" s="250"/>
      <c r="C104" s="250"/>
      <c r="D104" s="250"/>
      <c r="E104" s="266"/>
      <c r="F104" s="250"/>
      <c r="G104" s="250"/>
    </row>
    <row r="105" spans="1:7" ht="12.75">
      <c r="A105" s="250"/>
      <c r="B105" s="250"/>
      <c r="C105" s="250"/>
      <c r="D105" s="250"/>
      <c r="E105" s="266"/>
      <c r="F105" s="250"/>
      <c r="G105" s="250"/>
    </row>
    <row r="106" spans="1:7" ht="12.75">
      <c r="A106" s="250"/>
      <c r="B106" s="250"/>
      <c r="C106" s="250"/>
      <c r="D106" s="250"/>
      <c r="E106" s="266"/>
      <c r="F106" s="250"/>
      <c r="G106" s="250"/>
    </row>
    <row r="107" spans="1:7" ht="12.75">
      <c r="A107" s="250"/>
      <c r="B107" s="250"/>
      <c r="C107" s="250"/>
      <c r="D107" s="250"/>
      <c r="E107" s="266"/>
      <c r="F107" s="250"/>
      <c r="G107" s="250"/>
    </row>
    <row r="108" spans="1:7" ht="12.75">
      <c r="A108" s="250"/>
      <c r="B108" s="250"/>
      <c r="C108" s="250"/>
      <c r="D108" s="250"/>
      <c r="E108" s="266"/>
      <c r="F108" s="250"/>
      <c r="G108" s="250"/>
    </row>
    <row r="109" spans="1:7" ht="12.75">
      <c r="A109" s="250"/>
      <c r="B109" s="250"/>
      <c r="C109" s="250"/>
      <c r="D109" s="250"/>
      <c r="E109" s="266"/>
      <c r="F109" s="250"/>
      <c r="G109" s="250"/>
    </row>
    <row r="110" spans="1:7" ht="12.75">
      <c r="A110" s="250"/>
      <c r="B110" s="250"/>
      <c r="C110" s="250"/>
      <c r="D110" s="250"/>
      <c r="E110" s="266"/>
      <c r="F110" s="250"/>
      <c r="G110" s="250"/>
    </row>
    <row r="111" spans="1:7" ht="12.75">
      <c r="A111" s="250"/>
      <c r="B111" s="250"/>
      <c r="C111" s="250"/>
      <c r="D111" s="250"/>
      <c r="E111" s="266"/>
      <c r="F111" s="250"/>
      <c r="G111" s="250"/>
    </row>
    <row r="112" spans="1:7" ht="12.75">
      <c r="A112" s="250"/>
      <c r="B112" s="250"/>
      <c r="C112" s="250"/>
      <c r="D112" s="250"/>
      <c r="E112" s="266"/>
      <c r="F112" s="250"/>
      <c r="G112" s="250"/>
    </row>
    <row r="113" spans="1:7" ht="12.75">
      <c r="A113" s="250"/>
      <c r="B113" s="250"/>
      <c r="C113" s="250"/>
      <c r="D113" s="250"/>
      <c r="E113" s="266"/>
      <c r="F113" s="250"/>
      <c r="G113" s="250"/>
    </row>
    <row r="114" spans="1:7" ht="12.75">
      <c r="A114" s="250"/>
      <c r="B114" s="250"/>
      <c r="C114" s="250"/>
      <c r="D114" s="250"/>
      <c r="E114" s="266"/>
      <c r="F114" s="250"/>
      <c r="G114" s="250"/>
    </row>
    <row r="115" spans="1:7" ht="12.75">
      <c r="A115" s="250"/>
      <c r="B115" s="250"/>
      <c r="C115" s="250"/>
      <c r="D115" s="250"/>
      <c r="E115" s="266"/>
      <c r="F115" s="250"/>
      <c r="G115" s="250"/>
    </row>
  </sheetData>
  <sheetProtection password="C576" sheet="1" objects="1" scenarios="1"/>
  <mergeCells count="8">
    <mergeCell ref="C40:D40"/>
    <mergeCell ref="C17:D17"/>
    <mergeCell ref="A1:G1"/>
    <mergeCell ref="A3:B3"/>
    <mergeCell ref="A4:B4"/>
    <mergeCell ref="E4:G4"/>
    <mergeCell ref="C9:D9"/>
    <mergeCell ref="C11:D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a.s.&amp;R&amp;"Arial,Obyčejné"Rozpočet 06 Oplocení položkově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3">
      <selection activeCell="F30" sqref="F30:G34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78" t="s">
        <v>32</v>
      </c>
      <c r="B1" s="79"/>
      <c r="C1" s="79"/>
      <c r="D1" s="79"/>
      <c r="E1" s="79"/>
      <c r="F1" s="79"/>
      <c r="G1" s="79"/>
    </row>
    <row r="2" spans="1:7" ht="12.75" customHeight="1">
      <c r="A2" s="80" t="s">
        <v>33</v>
      </c>
      <c r="B2" s="81"/>
      <c r="C2" s="82" t="s">
        <v>762</v>
      </c>
      <c r="D2" s="82" t="s">
        <v>603</v>
      </c>
      <c r="E2" s="83"/>
      <c r="F2" s="84" t="s">
        <v>34</v>
      </c>
      <c r="G2" s="410"/>
    </row>
    <row r="3" spans="1:7" ht="3" customHeight="1" hidden="1">
      <c r="A3" s="85"/>
      <c r="B3" s="86"/>
      <c r="C3" s="87"/>
      <c r="D3" s="87"/>
      <c r="E3" s="88"/>
      <c r="F3" s="89"/>
      <c r="G3" s="411"/>
    </row>
    <row r="4" spans="1:7" ht="12" customHeight="1">
      <c r="A4" s="90" t="s">
        <v>35</v>
      </c>
      <c r="B4" s="86"/>
      <c r="C4" s="87"/>
      <c r="D4" s="87"/>
      <c r="E4" s="88"/>
      <c r="F4" s="89" t="s">
        <v>36</v>
      </c>
      <c r="G4" s="412"/>
    </row>
    <row r="5" spans="1:7" ht="12.9" customHeight="1">
      <c r="A5" s="91" t="s">
        <v>762</v>
      </c>
      <c r="B5" s="92"/>
      <c r="C5" s="93" t="s">
        <v>603</v>
      </c>
      <c r="D5" s="94"/>
      <c r="E5" s="92"/>
      <c r="F5" s="89" t="s">
        <v>37</v>
      </c>
      <c r="G5" s="411"/>
    </row>
    <row r="6" spans="1:15" ht="12.9" customHeight="1">
      <c r="A6" s="90" t="s">
        <v>38</v>
      </c>
      <c r="B6" s="86"/>
      <c r="C6" s="87"/>
      <c r="D6" s="87"/>
      <c r="E6" s="88"/>
      <c r="F6" s="95" t="s">
        <v>39</v>
      </c>
      <c r="G6" s="413"/>
      <c r="O6" s="96"/>
    </row>
    <row r="7" spans="1:7" ht="12.9" customHeight="1">
      <c r="A7" s="97" t="s">
        <v>100</v>
      </c>
      <c r="B7" s="98"/>
      <c r="C7" s="99" t="s">
        <v>101</v>
      </c>
      <c r="D7" s="100"/>
      <c r="E7" s="100"/>
      <c r="F7" s="101" t="s">
        <v>40</v>
      </c>
      <c r="G7" s="413"/>
    </row>
    <row r="8" spans="1:9" ht="12.75">
      <c r="A8" s="102" t="s">
        <v>41</v>
      </c>
      <c r="B8" s="89"/>
      <c r="C8" s="453"/>
      <c r="D8" s="453"/>
      <c r="E8" s="454"/>
      <c r="F8" s="103" t="s">
        <v>42</v>
      </c>
      <c r="G8" s="414"/>
      <c r="H8" s="104"/>
      <c r="I8" s="105"/>
    </row>
    <row r="9" spans="1:8" ht="12.75">
      <c r="A9" s="102" t="s">
        <v>43</v>
      </c>
      <c r="B9" s="89"/>
      <c r="C9" s="453"/>
      <c r="D9" s="453"/>
      <c r="E9" s="454"/>
      <c r="F9" s="89"/>
      <c r="G9" s="106"/>
      <c r="H9" s="107"/>
    </row>
    <row r="10" spans="1:8" ht="12.75">
      <c r="A10" s="102" t="s">
        <v>44</v>
      </c>
      <c r="B10" s="89"/>
      <c r="C10" s="453"/>
      <c r="D10" s="453"/>
      <c r="E10" s="453"/>
      <c r="F10" s="108"/>
      <c r="G10" s="109"/>
      <c r="H10" s="110"/>
    </row>
    <row r="11" spans="1:57" ht="13.5" customHeight="1">
      <c r="A11" s="102" t="s">
        <v>45</v>
      </c>
      <c r="B11" s="89"/>
      <c r="C11" s="453"/>
      <c r="D11" s="453"/>
      <c r="E11" s="453"/>
      <c r="F11" s="111" t="s">
        <v>46</v>
      </c>
      <c r="G11" s="415"/>
      <c r="H11" s="107"/>
      <c r="BA11" s="112"/>
      <c r="BB11" s="112"/>
      <c r="BC11" s="112"/>
      <c r="BD11" s="112"/>
      <c r="BE11" s="112"/>
    </row>
    <row r="12" spans="1:8" ht="12.75" customHeight="1">
      <c r="A12" s="113" t="s">
        <v>47</v>
      </c>
      <c r="B12" s="86"/>
      <c r="C12" s="455"/>
      <c r="D12" s="455"/>
      <c r="E12" s="455"/>
      <c r="F12" s="114" t="s">
        <v>48</v>
      </c>
      <c r="G12" s="416"/>
      <c r="H12" s="107"/>
    </row>
    <row r="13" spans="1:8" ht="28.5" customHeight="1" thickBot="1">
      <c r="A13" s="115" t="s">
        <v>49</v>
      </c>
      <c r="B13" s="116"/>
      <c r="C13" s="116"/>
      <c r="D13" s="116"/>
      <c r="E13" s="117"/>
      <c r="F13" s="117"/>
      <c r="G13" s="118"/>
      <c r="H13" s="107"/>
    </row>
    <row r="14" spans="1:7" ht="17.25" customHeight="1" thickBot="1">
      <c r="A14" s="119" t="s">
        <v>50</v>
      </c>
      <c r="B14" s="120"/>
      <c r="C14" s="121"/>
      <c r="D14" s="122" t="s">
        <v>51</v>
      </c>
      <c r="E14" s="123"/>
      <c r="F14" s="123"/>
      <c r="G14" s="121"/>
    </row>
    <row r="15" spans="1:7" ht="15.9" customHeight="1">
      <c r="A15" s="124"/>
      <c r="B15" s="125" t="s">
        <v>52</v>
      </c>
      <c r="C15" s="126">
        <f>'07 07 Rek'!E12</f>
        <v>0</v>
      </c>
      <c r="D15" s="127" t="str">
        <f>'07 07 Rek'!A17</f>
        <v>Ztížené výrobní podmínky</v>
      </c>
      <c r="E15" s="128"/>
      <c r="F15" s="129"/>
      <c r="G15" s="126">
        <f>'07 07 Rek'!I17</f>
        <v>0</v>
      </c>
    </row>
    <row r="16" spans="1:7" ht="15.9" customHeight="1">
      <c r="A16" s="124" t="s">
        <v>53</v>
      </c>
      <c r="B16" s="125" t="s">
        <v>54</v>
      </c>
      <c r="C16" s="126">
        <f>'07 07 Rek'!F12</f>
        <v>0</v>
      </c>
      <c r="D16" s="85" t="str">
        <f>'07 07 Rek'!A18</f>
        <v>Oborová přirážka</v>
      </c>
      <c r="E16" s="130"/>
      <c r="F16" s="131"/>
      <c r="G16" s="126">
        <f>'07 07 Rek'!I18</f>
        <v>0</v>
      </c>
    </row>
    <row r="17" spans="1:7" ht="15.9" customHeight="1">
      <c r="A17" s="124" t="s">
        <v>55</v>
      </c>
      <c r="B17" s="125" t="s">
        <v>56</v>
      </c>
      <c r="C17" s="126">
        <f>'07 07 Rek'!H12</f>
        <v>0</v>
      </c>
      <c r="D17" s="85" t="str">
        <f>'07 07 Rek'!A19</f>
        <v>Přesun stavebních kapacit</v>
      </c>
      <c r="E17" s="130"/>
      <c r="F17" s="131"/>
      <c r="G17" s="126">
        <f>'07 07 Rek'!I19</f>
        <v>0</v>
      </c>
    </row>
    <row r="18" spans="1:7" ht="15.9" customHeight="1">
      <c r="A18" s="132" t="s">
        <v>57</v>
      </c>
      <c r="B18" s="133" t="s">
        <v>58</v>
      </c>
      <c r="C18" s="126">
        <f>'07 07 Rek'!G12</f>
        <v>0</v>
      </c>
      <c r="D18" s="85" t="str">
        <f>'07 07 Rek'!A20</f>
        <v>Mimostaveništní doprava</v>
      </c>
      <c r="E18" s="130"/>
      <c r="F18" s="131"/>
      <c r="G18" s="126">
        <f>'07 07 Rek'!I20</f>
        <v>0</v>
      </c>
    </row>
    <row r="19" spans="1:7" ht="15.9" customHeight="1">
      <c r="A19" s="134" t="s">
        <v>59</v>
      </c>
      <c r="B19" s="125"/>
      <c r="C19" s="126">
        <f>SUM(C15:C18)</f>
        <v>0</v>
      </c>
      <c r="D19" s="85" t="str">
        <f>'07 07 Rek'!A21</f>
        <v>Zařízení staveniště</v>
      </c>
      <c r="E19" s="130"/>
      <c r="F19" s="131"/>
      <c r="G19" s="126">
        <f>'07 07 Rek'!I21</f>
        <v>0</v>
      </c>
    </row>
    <row r="20" spans="1:7" ht="15.9" customHeight="1">
      <c r="A20" s="134"/>
      <c r="B20" s="125"/>
      <c r="C20" s="126"/>
      <c r="D20" s="85" t="str">
        <f>'07 07 Rek'!A22</f>
        <v>Provoz investora</v>
      </c>
      <c r="E20" s="130"/>
      <c r="F20" s="131"/>
      <c r="G20" s="126">
        <f>'07 07 Rek'!I22</f>
        <v>0</v>
      </c>
    </row>
    <row r="21" spans="1:7" ht="15.9" customHeight="1">
      <c r="A21" s="134" t="s">
        <v>29</v>
      </c>
      <c r="B21" s="125"/>
      <c r="C21" s="126">
        <f>'07 07 Rek'!I12</f>
        <v>0</v>
      </c>
      <c r="D21" s="85" t="str">
        <f>'07 07 Rek'!A23</f>
        <v>Kompletační činnost (IČD)</v>
      </c>
      <c r="E21" s="130"/>
      <c r="F21" s="131"/>
      <c r="G21" s="126">
        <f>'07 07 Rek'!I23</f>
        <v>0</v>
      </c>
    </row>
    <row r="22" spans="1:7" ht="15.9" customHeight="1">
      <c r="A22" s="135" t="s">
        <v>60</v>
      </c>
      <c r="B22" s="107"/>
      <c r="C22" s="126">
        <f>C19+C21</f>
        <v>0</v>
      </c>
      <c r="D22" s="85" t="s">
        <v>61</v>
      </c>
      <c r="E22" s="130"/>
      <c r="F22" s="131"/>
      <c r="G22" s="126">
        <f>G23-SUM(G15:G21)</f>
        <v>0</v>
      </c>
    </row>
    <row r="23" spans="1:7" ht="15.9" customHeight="1" thickBot="1">
      <c r="A23" s="451" t="s">
        <v>62</v>
      </c>
      <c r="B23" s="452"/>
      <c r="C23" s="136">
        <f>C22+G23</f>
        <v>0</v>
      </c>
      <c r="D23" s="137" t="s">
        <v>63</v>
      </c>
      <c r="E23" s="138"/>
      <c r="F23" s="139"/>
      <c r="G23" s="126">
        <f>'07 07 Rek'!H25</f>
        <v>0</v>
      </c>
    </row>
    <row r="24" spans="1:7" ht="12.75">
      <c r="A24" s="140" t="s">
        <v>64</v>
      </c>
      <c r="B24" s="141"/>
      <c r="C24" s="142"/>
      <c r="D24" s="141" t="s">
        <v>65</v>
      </c>
      <c r="E24" s="141"/>
      <c r="F24" s="143" t="s">
        <v>66</v>
      </c>
      <c r="G24" s="144"/>
    </row>
    <row r="25" spans="1:7" ht="12.75">
      <c r="A25" s="135" t="s">
        <v>67</v>
      </c>
      <c r="B25" s="107"/>
      <c r="C25" s="417"/>
      <c r="D25" s="107" t="s">
        <v>67</v>
      </c>
      <c r="E25" s="404"/>
      <c r="F25" s="146" t="s">
        <v>67</v>
      </c>
      <c r="G25" s="418"/>
    </row>
    <row r="26" spans="1:7" ht="37.5" customHeight="1">
      <c r="A26" s="135" t="s">
        <v>68</v>
      </c>
      <c r="B26" s="148"/>
      <c r="C26" s="417"/>
      <c r="D26" s="107" t="s">
        <v>68</v>
      </c>
      <c r="E26" s="404"/>
      <c r="F26" s="146" t="s">
        <v>68</v>
      </c>
      <c r="G26" s="418"/>
    </row>
    <row r="27" spans="1:7" ht="12.75">
      <c r="A27" s="135"/>
      <c r="B27" s="149"/>
      <c r="C27" s="417"/>
      <c r="D27" s="107"/>
      <c r="E27" s="404"/>
      <c r="F27" s="146"/>
      <c r="G27" s="418"/>
    </row>
    <row r="28" spans="1:7" ht="12.75">
      <c r="A28" s="135" t="s">
        <v>69</v>
      </c>
      <c r="B28" s="107"/>
      <c r="C28" s="417"/>
      <c r="D28" s="146" t="s">
        <v>70</v>
      </c>
      <c r="E28" s="417"/>
      <c r="F28" s="150" t="s">
        <v>70</v>
      </c>
      <c r="G28" s="418"/>
    </row>
    <row r="29" spans="1:7" ht="69" customHeight="1">
      <c r="A29" s="135"/>
      <c r="B29" s="107"/>
      <c r="C29" s="151"/>
      <c r="D29" s="152"/>
      <c r="E29" s="151"/>
      <c r="F29" s="107"/>
      <c r="G29" s="147"/>
    </row>
    <row r="30" spans="1:7" ht="12.75">
      <c r="A30" s="153" t="s">
        <v>11</v>
      </c>
      <c r="B30" s="154"/>
      <c r="C30" s="155">
        <v>21</v>
      </c>
      <c r="D30" s="154" t="s">
        <v>71</v>
      </c>
      <c r="E30" s="156"/>
      <c r="F30" s="457">
        <f>C23-F32</f>
        <v>0</v>
      </c>
      <c r="G30" s="458"/>
    </row>
    <row r="31" spans="1:7" ht="12.75">
      <c r="A31" s="153" t="s">
        <v>72</v>
      </c>
      <c r="B31" s="154"/>
      <c r="C31" s="155">
        <f>C30</f>
        <v>21</v>
      </c>
      <c r="D31" s="154" t="s">
        <v>73</v>
      </c>
      <c r="E31" s="156"/>
      <c r="F31" s="457">
        <f>ROUND(PRODUCT(F30,C31/100),0)</f>
        <v>0</v>
      </c>
      <c r="G31" s="458"/>
    </row>
    <row r="32" spans="1:7" ht="12.75">
      <c r="A32" s="153" t="s">
        <v>11</v>
      </c>
      <c r="B32" s="154"/>
      <c r="C32" s="155">
        <v>0</v>
      </c>
      <c r="D32" s="154" t="s">
        <v>73</v>
      </c>
      <c r="E32" s="156"/>
      <c r="F32" s="457">
        <v>0</v>
      </c>
      <c r="G32" s="458"/>
    </row>
    <row r="33" spans="1:7" ht="12.75">
      <c r="A33" s="153" t="s">
        <v>72</v>
      </c>
      <c r="B33" s="157"/>
      <c r="C33" s="158">
        <f>C32</f>
        <v>0</v>
      </c>
      <c r="D33" s="154" t="s">
        <v>73</v>
      </c>
      <c r="E33" s="131"/>
      <c r="F33" s="457">
        <f>ROUND(PRODUCT(F32,C33/100),0)</f>
        <v>0</v>
      </c>
      <c r="G33" s="458"/>
    </row>
    <row r="34" spans="1:7" s="162" customFormat="1" ht="19.5" customHeight="1" thickBot="1">
      <c r="A34" s="159" t="s">
        <v>74</v>
      </c>
      <c r="B34" s="160"/>
      <c r="C34" s="160"/>
      <c r="D34" s="160"/>
      <c r="E34" s="161"/>
      <c r="F34" s="459">
        <f>ROUND(SUM(F30:F33),0)</f>
        <v>0</v>
      </c>
      <c r="G34" s="460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61"/>
      <c r="C37" s="461"/>
      <c r="D37" s="461"/>
      <c r="E37" s="461"/>
      <c r="F37" s="461"/>
      <c r="G37" s="461"/>
      <c r="H37" s="1" t="s">
        <v>2</v>
      </c>
    </row>
    <row r="38" spans="1:8" ht="12.75" customHeight="1">
      <c r="A38" s="163"/>
      <c r="B38" s="461"/>
      <c r="C38" s="461"/>
      <c r="D38" s="461"/>
      <c r="E38" s="461"/>
      <c r="F38" s="461"/>
      <c r="G38" s="461"/>
      <c r="H38" s="1" t="s">
        <v>2</v>
      </c>
    </row>
    <row r="39" spans="1:8" ht="12.75">
      <c r="A39" s="163"/>
      <c r="B39" s="461"/>
      <c r="C39" s="461"/>
      <c r="D39" s="461"/>
      <c r="E39" s="461"/>
      <c r="F39" s="461"/>
      <c r="G39" s="461"/>
      <c r="H39" s="1" t="s">
        <v>2</v>
      </c>
    </row>
    <row r="40" spans="1:8" ht="12.75">
      <c r="A40" s="163"/>
      <c r="B40" s="461"/>
      <c r="C40" s="461"/>
      <c r="D40" s="461"/>
      <c r="E40" s="461"/>
      <c r="F40" s="461"/>
      <c r="G40" s="461"/>
      <c r="H40" s="1" t="s">
        <v>2</v>
      </c>
    </row>
    <row r="41" spans="1:8" ht="12.75">
      <c r="A41" s="163"/>
      <c r="B41" s="461"/>
      <c r="C41" s="461"/>
      <c r="D41" s="461"/>
      <c r="E41" s="461"/>
      <c r="F41" s="461"/>
      <c r="G41" s="461"/>
      <c r="H41" s="1" t="s">
        <v>2</v>
      </c>
    </row>
    <row r="42" spans="1:8" ht="12.75">
      <c r="A42" s="163"/>
      <c r="B42" s="461"/>
      <c r="C42" s="461"/>
      <c r="D42" s="461"/>
      <c r="E42" s="461"/>
      <c r="F42" s="461"/>
      <c r="G42" s="461"/>
      <c r="H42" s="1" t="s">
        <v>2</v>
      </c>
    </row>
    <row r="43" spans="1:8" ht="12.75">
      <c r="A43" s="163"/>
      <c r="B43" s="461"/>
      <c r="C43" s="461"/>
      <c r="D43" s="461"/>
      <c r="E43" s="461"/>
      <c r="F43" s="461"/>
      <c r="G43" s="461"/>
      <c r="H43" s="1" t="s">
        <v>2</v>
      </c>
    </row>
    <row r="44" spans="1:8" ht="12.75" customHeight="1">
      <c r="A44" s="163"/>
      <c r="B44" s="461"/>
      <c r="C44" s="461"/>
      <c r="D44" s="461"/>
      <c r="E44" s="461"/>
      <c r="F44" s="461"/>
      <c r="G44" s="461"/>
      <c r="H44" s="1" t="s">
        <v>2</v>
      </c>
    </row>
    <row r="45" spans="1:8" ht="12.75" customHeight="1">
      <c r="A45" s="163"/>
      <c r="B45" s="461"/>
      <c r="C45" s="461"/>
      <c r="D45" s="461"/>
      <c r="E45" s="461"/>
      <c r="F45" s="461"/>
      <c r="G45" s="461"/>
      <c r="H45" s="1" t="s">
        <v>2</v>
      </c>
    </row>
    <row r="46" spans="2:7" ht="12.75">
      <c r="B46" s="456"/>
      <c r="C46" s="456"/>
      <c r="D46" s="456"/>
      <c r="E46" s="456"/>
      <c r="F46" s="456"/>
      <c r="G46" s="456"/>
    </row>
    <row r="47" spans="2:7" ht="12.75">
      <c r="B47" s="456"/>
      <c r="C47" s="456"/>
      <c r="D47" s="456"/>
      <c r="E47" s="456"/>
      <c r="F47" s="456"/>
      <c r="G47" s="456"/>
    </row>
    <row r="48" spans="2:7" ht="12.75">
      <c r="B48" s="456"/>
      <c r="C48" s="456"/>
      <c r="D48" s="456"/>
      <c r="E48" s="456"/>
      <c r="F48" s="456"/>
      <c r="G48" s="456"/>
    </row>
    <row r="49" spans="2:7" ht="12.75">
      <c r="B49" s="456"/>
      <c r="C49" s="456"/>
      <c r="D49" s="456"/>
      <c r="E49" s="456"/>
      <c r="F49" s="456"/>
      <c r="G49" s="456"/>
    </row>
    <row r="50" spans="2:7" ht="12.75">
      <c r="B50" s="456"/>
      <c r="C50" s="456"/>
      <c r="D50" s="456"/>
      <c r="E50" s="456"/>
      <c r="F50" s="456"/>
      <c r="G50" s="456"/>
    </row>
    <row r="51" spans="2:7" ht="12.75">
      <c r="B51" s="456"/>
      <c r="C51" s="456"/>
      <c r="D51" s="456"/>
      <c r="E51" s="456"/>
      <c r="F51" s="456"/>
      <c r="G51" s="456"/>
    </row>
  </sheetData>
  <sheetProtection password="C576" sheet="1" objects="1" scenarios="1"/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19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E76"/>
  <sheetViews>
    <sheetView workbookViewId="0" topLeftCell="A1">
      <selection activeCell="I17" sqref="I17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462" t="s">
        <v>3</v>
      </c>
      <c r="B1" s="463"/>
      <c r="C1" s="164" t="s">
        <v>102</v>
      </c>
      <c r="D1" s="165"/>
      <c r="E1" s="166"/>
      <c r="F1" s="165"/>
      <c r="G1" s="167" t="s">
        <v>76</v>
      </c>
      <c r="H1" s="168" t="s">
        <v>762</v>
      </c>
      <c r="I1" s="169"/>
    </row>
    <row r="2" spans="1:9" ht="13.8" thickBot="1">
      <c r="A2" s="464" t="s">
        <v>77</v>
      </c>
      <c r="B2" s="465"/>
      <c r="C2" s="170" t="s">
        <v>763</v>
      </c>
      <c r="D2" s="171"/>
      <c r="E2" s="172"/>
      <c r="F2" s="171"/>
      <c r="G2" s="466" t="s">
        <v>603</v>
      </c>
      <c r="H2" s="467"/>
      <c r="I2" s="468"/>
    </row>
    <row r="3" ht="13.8" thickTop="1">
      <c r="F3" s="107"/>
    </row>
    <row r="4" spans="1:9" ht="19.5" customHeight="1">
      <c r="A4" s="173" t="s">
        <v>78</v>
      </c>
      <c r="B4" s="174"/>
      <c r="C4" s="174"/>
      <c r="D4" s="174"/>
      <c r="E4" s="175"/>
      <c r="F4" s="174"/>
      <c r="G4" s="174"/>
      <c r="H4" s="174"/>
      <c r="I4" s="174"/>
    </row>
    <row r="5" ht="13.8" thickBot="1"/>
    <row r="6" spans="1:9" s="107" customFormat="1" ht="13.8" thickBot="1">
      <c r="A6" s="176"/>
      <c r="B6" s="177" t="s">
        <v>79</v>
      </c>
      <c r="C6" s="177"/>
      <c r="D6" s="178"/>
      <c r="E6" s="179" t="s">
        <v>25</v>
      </c>
      <c r="F6" s="180" t="s">
        <v>26</v>
      </c>
      <c r="G6" s="180" t="s">
        <v>27</v>
      </c>
      <c r="H6" s="180" t="s">
        <v>28</v>
      </c>
      <c r="I6" s="181" t="s">
        <v>29</v>
      </c>
    </row>
    <row r="7" spans="1:9" s="107" customFormat="1" ht="12.75">
      <c r="A7" s="267" t="str">
        <f>'07 07 Pol'!B7</f>
        <v>1</v>
      </c>
      <c r="B7" s="57" t="str">
        <f>'07 07 Pol'!C7</f>
        <v>Zemní práce</v>
      </c>
      <c r="D7" s="182"/>
      <c r="E7" s="268">
        <f>'07 07 Pol'!BA20</f>
        <v>0</v>
      </c>
      <c r="F7" s="269">
        <f>'07 07 Pol'!BB20</f>
        <v>0</v>
      </c>
      <c r="G7" s="269">
        <f>'07 07 Pol'!BC20</f>
        <v>0</v>
      </c>
      <c r="H7" s="269">
        <f>'07 07 Pol'!BD20</f>
        <v>0</v>
      </c>
      <c r="I7" s="270">
        <f>'07 07 Pol'!BE20</f>
        <v>0</v>
      </c>
    </row>
    <row r="8" spans="1:9" s="107" customFormat="1" ht="12.75">
      <c r="A8" s="267" t="str">
        <f>'07 07 Pol'!B21</f>
        <v>5</v>
      </c>
      <c r="B8" s="57" t="str">
        <f>'07 07 Pol'!C21</f>
        <v>Komunikace</v>
      </c>
      <c r="D8" s="182"/>
      <c r="E8" s="268">
        <f>'07 07 Pol'!BA32</f>
        <v>0</v>
      </c>
      <c r="F8" s="269">
        <f>'07 07 Pol'!BB32</f>
        <v>0</v>
      </c>
      <c r="G8" s="269">
        <f>'07 07 Pol'!BC32</f>
        <v>0</v>
      </c>
      <c r="H8" s="269">
        <f>'07 07 Pol'!BD32</f>
        <v>0</v>
      </c>
      <c r="I8" s="270">
        <f>'07 07 Pol'!BE32</f>
        <v>0</v>
      </c>
    </row>
    <row r="9" spans="1:9" s="107" customFormat="1" ht="12.75">
      <c r="A9" s="267" t="str">
        <f>'07 07 Pol'!B33</f>
        <v>91</v>
      </c>
      <c r="B9" s="57" t="str">
        <f>'07 07 Pol'!C33</f>
        <v>Doplňující práce na komunikaci</v>
      </c>
      <c r="D9" s="182"/>
      <c r="E9" s="268">
        <f>'07 07 Pol'!BA38</f>
        <v>0</v>
      </c>
      <c r="F9" s="269">
        <f>'07 07 Pol'!BB38</f>
        <v>0</v>
      </c>
      <c r="G9" s="269">
        <f>'07 07 Pol'!BC38</f>
        <v>0</v>
      </c>
      <c r="H9" s="269">
        <f>'07 07 Pol'!BD38</f>
        <v>0</v>
      </c>
      <c r="I9" s="270">
        <f>'07 07 Pol'!BE38</f>
        <v>0</v>
      </c>
    </row>
    <row r="10" spans="1:9" s="107" customFormat="1" ht="12.75">
      <c r="A10" s="267" t="str">
        <f>'07 07 Pol'!B39</f>
        <v>93</v>
      </c>
      <c r="B10" s="57" t="str">
        <f>'07 07 Pol'!C39</f>
        <v>Dokončovací práce inženýrských staveb</v>
      </c>
      <c r="D10" s="182"/>
      <c r="E10" s="268">
        <f>'07 07 Pol'!BA42</f>
        <v>0</v>
      </c>
      <c r="F10" s="269">
        <f>'07 07 Pol'!BB42</f>
        <v>0</v>
      </c>
      <c r="G10" s="269">
        <f>'07 07 Pol'!BC42</f>
        <v>0</v>
      </c>
      <c r="H10" s="269">
        <f>'07 07 Pol'!BD42</f>
        <v>0</v>
      </c>
      <c r="I10" s="270">
        <f>'07 07 Pol'!BE42</f>
        <v>0</v>
      </c>
    </row>
    <row r="11" spans="1:9" s="107" customFormat="1" ht="13.8" thickBot="1">
      <c r="A11" s="267" t="str">
        <f>'07 07 Pol'!B43</f>
        <v>99</v>
      </c>
      <c r="B11" s="57" t="str">
        <f>'07 07 Pol'!C43</f>
        <v>Staveništní přesun hmot</v>
      </c>
      <c r="D11" s="182"/>
      <c r="E11" s="268">
        <f>'07 07 Pol'!BA45</f>
        <v>0</v>
      </c>
      <c r="F11" s="269">
        <f>'07 07 Pol'!BB45</f>
        <v>0</v>
      </c>
      <c r="G11" s="269">
        <f>'07 07 Pol'!BC45</f>
        <v>0</v>
      </c>
      <c r="H11" s="269">
        <f>'07 07 Pol'!BD45</f>
        <v>0</v>
      </c>
      <c r="I11" s="270">
        <f>'07 07 Pol'!BE45</f>
        <v>0</v>
      </c>
    </row>
    <row r="12" spans="1:9" s="14" customFormat="1" ht="13.8" thickBot="1">
      <c r="A12" s="183"/>
      <c r="B12" s="184" t="s">
        <v>80</v>
      </c>
      <c r="C12" s="184"/>
      <c r="D12" s="185"/>
      <c r="E12" s="186">
        <f>SUM(E7:E11)</f>
        <v>0</v>
      </c>
      <c r="F12" s="187">
        <f>SUM(F7:F11)</f>
        <v>0</v>
      </c>
      <c r="G12" s="187">
        <f>SUM(G7:G11)</f>
        <v>0</v>
      </c>
      <c r="H12" s="187">
        <f>SUM(H7:H11)</f>
        <v>0</v>
      </c>
      <c r="I12" s="188">
        <f>SUM(I7:I11)</f>
        <v>0</v>
      </c>
    </row>
    <row r="13" spans="1:9" ht="12.75">
      <c r="A13" s="107"/>
      <c r="B13" s="107"/>
      <c r="C13" s="107"/>
      <c r="D13" s="107"/>
      <c r="E13" s="107"/>
      <c r="F13" s="107"/>
      <c r="G13" s="107"/>
      <c r="H13" s="107"/>
      <c r="I13" s="107"/>
    </row>
    <row r="14" spans="1:57" ht="19.5" customHeight="1">
      <c r="A14" s="174" t="s">
        <v>81</v>
      </c>
      <c r="B14" s="174"/>
      <c r="C14" s="174"/>
      <c r="D14" s="174"/>
      <c r="E14" s="174"/>
      <c r="F14" s="174"/>
      <c r="G14" s="189"/>
      <c r="H14" s="174"/>
      <c r="I14" s="174"/>
      <c r="BA14" s="112"/>
      <c r="BB14" s="112"/>
      <c r="BC14" s="112"/>
      <c r="BD14" s="112"/>
      <c r="BE14" s="112"/>
    </row>
    <row r="15" ht="13.8" thickBot="1"/>
    <row r="16" spans="1:9" ht="12.75">
      <c r="A16" s="140" t="s">
        <v>82</v>
      </c>
      <c r="B16" s="141"/>
      <c r="C16" s="141"/>
      <c r="D16" s="190"/>
      <c r="E16" s="191" t="s">
        <v>1131</v>
      </c>
      <c r="F16" s="192" t="s">
        <v>12</v>
      </c>
      <c r="G16" s="193" t="s">
        <v>83</v>
      </c>
      <c r="H16" s="194"/>
      <c r="I16" s="195" t="s">
        <v>1131</v>
      </c>
    </row>
    <row r="17" spans="1:53" ht="12.75">
      <c r="A17" s="134" t="s">
        <v>162</v>
      </c>
      <c r="B17" s="125"/>
      <c r="C17" s="125"/>
      <c r="D17" s="196"/>
      <c r="E17" s="419">
        <v>0</v>
      </c>
      <c r="F17" s="420">
        <v>0</v>
      </c>
      <c r="G17" s="199">
        <f>E12+F12</f>
        <v>0</v>
      </c>
      <c r="H17" s="200"/>
      <c r="I17" s="201">
        <f aca="true" t="shared" si="0" ref="I17:I24">E17+F17*G17/100</f>
        <v>0</v>
      </c>
      <c r="BA17" s="1">
        <v>0</v>
      </c>
    </row>
    <row r="18" spans="1:53" ht="12.75">
      <c r="A18" s="134" t="s">
        <v>163</v>
      </c>
      <c r="B18" s="125"/>
      <c r="C18" s="125"/>
      <c r="D18" s="196"/>
      <c r="E18" s="419">
        <v>0</v>
      </c>
      <c r="F18" s="420">
        <v>0</v>
      </c>
      <c r="G18" s="199">
        <f>E12+F12</f>
        <v>0</v>
      </c>
      <c r="H18" s="200"/>
      <c r="I18" s="201">
        <f t="shared" si="0"/>
        <v>0</v>
      </c>
      <c r="BA18" s="1">
        <v>0</v>
      </c>
    </row>
    <row r="19" spans="1:53" ht="12.75">
      <c r="A19" s="134" t="s">
        <v>164</v>
      </c>
      <c r="B19" s="125"/>
      <c r="C19" s="125"/>
      <c r="D19" s="196"/>
      <c r="E19" s="419">
        <v>0</v>
      </c>
      <c r="F19" s="420">
        <v>0</v>
      </c>
      <c r="G19" s="199">
        <f>E12+F12</f>
        <v>0</v>
      </c>
      <c r="H19" s="200"/>
      <c r="I19" s="201">
        <f t="shared" si="0"/>
        <v>0</v>
      </c>
      <c r="BA19" s="1">
        <v>0</v>
      </c>
    </row>
    <row r="20" spans="1:53" ht="12.75">
      <c r="A20" s="134" t="s">
        <v>165</v>
      </c>
      <c r="B20" s="125"/>
      <c r="C20" s="125"/>
      <c r="D20" s="196"/>
      <c r="E20" s="419">
        <v>0</v>
      </c>
      <c r="F20" s="420">
        <v>0</v>
      </c>
      <c r="G20" s="199">
        <f>E12+F12</f>
        <v>0</v>
      </c>
      <c r="H20" s="200"/>
      <c r="I20" s="201">
        <f t="shared" si="0"/>
        <v>0</v>
      </c>
      <c r="BA20" s="1">
        <v>0</v>
      </c>
    </row>
    <row r="21" spans="1:53" ht="12.75">
      <c r="A21" s="134" t="s">
        <v>166</v>
      </c>
      <c r="B21" s="125"/>
      <c r="C21" s="125"/>
      <c r="D21" s="196"/>
      <c r="E21" s="419">
        <v>0</v>
      </c>
      <c r="F21" s="420">
        <v>0</v>
      </c>
      <c r="G21" s="199">
        <f>E12+F12+G12+H12</f>
        <v>0</v>
      </c>
      <c r="H21" s="200"/>
      <c r="I21" s="201">
        <f t="shared" si="0"/>
        <v>0</v>
      </c>
      <c r="BA21" s="1">
        <v>1</v>
      </c>
    </row>
    <row r="22" spans="1:53" ht="12.75">
      <c r="A22" s="134" t="s">
        <v>167</v>
      </c>
      <c r="B22" s="125"/>
      <c r="C22" s="125"/>
      <c r="D22" s="196"/>
      <c r="E22" s="419">
        <v>0</v>
      </c>
      <c r="F22" s="420">
        <v>0</v>
      </c>
      <c r="G22" s="199">
        <f>E12+F12+G12+H12</f>
        <v>0</v>
      </c>
      <c r="H22" s="200"/>
      <c r="I22" s="201">
        <f t="shared" si="0"/>
        <v>0</v>
      </c>
      <c r="BA22" s="1">
        <v>1</v>
      </c>
    </row>
    <row r="23" spans="1:53" ht="12.75">
      <c r="A23" s="134" t="s">
        <v>168</v>
      </c>
      <c r="B23" s="125"/>
      <c r="C23" s="125"/>
      <c r="D23" s="196"/>
      <c r="E23" s="419">
        <v>0</v>
      </c>
      <c r="F23" s="420">
        <v>0</v>
      </c>
      <c r="G23" s="199">
        <f>E12+F12+G12+H12</f>
        <v>0</v>
      </c>
      <c r="H23" s="200"/>
      <c r="I23" s="201">
        <f t="shared" si="0"/>
        <v>0</v>
      </c>
      <c r="BA23" s="1">
        <v>2</v>
      </c>
    </row>
    <row r="24" spans="1:53" ht="12.75">
      <c r="A24" s="134" t="s">
        <v>169</v>
      </c>
      <c r="B24" s="125"/>
      <c r="C24" s="125"/>
      <c r="D24" s="196"/>
      <c r="E24" s="419">
        <v>0</v>
      </c>
      <c r="F24" s="420">
        <v>0</v>
      </c>
      <c r="G24" s="199">
        <f>E12+F12+G12+H12</f>
        <v>0</v>
      </c>
      <c r="H24" s="200"/>
      <c r="I24" s="201">
        <f t="shared" si="0"/>
        <v>0</v>
      </c>
      <c r="BA24" s="1">
        <v>2</v>
      </c>
    </row>
    <row r="25" spans="1:9" ht="13.8" thickBot="1">
      <c r="A25" s="202"/>
      <c r="B25" s="203" t="s">
        <v>84</v>
      </c>
      <c r="C25" s="204"/>
      <c r="D25" s="205"/>
      <c r="E25" s="206"/>
      <c r="F25" s="207"/>
      <c r="G25" s="207"/>
      <c r="H25" s="469">
        <f>SUM(I17:I24)</f>
        <v>0</v>
      </c>
      <c r="I25" s="470"/>
    </row>
    <row r="27" spans="2:9" ht="12.75">
      <c r="B27" s="14"/>
      <c r="F27" s="208"/>
      <c r="G27" s="209"/>
      <c r="H27" s="209"/>
      <c r="I27" s="41"/>
    </row>
    <row r="28" spans="6:9" ht="12.75">
      <c r="F28" s="208"/>
      <c r="G28" s="209"/>
      <c r="H28" s="209"/>
      <c r="I28" s="41"/>
    </row>
    <row r="29" spans="6:9" ht="12.75">
      <c r="F29" s="208"/>
      <c r="G29" s="209"/>
      <c r="H29" s="209"/>
      <c r="I29" s="41"/>
    </row>
    <row r="30" spans="6:9" ht="12.75">
      <c r="F30" s="208"/>
      <c r="G30" s="209"/>
      <c r="H30" s="209"/>
      <c r="I30" s="41"/>
    </row>
    <row r="31" spans="6:9" ht="12.75">
      <c r="F31" s="208"/>
      <c r="G31" s="209"/>
      <c r="H31" s="209"/>
      <c r="I31" s="41"/>
    </row>
    <row r="32" spans="6:9" ht="12.75">
      <c r="F32" s="208"/>
      <c r="G32" s="209"/>
      <c r="H32" s="209"/>
      <c r="I32" s="41"/>
    </row>
    <row r="33" spans="6:9" ht="12.75">
      <c r="F33" s="208"/>
      <c r="G33" s="209"/>
      <c r="H33" s="209"/>
      <c r="I33" s="41"/>
    </row>
    <row r="34" spans="6:9" ht="12.75">
      <c r="F34" s="208"/>
      <c r="G34" s="209"/>
      <c r="H34" s="209"/>
      <c r="I34" s="41"/>
    </row>
    <row r="35" spans="6:9" ht="12.75">
      <c r="F35" s="208"/>
      <c r="G35" s="209"/>
      <c r="H35" s="209"/>
      <c r="I35" s="41"/>
    </row>
    <row r="36" spans="6:9" ht="12.75">
      <c r="F36" s="208"/>
      <c r="G36" s="209"/>
      <c r="H36" s="209"/>
      <c r="I36" s="41"/>
    </row>
    <row r="37" spans="6:9" ht="12.75">
      <c r="F37" s="208"/>
      <c r="G37" s="209"/>
      <c r="H37" s="209"/>
      <c r="I37" s="41"/>
    </row>
    <row r="38" spans="6:9" ht="12.75">
      <c r="F38" s="208"/>
      <c r="G38" s="209"/>
      <c r="H38" s="209"/>
      <c r="I38" s="41"/>
    </row>
    <row r="39" spans="6:9" ht="12.75">
      <c r="F39" s="208"/>
      <c r="G39" s="209"/>
      <c r="H39" s="209"/>
      <c r="I39" s="41"/>
    </row>
    <row r="40" spans="6:9" ht="12.75">
      <c r="F40" s="208"/>
      <c r="G40" s="209"/>
      <c r="H40" s="209"/>
      <c r="I40" s="41"/>
    </row>
    <row r="41" spans="6:9" ht="12.75">
      <c r="F41" s="208"/>
      <c r="G41" s="209"/>
      <c r="H41" s="209"/>
      <c r="I41" s="41"/>
    </row>
    <row r="42" spans="6:9" ht="12.75">
      <c r="F42" s="208"/>
      <c r="G42" s="209"/>
      <c r="H42" s="209"/>
      <c r="I42" s="41"/>
    </row>
    <row r="43" spans="6:9" ht="12.75">
      <c r="F43" s="208"/>
      <c r="G43" s="209"/>
      <c r="H43" s="209"/>
      <c r="I43" s="41"/>
    </row>
    <row r="44" spans="6:9" ht="12.75">
      <c r="F44" s="208"/>
      <c r="G44" s="209"/>
      <c r="H44" s="209"/>
      <c r="I44" s="41"/>
    </row>
    <row r="45" spans="6:9" ht="12.75">
      <c r="F45" s="208"/>
      <c r="G45" s="209"/>
      <c r="H45" s="209"/>
      <c r="I45" s="41"/>
    </row>
    <row r="46" spans="6:9" ht="12.75">
      <c r="F46" s="208"/>
      <c r="G46" s="209"/>
      <c r="H46" s="209"/>
      <c r="I46" s="41"/>
    </row>
    <row r="47" spans="6:9" ht="12.75">
      <c r="F47" s="208"/>
      <c r="G47" s="209"/>
      <c r="H47" s="209"/>
      <c r="I47" s="41"/>
    </row>
    <row r="48" spans="6:9" ht="12.75">
      <c r="F48" s="208"/>
      <c r="G48" s="209"/>
      <c r="H48" s="209"/>
      <c r="I48" s="41"/>
    </row>
    <row r="49" spans="6:9" ht="12.75">
      <c r="F49" s="208"/>
      <c r="G49" s="209"/>
      <c r="H49" s="209"/>
      <c r="I49" s="41"/>
    </row>
    <row r="50" spans="6:9" ht="12.75">
      <c r="F50" s="208"/>
      <c r="G50" s="209"/>
      <c r="H50" s="209"/>
      <c r="I50" s="41"/>
    </row>
    <row r="51" spans="6:9" ht="12.75">
      <c r="F51" s="208"/>
      <c r="G51" s="209"/>
      <c r="H51" s="209"/>
      <c r="I51" s="41"/>
    </row>
    <row r="52" spans="6:9" ht="12.75">
      <c r="F52" s="208"/>
      <c r="G52" s="209"/>
      <c r="H52" s="209"/>
      <c r="I52" s="41"/>
    </row>
    <row r="53" spans="6:9" ht="12.75">
      <c r="F53" s="208"/>
      <c r="G53" s="209"/>
      <c r="H53" s="209"/>
      <c r="I53" s="41"/>
    </row>
    <row r="54" spans="6:9" ht="12.75">
      <c r="F54" s="208"/>
      <c r="G54" s="209"/>
      <c r="H54" s="209"/>
      <c r="I54" s="41"/>
    </row>
    <row r="55" spans="6:9" ht="12.75">
      <c r="F55" s="208"/>
      <c r="G55" s="209"/>
      <c r="H55" s="209"/>
      <c r="I55" s="41"/>
    </row>
    <row r="56" spans="6:9" ht="12.75">
      <c r="F56" s="208"/>
      <c r="G56" s="209"/>
      <c r="H56" s="209"/>
      <c r="I56" s="41"/>
    </row>
    <row r="57" spans="6:9" ht="12.75">
      <c r="F57" s="208"/>
      <c r="G57" s="209"/>
      <c r="H57" s="209"/>
      <c r="I57" s="41"/>
    </row>
    <row r="58" spans="6:9" ht="12.75">
      <c r="F58" s="208"/>
      <c r="G58" s="209"/>
      <c r="H58" s="209"/>
      <c r="I58" s="41"/>
    </row>
    <row r="59" spans="6:9" ht="12.75">
      <c r="F59" s="208"/>
      <c r="G59" s="209"/>
      <c r="H59" s="209"/>
      <c r="I59" s="41"/>
    </row>
    <row r="60" spans="6:9" ht="12.75">
      <c r="F60" s="208"/>
      <c r="G60" s="209"/>
      <c r="H60" s="209"/>
      <c r="I60" s="41"/>
    </row>
    <row r="61" spans="6:9" ht="12.75">
      <c r="F61" s="208"/>
      <c r="G61" s="209"/>
      <c r="H61" s="209"/>
      <c r="I61" s="41"/>
    </row>
    <row r="62" spans="6:9" ht="12.75">
      <c r="F62" s="208"/>
      <c r="G62" s="209"/>
      <c r="H62" s="209"/>
      <c r="I62" s="41"/>
    </row>
    <row r="63" spans="6:9" ht="12.75">
      <c r="F63" s="208"/>
      <c r="G63" s="209"/>
      <c r="H63" s="209"/>
      <c r="I63" s="41"/>
    </row>
    <row r="64" spans="6:9" ht="12.75">
      <c r="F64" s="208"/>
      <c r="G64" s="209"/>
      <c r="H64" s="209"/>
      <c r="I64" s="41"/>
    </row>
    <row r="65" spans="6:9" ht="12.75">
      <c r="F65" s="208"/>
      <c r="G65" s="209"/>
      <c r="H65" s="209"/>
      <c r="I65" s="41"/>
    </row>
    <row r="66" spans="6:9" ht="12.75">
      <c r="F66" s="208"/>
      <c r="G66" s="209"/>
      <c r="H66" s="209"/>
      <c r="I66" s="41"/>
    </row>
    <row r="67" spans="6:9" ht="12.75">
      <c r="F67" s="208"/>
      <c r="G67" s="209"/>
      <c r="H67" s="209"/>
      <c r="I67" s="41"/>
    </row>
    <row r="68" spans="6:9" ht="12.75">
      <c r="F68" s="208"/>
      <c r="G68" s="209"/>
      <c r="H68" s="209"/>
      <c r="I68" s="41"/>
    </row>
    <row r="69" spans="6:9" ht="12.75">
      <c r="F69" s="208"/>
      <c r="G69" s="209"/>
      <c r="H69" s="209"/>
      <c r="I69" s="41"/>
    </row>
    <row r="70" spans="6:9" ht="12.75">
      <c r="F70" s="208"/>
      <c r="G70" s="209"/>
      <c r="H70" s="209"/>
      <c r="I70" s="41"/>
    </row>
    <row r="71" spans="6:9" ht="12.75">
      <c r="F71" s="208"/>
      <c r="G71" s="209"/>
      <c r="H71" s="209"/>
      <c r="I71" s="41"/>
    </row>
    <row r="72" spans="6:9" ht="12.75">
      <c r="F72" s="208"/>
      <c r="G72" s="209"/>
      <c r="H72" s="209"/>
      <c r="I72" s="41"/>
    </row>
    <row r="73" spans="6:9" ht="12.75">
      <c r="F73" s="208"/>
      <c r="G73" s="209"/>
      <c r="H73" s="209"/>
      <c r="I73" s="41"/>
    </row>
    <row r="74" spans="6:9" ht="12.75">
      <c r="F74" s="208"/>
      <c r="G74" s="209"/>
      <c r="H74" s="209"/>
      <c r="I74" s="41"/>
    </row>
    <row r="75" spans="6:9" ht="12.75">
      <c r="F75" s="208"/>
      <c r="G75" s="209"/>
      <c r="H75" s="209"/>
      <c r="I75" s="41"/>
    </row>
    <row r="76" spans="6:9" ht="12.75">
      <c r="F76" s="208"/>
      <c r="G76" s="209"/>
      <c r="H76" s="209"/>
      <c r="I76" s="41"/>
    </row>
  </sheetData>
  <sheetProtection password="C576" sheet="1" objects="1" scenarios="1"/>
  <mergeCells count="4">
    <mergeCell ref="A1:B1"/>
    <mergeCell ref="A2:B2"/>
    <mergeCell ref="G2:I2"/>
    <mergeCell ref="H25:I2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20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CB118"/>
  <sheetViews>
    <sheetView showGridLines="0" showZeros="0" zoomScaleSheetLayoutView="100" workbookViewId="0" topLeftCell="A1">
      <selection activeCell="A6" sqref="A6:G6"/>
    </sheetView>
  </sheetViews>
  <sheetFormatPr defaultColWidth="9.125" defaultRowHeight="12.75"/>
  <cols>
    <col min="1" max="1" width="4.50390625" style="210" customWidth="1"/>
    <col min="2" max="2" width="11.50390625" style="210" customWidth="1"/>
    <col min="3" max="3" width="40.50390625" style="210" customWidth="1"/>
    <col min="4" max="4" width="5.50390625" style="210" customWidth="1"/>
    <col min="5" max="5" width="8.50390625" style="220" customWidth="1"/>
    <col min="6" max="6" width="9.875" style="210" customWidth="1"/>
    <col min="7" max="7" width="13.875" style="210" customWidth="1"/>
    <col min="8" max="8" width="11.625" style="210" hidden="1" customWidth="1"/>
    <col min="9" max="9" width="11.50390625" style="210" hidden="1" customWidth="1"/>
    <col min="10" max="10" width="11.00390625" style="210" hidden="1" customWidth="1"/>
    <col min="11" max="11" width="10.50390625" style="210" hidden="1" customWidth="1"/>
    <col min="12" max="12" width="75.50390625" style="210" customWidth="1"/>
    <col min="13" max="13" width="45.375" style="210" customWidth="1"/>
    <col min="14" max="16384" width="9.125" style="210" customWidth="1"/>
  </cols>
  <sheetData>
    <row r="1" spans="1:7" ht="15.6">
      <c r="A1" s="471" t="s">
        <v>85</v>
      </c>
      <c r="B1" s="471"/>
      <c r="C1" s="471"/>
      <c r="D1" s="471"/>
      <c r="E1" s="471"/>
      <c r="F1" s="471"/>
      <c r="G1" s="471"/>
    </row>
    <row r="2" spans="2:7" ht="14.25" customHeight="1" thickBot="1">
      <c r="B2" s="211"/>
      <c r="C2" s="212"/>
      <c r="D2" s="212"/>
      <c r="E2" s="213"/>
      <c r="F2" s="212"/>
      <c r="G2" s="212"/>
    </row>
    <row r="3" spans="1:7" ht="13.8" thickTop="1">
      <c r="A3" s="462" t="s">
        <v>3</v>
      </c>
      <c r="B3" s="463"/>
      <c r="C3" s="164" t="s">
        <v>102</v>
      </c>
      <c r="D3" s="214"/>
      <c r="E3" s="215" t="s">
        <v>86</v>
      </c>
      <c r="F3" s="216" t="str">
        <f>'07 07 Rek'!H1</f>
        <v>07</v>
      </c>
      <c r="G3" s="217"/>
    </row>
    <row r="4" spans="1:7" ht="13.8" thickBot="1">
      <c r="A4" s="472" t="s">
        <v>77</v>
      </c>
      <c r="B4" s="465"/>
      <c r="C4" s="170" t="s">
        <v>763</v>
      </c>
      <c r="D4" s="218"/>
      <c r="E4" s="473" t="str">
        <f>'07 07 Rek'!G2</f>
        <v>Komunikace</v>
      </c>
      <c r="F4" s="474"/>
      <c r="G4" s="475"/>
    </row>
    <row r="5" spans="1:7" ht="13.8" thickTop="1">
      <c r="A5" s="219"/>
      <c r="G5" s="221"/>
    </row>
    <row r="6" spans="1:11" ht="27" customHeight="1">
      <c r="A6" s="405" t="s">
        <v>87</v>
      </c>
      <c r="B6" s="406" t="s">
        <v>88</v>
      </c>
      <c r="C6" s="406" t="s">
        <v>89</v>
      </c>
      <c r="D6" s="406" t="s">
        <v>90</v>
      </c>
      <c r="E6" s="407" t="s">
        <v>91</v>
      </c>
      <c r="F6" s="408" t="s">
        <v>1132</v>
      </c>
      <c r="G6" s="409" t="s">
        <v>1133</v>
      </c>
      <c r="H6" s="222" t="s">
        <v>92</v>
      </c>
      <c r="I6" s="222" t="s">
        <v>93</v>
      </c>
      <c r="J6" s="222" t="s">
        <v>94</v>
      </c>
      <c r="K6" s="222" t="s">
        <v>95</v>
      </c>
    </row>
    <row r="7" spans="1:15" ht="12.75">
      <c r="A7" s="223" t="s">
        <v>96</v>
      </c>
      <c r="B7" s="224" t="s">
        <v>97</v>
      </c>
      <c r="C7" s="225" t="s">
        <v>98</v>
      </c>
      <c r="D7" s="226"/>
      <c r="E7" s="227"/>
      <c r="F7" s="227"/>
      <c r="G7" s="228"/>
      <c r="H7" s="229"/>
      <c r="I7" s="230"/>
      <c r="J7" s="231"/>
      <c r="K7" s="232"/>
      <c r="O7" s="233">
        <v>1</v>
      </c>
    </row>
    <row r="8" spans="1:80" ht="12.75">
      <c r="A8" s="234">
        <v>1</v>
      </c>
      <c r="B8" s="235" t="s">
        <v>764</v>
      </c>
      <c r="C8" s="236" t="s">
        <v>765</v>
      </c>
      <c r="D8" s="237" t="s">
        <v>138</v>
      </c>
      <c r="E8" s="238">
        <v>197.4</v>
      </c>
      <c r="F8" s="331"/>
      <c r="G8" s="239">
        <f>E8*F8</f>
        <v>0</v>
      </c>
      <c r="H8" s="240">
        <v>0</v>
      </c>
      <c r="I8" s="241">
        <f>E8*H8</f>
        <v>0</v>
      </c>
      <c r="J8" s="240">
        <v>0</v>
      </c>
      <c r="K8" s="241">
        <f>E8*J8</f>
        <v>0</v>
      </c>
      <c r="O8" s="233">
        <v>2</v>
      </c>
      <c r="AA8" s="210">
        <v>1</v>
      </c>
      <c r="AB8" s="210">
        <v>1</v>
      </c>
      <c r="AC8" s="210">
        <v>1</v>
      </c>
      <c r="AZ8" s="210">
        <v>1</v>
      </c>
      <c r="BA8" s="210">
        <f>IF(AZ8=1,G8,0)</f>
        <v>0</v>
      </c>
      <c r="BB8" s="210">
        <f>IF(AZ8=2,G8,0)</f>
        <v>0</v>
      </c>
      <c r="BC8" s="210">
        <f>IF(AZ8=3,G8,0)</f>
        <v>0</v>
      </c>
      <c r="BD8" s="210">
        <f>IF(AZ8=4,G8,0)</f>
        <v>0</v>
      </c>
      <c r="BE8" s="210">
        <f>IF(AZ8=5,G8,0)</f>
        <v>0</v>
      </c>
      <c r="CA8" s="233">
        <v>1</v>
      </c>
      <c r="CB8" s="233">
        <v>1</v>
      </c>
    </row>
    <row r="9" spans="1:15" ht="12.75">
      <c r="A9" s="242"/>
      <c r="B9" s="245"/>
      <c r="C9" s="476" t="s">
        <v>766</v>
      </c>
      <c r="D9" s="477"/>
      <c r="E9" s="246">
        <v>197.4</v>
      </c>
      <c r="F9" s="247"/>
      <c r="G9" s="248"/>
      <c r="H9" s="249"/>
      <c r="I9" s="243"/>
      <c r="J9" s="250"/>
      <c r="K9" s="243"/>
      <c r="M9" s="244" t="s">
        <v>766</v>
      </c>
      <c r="O9" s="233"/>
    </row>
    <row r="10" spans="1:80" ht="12.75">
      <c r="A10" s="234">
        <v>2</v>
      </c>
      <c r="B10" s="235" t="s">
        <v>767</v>
      </c>
      <c r="C10" s="236" t="s">
        <v>768</v>
      </c>
      <c r="D10" s="237" t="s">
        <v>138</v>
      </c>
      <c r="E10" s="238">
        <v>98.7</v>
      </c>
      <c r="F10" s="331"/>
      <c r="G10" s="239">
        <f>E10*F10</f>
        <v>0</v>
      </c>
      <c r="H10" s="240">
        <v>0</v>
      </c>
      <c r="I10" s="241">
        <f>E10*H10</f>
        <v>0</v>
      </c>
      <c r="J10" s="240">
        <v>0</v>
      </c>
      <c r="K10" s="241">
        <f>E10*J10</f>
        <v>0</v>
      </c>
      <c r="O10" s="233">
        <v>2</v>
      </c>
      <c r="AA10" s="210">
        <v>1</v>
      </c>
      <c r="AB10" s="210">
        <v>1</v>
      </c>
      <c r="AC10" s="210">
        <v>1</v>
      </c>
      <c r="AZ10" s="210">
        <v>1</v>
      </c>
      <c r="BA10" s="210">
        <f>IF(AZ10=1,G10,0)</f>
        <v>0</v>
      </c>
      <c r="BB10" s="210">
        <f>IF(AZ10=2,G10,0)</f>
        <v>0</v>
      </c>
      <c r="BC10" s="210">
        <f>IF(AZ10=3,G10,0)</f>
        <v>0</v>
      </c>
      <c r="BD10" s="210">
        <f>IF(AZ10=4,G10,0)</f>
        <v>0</v>
      </c>
      <c r="BE10" s="210">
        <f>IF(AZ10=5,G10,0)</f>
        <v>0</v>
      </c>
      <c r="CA10" s="233">
        <v>1</v>
      </c>
      <c r="CB10" s="233">
        <v>1</v>
      </c>
    </row>
    <row r="11" spans="1:15" ht="12.75">
      <c r="A11" s="242"/>
      <c r="B11" s="245"/>
      <c r="C11" s="476" t="s">
        <v>769</v>
      </c>
      <c r="D11" s="477"/>
      <c r="E11" s="246">
        <v>98.7</v>
      </c>
      <c r="F11" s="247"/>
      <c r="G11" s="248"/>
      <c r="H11" s="249"/>
      <c r="I11" s="243"/>
      <c r="J11" s="250"/>
      <c r="K11" s="243"/>
      <c r="M11" s="244" t="s">
        <v>769</v>
      </c>
      <c r="O11" s="233"/>
    </row>
    <row r="12" spans="1:80" ht="12.75">
      <c r="A12" s="234">
        <v>3</v>
      </c>
      <c r="B12" s="235" t="s">
        <v>770</v>
      </c>
      <c r="C12" s="236" t="s">
        <v>771</v>
      </c>
      <c r="D12" s="237" t="s">
        <v>138</v>
      </c>
      <c r="E12" s="238">
        <v>2.7</v>
      </c>
      <c r="F12" s="331"/>
      <c r="G12" s="239">
        <f>E12*F12</f>
        <v>0</v>
      </c>
      <c r="H12" s="240">
        <v>0</v>
      </c>
      <c r="I12" s="241">
        <f>E12*H12</f>
        <v>0</v>
      </c>
      <c r="J12" s="240">
        <v>0</v>
      </c>
      <c r="K12" s="241">
        <f>E12*J12</f>
        <v>0</v>
      </c>
      <c r="O12" s="233">
        <v>2</v>
      </c>
      <c r="AA12" s="210">
        <v>1</v>
      </c>
      <c r="AB12" s="210">
        <v>1</v>
      </c>
      <c r="AC12" s="210">
        <v>1</v>
      </c>
      <c r="AZ12" s="210">
        <v>1</v>
      </c>
      <c r="BA12" s="210">
        <f>IF(AZ12=1,G12,0)</f>
        <v>0</v>
      </c>
      <c r="BB12" s="210">
        <f>IF(AZ12=2,G12,0)</f>
        <v>0</v>
      </c>
      <c r="BC12" s="210">
        <f>IF(AZ12=3,G12,0)</f>
        <v>0</v>
      </c>
      <c r="BD12" s="210">
        <f>IF(AZ12=4,G12,0)</f>
        <v>0</v>
      </c>
      <c r="BE12" s="210">
        <f>IF(AZ12=5,G12,0)</f>
        <v>0</v>
      </c>
      <c r="CA12" s="233">
        <v>1</v>
      </c>
      <c r="CB12" s="233">
        <v>1</v>
      </c>
    </row>
    <row r="13" spans="1:15" ht="12.75">
      <c r="A13" s="242"/>
      <c r="B13" s="245"/>
      <c r="C13" s="476" t="s">
        <v>772</v>
      </c>
      <c r="D13" s="477"/>
      <c r="E13" s="246">
        <v>2.7</v>
      </c>
      <c r="F13" s="247"/>
      <c r="G13" s="248"/>
      <c r="H13" s="249"/>
      <c r="I13" s="243"/>
      <c r="J13" s="250"/>
      <c r="K13" s="243"/>
      <c r="M13" s="244" t="s">
        <v>772</v>
      </c>
      <c r="O13" s="233"/>
    </row>
    <row r="14" spans="1:80" ht="12.75">
      <c r="A14" s="234">
        <v>4</v>
      </c>
      <c r="B14" s="235" t="s">
        <v>773</v>
      </c>
      <c r="C14" s="236" t="s">
        <v>774</v>
      </c>
      <c r="D14" s="237" t="s">
        <v>138</v>
      </c>
      <c r="E14" s="238">
        <v>1.35</v>
      </c>
      <c r="F14" s="331"/>
      <c r="G14" s="239">
        <f>E14*F14</f>
        <v>0</v>
      </c>
      <c r="H14" s="240">
        <v>0</v>
      </c>
      <c r="I14" s="241">
        <f>E14*H14</f>
        <v>0</v>
      </c>
      <c r="J14" s="240">
        <v>0</v>
      </c>
      <c r="K14" s="241">
        <f>E14*J14</f>
        <v>0</v>
      </c>
      <c r="O14" s="233">
        <v>2</v>
      </c>
      <c r="AA14" s="210">
        <v>1</v>
      </c>
      <c r="AB14" s="210">
        <v>1</v>
      </c>
      <c r="AC14" s="210">
        <v>1</v>
      </c>
      <c r="AZ14" s="210">
        <v>1</v>
      </c>
      <c r="BA14" s="210">
        <f>IF(AZ14=1,G14,0)</f>
        <v>0</v>
      </c>
      <c r="BB14" s="210">
        <f>IF(AZ14=2,G14,0)</f>
        <v>0</v>
      </c>
      <c r="BC14" s="210">
        <f>IF(AZ14=3,G14,0)</f>
        <v>0</v>
      </c>
      <c r="BD14" s="210">
        <f>IF(AZ14=4,G14,0)</f>
        <v>0</v>
      </c>
      <c r="BE14" s="210">
        <f>IF(AZ14=5,G14,0)</f>
        <v>0</v>
      </c>
      <c r="CA14" s="233">
        <v>1</v>
      </c>
      <c r="CB14" s="233">
        <v>1</v>
      </c>
    </row>
    <row r="15" spans="1:15" ht="12.75">
      <c r="A15" s="242"/>
      <c r="B15" s="245"/>
      <c r="C15" s="476" t="s">
        <v>775</v>
      </c>
      <c r="D15" s="477"/>
      <c r="E15" s="246">
        <v>1.35</v>
      </c>
      <c r="F15" s="247"/>
      <c r="G15" s="248"/>
      <c r="H15" s="249"/>
      <c r="I15" s="243"/>
      <c r="J15" s="250"/>
      <c r="K15" s="243"/>
      <c r="M15" s="244" t="s">
        <v>775</v>
      </c>
      <c r="O15" s="233"/>
    </row>
    <row r="16" spans="1:80" ht="12.75">
      <c r="A16" s="234">
        <v>5</v>
      </c>
      <c r="B16" s="235" t="s">
        <v>188</v>
      </c>
      <c r="C16" s="236" t="s">
        <v>189</v>
      </c>
      <c r="D16" s="237" t="s">
        <v>138</v>
      </c>
      <c r="E16" s="238">
        <v>200.1</v>
      </c>
      <c r="F16" s="331"/>
      <c r="G16" s="239">
        <f>E16*F16</f>
        <v>0</v>
      </c>
      <c r="H16" s="240">
        <v>0</v>
      </c>
      <c r="I16" s="241">
        <f>E16*H16</f>
        <v>0</v>
      </c>
      <c r="J16" s="240">
        <v>0</v>
      </c>
      <c r="K16" s="241">
        <f>E16*J16</f>
        <v>0</v>
      </c>
      <c r="O16" s="233">
        <v>2</v>
      </c>
      <c r="AA16" s="210">
        <v>1</v>
      </c>
      <c r="AB16" s="210">
        <v>1</v>
      </c>
      <c r="AC16" s="210">
        <v>1</v>
      </c>
      <c r="AZ16" s="210">
        <v>1</v>
      </c>
      <c r="BA16" s="210">
        <f>IF(AZ16=1,G16,0)</f>
        <v>0</v>
      </c>
      <c r="BB16" s="210">
        <f>IF(AZ16=2,G16,0)</f>
        <v>0</v>
      </c>
      <c r="BC16" s="210">
        <f>IF(AZ16=3,G16,0)</f>
        <v>0</v>
      </c>
      <c r="BD16" s="210">
        <f>IF(AZ16=4,G16,0)</f>
        <v>0</v>
      </c>
      <c r="BE16" s="210">
        <f>IF(AZ16=5,G16,0)</f>
        <v>0</v>
      </c>
      <c r="CA16" s="233">
        <v>1</v>
      </c>
      <c r="CB16" s="233">
        <v>1</v>
      </c>
    </row>
    <row r="17" spans="1:15" ht="12.75">
      <c r="A17" s="242"/>
      <c r="B17" s="245"/>
      <c r="C17" s="476" t="s">
        <v>776</v>
      </c>
      <c r="D17" s="477"/>
      <c r="E17" s="246">
        <v>200.1</v>
      </c>
      <c r="F17" s="247"/>
      <c r="G17" s="248"/>
      <c r="H17" s="249"/>
      <c r="I17" s="243"/>
      <c r="J17" s="250"/>
      <c r="K17" s="243"/>
      <c r="M17" s="244" t="s">
        <v>776</v>
      </c>
      <c r="O17" s="233"/>
    </row>
    <row r="18" spans="1:80" ht="12.75">
      <c r="A18" s="234">
        <v>6</v>
      </c>
      <c r="B18" s="235" t="s">
        <v>193</v>
      </c>
      <c r="C18" s="236" t="s">
        <v>194</v>
      </c>
      <c r="D18" s="237" t="s">
        <v>138</v>
      </c>
      <c r="E18" s="238">
        <v>200.1</v>
      </c>
      <c r="F18" s="331"/>
      <c r="G18" s="239">
        <f>E18*F18</f>
        <v>0</v>
      </c>
      <c r="H18" s="240">
        <v>0</v>
      </c>
      <c r="I18" s="241">
        <f>E18*H18</f>
        <v>0</v>
      </c>
      <c r="J18" s="240">
        <v>0</v>
      </c>
      <c r="K18" s="241">
        <f>E18*J18</f>
        <v>0</v>
      </c>
      <c r="O18" s="233">
        <v>2</v>
      </c>
      <c r="AA18" s="210">
        <v>1</v>
      </c>
      <c r="AB18" s="210">
        <v>1</v>
      </c>
      <c r="AC18" s="210">
        <v>1</v>
      </c>
      <c r="AZ18" s="210">
        <v>1</v>
      </c>
      <c r="BA18" s="210">
        <f>IF(AZ18=1,G18,0)</f>
        <v>0</v>
      </c>
      <c r="BB18" s="210">
        <f>IF(AZ18=2,G18,0)</f>
        <v>0</v>
      </c>
      <c r="BC18" s="210">
        <f>IF(AZ18=3,G18,0)</f>
        <v>0</v>
      </c>
      <c r="BD18" s="210">
        <f>IF(AZ18=4,G18,0)</f>
        <v>0</v>
      </c>
      <c r="BE18" s="210">
        <f>IF(AZ18=5,G18,0)</f>
        <v>0</v>
      </c>
      <c r="CA18" s="233">
        <v>1</v>
      </c>
      <c r="CB18" s="233">
        <v>1</v>
      </c>
    </row>
    <row r="19" spans="1:80" ht="12.75">
      <c r="A19" s="234">
        <v>7</v>
      </c>
      <c r="B19" s="235" t="s">
        <v>777</v>
      </c>
      <c r="C19" s="236" t="s">
        <v>778</v>
      </c>
      <c r="D19" s="237" t="s">
        <v>131</v>
      </c>
      <c r="E19" s="238">
        <v>420</v>
      </c>
      <c r="F19" s="331"/>
      <c r="G19" s="239">
        <f>E19*F19</f>
        <v>0</v>
      </c>
      <c r="H19" s="240">
        <v>0</v>
      </c>
      <c r="I19" s="241">
        <f>E19*H19</f>
        <v>0</v>
      </c>
      <c r="J19" s="240">
        <v>0</v>
      </c>
      <c r="K19" s="241">
        <f>E19*J19</f>
        <v>0</v>
      </c>
      <c r="O19" s="233">
        <v>2</v>
      </c>
      <c r="AA19" s="210">
        <v>1</v>
      </c>
      <c r="AB19" s="210">
        <v>1</v>
      </c>
      <c r="AC19" s="210">
        <v>1</v>
      </c>
      <c r="AZ19" s="210">
        <v>1</v>
      </c>
      <c r="BA19" s="210">
        <f>IF(AZ19=1,G19,0)</f>
        <v>0</v>
      </c>
      <c r="BB19" s="210">
        <f>IF(AZ19=2,G19,0)</f>
        <v>0</v>
      </c>
      <c r="BC19" s="210">
        <f>IF(AZ19=3,G19,0)</f>
        <v>0</v>
      </c>
      <c r="BD19" s="210">
        <f>IF(AZ19=4,G19,0)</f>
        <v>0</v>
      </c>
      <c r="BE19" s="210">
        <f>IF(AZ19=5,G19,0)</f>
        <v>0</v>
      </c>
      <c r="CA19" s="233">
        <v>1</v>
      </c>
      <c r="CB19" s="233">
        <v>1</v>
      </c>
    </row>
    <row r="20" spans="1:57" ht="12.75">
      <c r="A20" s="251"/>
      <c r="B20" s="252" t="s">
        <v>99</v>
      </c>
      <c r="C20" s="253" t="s">
        <v>128</v>
      </c>
      <c r="D20" s="254"/>
      <c r="E20" s="255"/>
      <c r="F20" s="256"/>
      <c r="G20" s="257">
        <f>SUM(G7:G19)</f>
        <v>0</v>
      </c>
      <c r="H20" s="258"/>
      <c r="I20" s="259">
        <f>SUM(I7:I19)</f>
        <v>0</v>
      </c>
      <c r="J20" s="258"/>
      <c r="K20" s="259">
        <f>SUM(K7:K19)</f>
        <v>0</v>
      </c>
      <c r="O20" s="233">
        <v>4</v>
      </c>
      <c r="BA20" s="260">
        <f>SUM(BA7:BA19)</f>
        <v>0</v>
      </c>
      <c r="BB20" s="260">
        <f>SUM(BB7:BB19)</f>
        <v>0</v>
      </c>
      <c r="BC20" s="260">
        <f>SUM(BC7:BC19)</f>
        <v>0</v>
      </c>
      <c r="BD20" s="260">
        <f>SUM(BD7:BD19)</f>
        <v>0</v>
      </c>
      <c r="BE20" s="260">
        <f>SUM(BE7:BE19)</f>
        <v>0</v>
      </c>
    </row>
    <row r="21" spans="1:15" ht="12.75">
      <c r="A21" s="223" t="s">
        <v>96</v>
      </c>
      <c r="B21" s="224" t="s">
        <v>118</v>
      </c>
      <c r="C21" s="225" t="s">
        <v>603</v>
      </c>
      <c r="D21" s="226"/>
      <c r="E21" s="227"/>
      <c r="F21" s="227"/>
      <c r="G21" s="228"/>
      <c r="H21" s="229"/>
      <c r="I21" s="230"/>
      <c r="J21" s="231"/>
      <c r="K21" s="232"/>
      <c r="O21" s="233">
        <v>1</v>
      </c>
    </row>
    <row r="22" spans="1:80" ht="12.75">
      <c r="A22" s="234">
        <v>8</v>
      </c>
      <c r="B22" s="235" t="s">
        <v>779</v>
      </c>
      <c r="C22" s="236" t="s">
        <v>780</v>
      </c>
      <c r="D22" s="237" t="s">
        <v>131</v>
      </c>
      <c r="E22" s="238">
        <v>405</v>
      </c>
      <c r="F22" s="331"/>
      <c r="G22" s="239">
        <f>E22*F22</f>
        <v>0</v>
      </c>
      <c r="H22" s="240">
        <v>0.36834</v>
      </c>
      <c r="I22" s="241">
        <f>E22*H22</f>
        <v>149.1777</v>
      </c>
      <c r="J22" s="240">
        <v>0</v>
      </c>
      <c r="K22" s="241">
        <f>E22*J22</f>
        <v>0</v>
      </c>
      <c r="O22" s="233">
        <v>2</v>
      </c>
      <c r="AA22" s="210">
        <v>1</v>
      </c>
      <c r="AB22" s="210">
        <v>1</v>
      </c>
      <c r="AC22" s="210">
        <v>1</v>
      </c>
      <c r="AZ22" s="210">
        <v>1</v>
      </c>
      <c r="BA22" s="210">
        <f>IF(AZ22=1,G22,0)</f>
        <v>0</v>
      </c>
      <c r="BB22" s="210">
        <f>IF(AZ22=2,G22,0)</f>
        <v>0</v>
      </c>
      <c r="BC22" s="210">
        <f>IF(AZ22=3,G22,0)</f>
        <v>0</v>
      </c>
      <c r="BD22" s="210">
        <f>IF(AZ22=4,G22,0)</f>
        <v>0</v>
      </c>
      <c r="BE22" s="210">
        <f>IF(AZ22=5,G22,0)</f>
        <v>0</v>
      </c>
      <c r="CA22" s="233">
        <v>1</v>
      </c>
      <c r="CB22" s="233">
        <v>1</v>
      </c>
    </row>
    <row r="23" spans="1:80" ht="12.75">
      <c r="A23" s="234">
        <v>9</v>
      </c>
      <c r="B23" s="235" t="s">
        <v>781</v>
      </c>
      <c r="C23" s="236" t="s">
        <v>782</v>
      </c>
      <c r="D23" s="237" t="s">
        <v>131</v>
      </c>
      <c r="E23" s="238">
        <v>405</v>
      </c>
      <c r="F23" s="331"/>
      <c r="G23" s="239">
        <f>E23*F23</f>
        <v>0</v>
      </c>
      <c r="H23" s="240">
        <v>0.441</v>
      </c>
      <c r="I23" s="241">
        <f>E23*H23</f>
        <v>178.605</v>
      </c>
      <c r="J23" s="240">
        <v>0</v>
      </c>
      <c r="K23" s="241">
        <f>E23*J23</f>
        <v>0</v>
      </c>
      <c r="O23" s="233">
        <v>2</v>
      </c>
      <c r="AA23" s="210">
        <v>1</v>
      </c>
      <c r="AB23" s="210">
        <v>1</v>
      </c>
      <c r="AC23" s="210">
        <v>1</v>
      </c>
      <c r="AZ23" s="210">
        <v>1</v>
      </c>
      <c r="BA23" s="210">
        <f>IF(AZ23=1,G23,0)</f>
        <v>0</v>
      </c>
      <c r="BB23" s="210">
        <f>IF(AZ23=2,G23,0)</f>
        <v>0</v>
      </c>
      <c r="BC23" s="210">
        <f>IF(AZ23=3,G23,0)</f>
        <v>0</v>
      </c>
      <c r="BD23" s="210">
        <f>IF(AZ23=4,G23,0)</f>
        <v>0</v>
      </c>
      <c r="BE23" s="210">
        <f>IF(AZ23=5,G23,0)</f>
        <v>0</v>
      </c>
      <c r="CA23" s="233">
        <v>1</v>
      </c>
      <c r="CB23" s="233">
        <v>1</v>
      </c>
    </row>
    <row r="24" spans="1:80" ht="12.75">
      <c r="A24" s="234">
        <v>10</v>
      </c>
      <c r="B24" s="235" t="s">
        <v>783</v>
      </c>
      <c r="C24" s="236" t="s">
        <v>784</v>
      </c>
      <c r="D24" s="237" t="s">
        <v>157</v>
      </c>
      <c r="E24" s="238">
        <v>17.55</v>
      </c>
      <c r="F24" s="331"/>
      <c r="G24" s="239">
        <f>E24*F24</f>
        <v>0</v>
      </c>
      <c r="H24" s="240">
        <v>1</v>
      </c>
      <c r="I24" s="241">
        <f>E24*H24</f>
        <v>17.55</v>
      </c>
      <c r="J24" s="240">
        <v>0</v>
      </c>
      <c r="K24" s="241">
        <f>E24*J24</f>
        <v>0</v>
      </c>
      <c r="O24" s="233">
        <v>2</v>
      </c>
      <c r="AA24" s="210">
        <v>1</v>
      </c>
      <c r="AB24" s="210">
        <v>1</v>
      </c>
      <c r="AC24" s="210">
        <v>1</v>
      </c>
      <c r="AZ24" s="210">
        <v>1</v>
      </c>
      <c r="BA24" s="210">
        <f>IF(AZ24=1,G24,0)</f>
        <v>0</v>
      </c>
      <c r="BB24" s="210">
        <f>IF(AZ24=2,G24,0)</f>
        <v>0</v>
      </c>
      <c r="BC24" s="210">
        <f>IF(AZ24=3,G24,0)</f>
        <v>0</v>
      </c>
      <c r="BD24" s="210">
        <f>IF(AZ24=4,G24,0)</f>
        <v>0</v>
      </c>
      <c r="BE24" s="210">
        <f>IF(AZ24=5,G24,0)</f>
        <v>0</v>
      </c>
      <c r="CA24" s="233">
        <v>1</v>
      </c>
      <c r="CB24" s="233">
        <v>1</v>
      </c>
    </row>
    <row r="25" spans="1:15" ht="12.75">
      <c r="A25" s="242"/>
      <c r="B25" s="245"/>
      <c r="C25" s="476" t="s">
        <v>785</v>
      </c>
      <c r="D25" s="477"/>
      <c r="E25" s="246">
        <v>17.55</v>
      </c>
      <c r="F25" s="247"/>
      <c r="G25" s="248"/>
      <c r="H25" s="249"/>
      <c r="I25" s="243"/>
      <c r="J25" s="250"/>
      <c r="K25" s="243"/>
      <c r="M25" s="244" t="s">
        <v>785</v>
      </c>
      <c r="O25" s="233"/>
    </row>
    <row r="26" spans="1:80" ht="12.75">
      <c r="A26" s="234">
        <v>11</v>
      </c>
      <c r="B26" s="235" t="s">
        <v>786</v>
      </c>
      <c r="C26" s="236" t="s">
        <v>787</v>
      </c>
      <c r="D26" s="237" t="s">
        <v>131</v>
      </c>
      <c r="E26" s="238">
        <v>1122</v>
      </c>
      <c r="F26" s="331"/>
      <c r="G26" s="239">
        <f>E26*F26</f>
        <v>0</v>
      </c>
      <c r="H26" s="240">
        <v>0.00061</v>
      </c>
      <c r="I26" s="241">
        <f>E26*H26</f>
        <v>0.6844199999999999</v>
      </c>
      <c r="J26" s="240">
        <v>0</v>
      </c>
      <c r="K26" s="241">
        <f>E26*J26</f>
        <v>0</v>
      </c>
      <c r="O26" s="233">
        <v>2</v>
      </c>
      <c r="AA26" s="210">
        <v>1</v>
      </c>
      <c r="AB26" s="210">
        <v>1</v>
      </c>
      <c r="AC26" s="210">
        <v>1</v>
      </c>
      <c r="AZ26" s="210">
        <v>1</v>
      </c>
      <c r="BA26" s="210">
        <f>IF(AZ26=1,G26,0)</f>
        <v>0</v>
      </c>
      <c r="BB26" s="210">
        <f>IF(AZ26=2,G26,0)</f>
        <v>0</v>
      </c>
      <c r="BC26" s="210">
        <f>IF(AZ26=3,G26,0)</f>
        <v>0</v>
      </c>
      <c r="BD26" s="210">
        <f>IF(AZ26=4,G26,0)</f>
        <v>0</v>
      </c>
      <c r="BE26" s="210">
        <f>IF(AZ26=5,G26,0)</f>
        <v>0</v>
      </c>
      <c r="CA26" s="233">
        <v>1</v>
      </c>
      <c r="CB26" s="233">
        <v>1</v>
      </c>
    </row>
    <row r="27" spans="1:15" ht="12.75">
      <c r="A27" s="242"/>
      <c r="B27" s="245"/>
      <c r="C27" s="476" t="s">
        <v>788</v>
      </c>
      <c r="D27" s="477"/>
      <c r="E27" s="246">
        <v>1122</v>
      </c>
      <c r="F27" s="247"/>
      <c r="G27" s="248"/>
      <c r="H27" s="249"/>
      <c r="I27" s="243"/>
      <c r="J27" s="250"/>
      <c r="K27" s="243"/>
      <c r="M27" s="244" t="s">
        <v>788</v>
      </c>
      <c r="O27" s="233"/>
    </row>
    <row r="28" spans="1:80" ht="12.75">
      <c r="A28" s="234">
        <v>12</v>
      </c>
      <c r="B28" s="235" t="s">
        <v>789</v>
      </c>
      <c r="C28" s="236" t="s">
        <v>1112</v>
      </c>
      <c r="D28" s="237" t="s">
        <v>131</v>
      </c>
      <c r="E28" s="238">
        <v>741</v>
      </c>
      <c r="F28" s="331"/>
      <c r="G28" s="239">
        <f>E28*F28</f>
        <v>0</v>
      </c>
      <c r="H28" s="240">
        <v>0.12715</v>
      </c>
      <c r="I28" s="241">
        <f>E28*H28</f>
        <v>94.21815000000001</v>
      </c>
      <c r="J28" s="240">
        <v>0</v>
      </c>
      <c r="K28" s="241">
        <f>E28*J28</f>
        <v>0</v>
      </c>
      <c r="O28" s="233">
        <v>2</v>
      </c>
      <c r="AA28" s="210">
        <v>1</v>
      </c>
      <c r="AB28" s="210">
        <v>1</v>
      </c>
      <c r="AC28" s="210">
        <v>1</v>
      </c>
      <c r="AZ28" s="210">
        <v>1</v>
      </c>
      <c r="BA28" s="210">
        <f>IF(AZ28=1,G28,0)</f>
        <v>0</v>
      </c>
      <c r="BB28" s="210">
        <f>IF(AZ28=2,G28,0)</f>
        <v>0</v>
      </c>
      <c r="BC28" s="210">
        <f>IF(AZ28=3,G28,0)</f>
        <v>0</v>
      </c>
      <c r="BD28" s="210">
        <f>IF(AZ28=4,G28,0)</f>
        <v>0</v>
      </c>
      <c r="BE28" s="210">
        <f>IF(AZ28=5,G28,0)</f>
        <v>0</v>
      </c>
      <c r="CA28" s="233">
        <v>1</v>
      </c>
      <c r="CB28" s="233">
        <v>1</v>
      </c>
    </row>
    <row r="29" spans="1:15" ht="12.75">
      <c r="A29" s="242"/>
      <c r="B29" s="245"/>
      <c r="C29" s="476" t="s">
        <v>790</v>
      </c>
      <c r="D29" s="477"/>
      <c r="E29" s="246">
        <v>741</v>
      </c>
      <c r="F29" s="247"/>
      <c r="G29" s="248"/>
      <c r="H29" s="249"/>
      <c r="I29" s="243"/>
      <c r="J29" s="250"/>
      <c r="K29" s="243"/>
      <c r="M29" s="244" t="s">
        <v>790</v>
      </c>
      <c r="O29" s="233"/>
    </row>
    <row r="30" spans="1:80" ht="12.75">
      <c r="A30" s="234">
        <v>13</v>
      </c>
      <c r="B30" s="235" t="s">
        <v>791</v>
      </c>
      <c r="C30" s="236" t="s">
        <v>792</v>
      </c>
      <c r="D30" s="237" t="s">
        <v>131</v>
      </c>
      <c r="E30" s="238">
        <v>405</v>
      </c>
      <c r="F30" s="331"/>
      <c r="G30" s="239">
        <f>E30*F30</f>
        <v>0</v>
      </c>
      <c r="H30" s="240">
        <v>0.18152</v>
      </c>
      <c r="I30" s="241">
        <f>E30*H30</f>
        <v>73.51559999999999</v>
      </c>
      <c r="J30" s="240">
        <v>0</v>
      </c>
      <c r="K30" s="241">
        <f>E30*J30</f>
        <v>0</v>
      </c>
      <c r="O30" s="233">
        <v>2</v>
      </c>
      <c r="AA30" s="210">
        <v>1</v>
      </c>
      <c r="AB30" s="210">
        <v>1</v>
      </c>
      <c r="AC30" s="210">
        <v>1</v>
      </c>
      <c r="AZ30" s="210">
        <v>1</v>
      </c>
      <c r="BA30" s="210">
        <f>IF(AZ30=1,G30,0)</f>
        <v>0</v>
      </c>
      <c r="BB30" s="210">
        <f>IF(AZ30=2,G30,0)</f>
        <v>0</v>
      </c>
      <c r="BC30" s="210">
        <f>IF(AZ30=3,G30,0)</f>
        <v>0</v>
      </c>
      <c r="BD30" s="210">
        <f>IF(AZ30=4,G30,0)</f>
        <v>0</v>
      </c>
      <c r="BE30" s="210">
        <f>IF(AZ30=5,G30,0)</f>
        <v>0</v>
      </c>
      <c r="CA30" s="233">
        <v>1</v>
      </c>
      <c r="CB30" s="233">
        <v>1</v>
      </c>
    </row>
    <row r="31" spans="1:80" ht="12.75">
      <c r="A31" s="234">
        <v>14</v>
      </c>
      <c r="B31" s="235" t="s">
        <v>609</v>
      </c>
      <c r="C31" s="236" t="s">
        <v>610</v>
      </c>
      <c r="D31" s="237" t="s">
        <v>201</v>
      </c>
      <c r="E31" s="238">
        <v>47</v>
      </c>
      <c r="F31" s="331"/>
      <c r="G31" s="239">
        <f>E31*F31</f>
        <v>0</v>
      </c>
      <c r="H31" s="240">
        <v>0.0036</v>
      </c>
      <c r="I31" s="241">
        <f>E31*H31</f>
        <v>0.1692</v>
      </c>
      <c r="J31" s="240">
        <v>0</v>
      </c>
      <c r="K31" s="241">
        <f>E31*J31</f>
        <v>0</v>
      </c>
      <c r="O31" s="233">
        <v>2</v>
      </c>
      <c r="AA31" s="210">
        <v>1</v>
      </c>
      <c r="AB31" s="210">
        <v>1</v>
      </c>
      <c r="AC31" s="210">
        <v>1</v>
      </c>
      <c r="AZ31" s="210">
        <v>1</v>
      </c>
      <c r="BA31" s="210">
        <f>IF(AZ31=1,G31,0)</f>
        <v>0</v>
      </c>
      <c r="BB31" s="210">
        <f>IF(AZ31=2,G31,0)</f>
        <v>0</v>
      </c>
      <c r="BC31" s="210">
        <f>IF(AZ31=3,G31,0)</f>
        <v>0</v>
      </c>
      <c r="BD31" s="210">
        <f>IF(AZ31=4,G31,0)</f>
        <v>0</v>
      </c>
      <c r="BE31" s="210">
        <f>IF(AZ31=5,G31,0)</f>
        <v>0</v>
      </c>
      <c r="CA31" s="233">
        <v>1</v>
      </c>
      <c r="CB31" s="233">
        <v>1</v>
      </c>
    </row>
    <row r="32" spans="1:57" ht="12.75">
      <c r="A32" s="251"/>
      <c r="B32" s="252" t="s">
        <v>99</v>
      </c>
      <c r="C32" s="253" t="s">
        <v>604</v>
      </c>
      <c r="D32" s="254"/>
      <c r="E32" s="255"/>
      <c r="F32" s="256"/>
      <c r="G32" s="257">
        <f>SUM(G21:G31)</f>
        <v>0</v>
      </c>
      <c r="H32" s="258"/>
      <c r="I32" s="259">
        <f>SUM(I21:I31)</f>
        <v>513.92007</v>
      </c>
      <c r="J32" s="258"/>
      <c r="K32" s="259">
        <f>SUM(K21:K31)</f>
        <v>0</v>
      </c>
      <c r="O32" s="233">
        <v>4</v>
      </c>
      <c r="BA32" s="260">
        <f>SUM(BA21:BA31)</f>
        <v>0</v>
      </c>
      <c r="BB32" s="260">
        <f>SUM(BB21:BB31)</f>
        <v>0</v>
      </c>
      <c r="BC32" s="260">
        <f>SUM(BC21:BC31)</f>
        <v>0</v>
      </c>
      <c r="BD32" s="260">
        <f>SUM(BD21:BD31)</f>
        <v>0</v>
      </c>
      <c r="BE32" s="260">
        <f>SUM(BE21:BE31)</f>
        <v>0</v>
      </c>
    </row>
    <row r="33" spans="1:15" ht="12.75">
      <c r="A33" s="223" t="s">
        <v>96</v>
      </c>
      <c r="B33" s="224" t="s">
        <v>639</v>
      </c>
      <c r="C33" s="225" t="s">
        <v>640</v>
      </c>
      <c r="D33" s="226"/>
      <c r="E33" s="227"/>
      <c r="F33" s="227"/>
      <c r="G33" s="228"/>
      <c r="H33" s="229"/>
      <c r="I33" s="230"/>
      <c r="J33" s="231"/>
      <c r="K33" s="232"/>
      <c r="O33" s="233">
        <v>1</v>
      </c>
    </row>
    <row r="34" spans="1:80" ht="20.4">
      <c r="A34" s="234">
        <v>15</v>
      </c>
      <c r="B34" s="235" t="s">
        <v>793</v>
      </c>
      <c r="C34" s="236" t="s">
        <v>1113</v>
      </c>
      <c r="D34" s="237" t="s">
        <v>201</v>
      </c>
      <c r="E34" s="238">
        <v>38</v>
      </c>
      <c r="F34" s="331"/>
      <c r="G34" s="239">
        <f>E34*F34</f>
        <v>0</v>
      </c>
      <c r="H34" s="240">
        <v>0.22937</v>
      </c>
      <c r="I34" s="241">
        <f>E34*H34</f>
        <v>8.716059999999999</v>
      </c>
      <c r="J34" s="240">
        <v>0</v>
      </c>
      <c r="K34" s="241">
        <f>E34*J34</f>
        <v>0</v>
      </c>
      <c r="O34" s="233">
        <v>2</v>
      </c>
      <c r="AA34" s="210">
        <v>1</v>
      </c>
      <c r="AB34" s="210">
        <v>1</v>
      </c>
      <c r="AC34" s="210">
        <v>1</v>
      </c>
      <c r="AZ34" s="210">
        <v>1</v>
      </c>
      <c r="BA34" s="210">
        <f>IF(AZ34=1,G34,0)</f>
        <v>0</v>
      </c>
      <c r="BB34" s="210">
        <f>IF(AZ34=2,G34,0)</f>
        <v>0</v>
      </c>
      <c r="BC34" s="210">
        <f>IF(AZ34=3,G34,0)</f>
        <v>0</v>
      </c>
      <c r="BD34" s="210">
        <f>IF(AZ34=4,G34,0)</f>
        <v>0</v>
      </c>
      <c r="BE34" s="210">
        <f>IF(AZ34=5,G34,0)</f>
        <v>0</v>
      </c>
      <c r="CA34" s="233">
        <v>1</v>
      </c>
      <c r="CB34" s="233">
        <v>1</v>
      </c>
    </row>
    <row r="35" spans="1:15" ht="12.75">
      <c r="A35" s="242"/>
      <c r="B35" s="245"/>
      <c r="C35" s="476" t="s">
        <v>794</v>
      </c>
      <c r="D35" s="477"/>
      <c r="E35" s="246">
        <v>38</v>
      </c>
      <c r="F35" s="247"/>
      <c r="G35" s="248"/>
      <c r="H35" s="249"/>
      <c r="I35" s="243"/>
      <c r="J35" s="250"/>
      <c r="K35" s="243"/>
      <c r="M35" s="244" t="s">
        <v>794</v>
      </c>
      <c r="O35" s="233"/>
    </row>
    <row r="36" spans="1:80" ht="12.75">
      <c r="A36" s="234">
        <v>16</v>
      </c>
      <c r="B36" s="235" t="s">
        <v>795</v>
      </c>
      <c r="C36" s="236" t="s">
        <v>796</v>
      </c>
      <c r="D36" s="237" t="s">
        <v>201</v>
      </c>
      <c r="E36" s="238">
        <v>47</v>
      </c>
      <c r="F36" s="331"/>
      <c r="G36" s="239">
        <f>E36*F36</f>
        <v>0</v>
      </c>
      <c r="H36" s="240">
        <v>0</v>
      </c>
      <c r="I36" s="241">
        <f>E36*H36</f>
        <v>0</v>
      </c>
      <c r="J36" s="240">
        <v>0</v>
      </c>
      <c r="K36" s="241">
        <f>E36*J36</f>
        <v>0</v>
      </c>
      <c r="O36" s="233">
        <v>2</v>
      </c>
      <c r="AA36" s="210">
        <v>1</v>
      </c>
      <c r="AB36" s="210">
        <v>1</v>
      </c>
      <c r="AC36" s="210">
        <v>1</v>
      </c>
      <c r="AZ36" s="210">
        <v>1</v>
      </c>
      <c r="BA36" s="210">
        <f>IF(AZ36=1,G36,0)</f>
        <v>0</v>
      </c>
      <c r="BB36" s="210">
        <f>IF(AZ36=2,G36,0)</f>
        <v>0</v>
      </c>
      <c r="BC36" s="210">
        <f>IF(AZ36=3,G36,0)</f>
        <v>0</v>
      </c>
      <c r="BD36" s="210">
        <f>IF(AZ36=4,G36,0)</f>
        <v>0</v>
      </c>
      <c r="BE36" s="210">
        <f>IF(AZ36=5,G36,0)</f>
        <v>0</v>
      </c>
      <c r="CA36" s="233">
        <v>1</v>
      </c>
      <c r="CB36" s="233">
        <v>1</v>
      </c>
    </row>
    <row r="37" spans="1:15" ht="12.75">
      <c r="A37" s="242"/>
      <c r="B37" s="245"/>
      <c r="C37" s="476" t="s">
        <v>797</v>
      </c>
      <c r="D37" s="477"/>
      <c r="E37" s="246">
        <v>47</v>
      </c>
      <c r="F37" s="247"/>
      <c r="G37" s="248"/>
      <c r="H37" s="249"/>
      <c r="I37" s="243"/>
      <c r="J37" s="250"/>
      <c r="K37" s="243"/>
      <c r="M37" s="244" t="s">
        <v>797</v>
      </c>
      <c r="O37" s="233"/>
    </row>
    <row r="38" spans="1:57" ht="12.75">
      <c r="A38" s="251"/>
      <c r="B38" s="252" t="s">
        <v>99</v>
      </c>
      <c r="C38" s="253" t="s">
        <v>641</v>
      </c>
      <c r="D38" s="254"/>
      <c r="E38" s="255"/>
      <c r="F38" s="256"/>
      <c r="G38" s="257">
        <f>SUM(G33:G37)</f>
        <v>0</v>
      </c>
      <c r="H38" s="258"/>
      <c r="I38" s="259">
        <f>SUM(I33:I37)</f>
        <v>8.716059999999999</v>
      </c>
      <c r="J38" s="258"/>
      <c r="K38" s="259">
        <f>SUM(K33:K37)</f>
        <v>0</v>
      </c>
      <c r="O38" s="233">
        <v>4</v>
      </c>
      <c r="BA38" s="260">
        <f>SUM(BA33:BA37)</f>
        <v>0</v>
      </c>
      <c r="BB38" s="260">
        <f>SUM(BB33:BB37)</f>
        <v>0</v>
      </c>
      <c r="BC38" s="260">
        <f>SUM(BC33:BC37)</f>
        <v>0</v>
      </c>
      <c r="BD38" s="260">
        <f>SUM(BD33:BD37)</f>
        <v>0</v>
      </c>
      <c r="BE38" s="260">
        <f>SUM(BE33:BE37)</f>
        <v>0</v>
      </c>
    </row>
    <row r="39" spans="1:15" ht="12.75">
      <c r="A39" s="223" t="s">
        <v>96</v>
      </c>
      <c r="B39" s="224" t="s">
        <v>798</v>
      </c>
      <c r="C39" s="225" t="s">
        <v>799</v>
      </c>
      <c r="D39" s="226"/>
      <c r="E39" s="227"/>
      <c r="F39" s="227"/>
      <c r="G39" s="228"/>
      <c r="H39" s="229"/>
      <c r="I39" s="230"/>
      <c r="J39" s="231"/>
      <c r="K39" s="232"/>
      <c r="O39" s="233">
        <v>1</v>
      </c>
    </row>
    <row r="40" spans="1:80" ht="20.4">
      <c r="A40" s="234">
        <v>17</v>
      </c>
      <c r="B40" s="235" t="s">
        <v>801</v>
      </c>
      <c r="C40" s="236" t="s">
        <v>1114</v>
      </c>
      <c r="D40" s="237" t="s">
        <v>201</v>
      </c>
      <c r="E40" s="238">
        <v>50</v>
      </c>
      <c r="F40" s="331"/>
      <c r="G40" s="239">
        <f>E40*F40</f>
        <v>0</v>
      </c>
      <c r="H40" s="240">
        <v>0.18207</v>
      </c>
      <c r="I40" s="241">
        <f>E40*H40</f>
        <v>9.1035</v>
      </c>
      <c r="J40" s="240">
        <v>0</v>
      </c>
      <c r="K40" s="241">
        <f>E40*J40</f>
        <v>0</v>
      </c>
      <c r="O40" s="233">
        <v>2</v>
      </c>
      <c r="AA40" s="210">
        <v>1</v>
      </c>
      <c r="AB40" s="210">
        <v>1</v>
      </c>
      <c r="AC40" s="210">
        <v>1</v>
      </c>
      <c r="AZ40" s="210">
        <v>1</v>
      </c>
      <c r="BA40" s="210">
        <f>IF(AZ40=1,G40,0)</f>
        <v>0</v>
      </c>
      <c r="BB40" s="210">
        <f>IF(AZ40=2,G40,0)</f>
        <v>0</v>
      </c>
      <c r="BC40" s="210">
        <f>IF(AZ40=3,G40,0)</f>
        <v>0</v>
      </c>
      <c r="BD40" s="210">
        <f>IF(AZ40=4,G40,0)</f>
        <v>0</v>
      </c>
      <c r="BE40" s="210">
        <f>IF(AZ40=5,G40,0)</f>
        <v>0</v>
      </c>
      <c r="CA40" s="233">
        <v>1</v>
      </c>
      <c r="CB40" s="233">
        <v>1</v>
      </c>
    </row>
    <row r="41" spans="1:80" ht="12.75">
      <c r="A41" s="234">
        <v>18</v>
      </c>
      <c r="B41" s="235" t="s">
        <v>802</v>
      </c>
      <c r="C41" s="236" t="s">
        <v>803</v>
      </c>
      <c r="D41" s="237" t="s">
        <v>131</v>
      </c>
      <c r="E41" s="238">
        <v>351</v>
      </c>
      <c r="F41" s="331"/>
      <c r="G41" s="239">
        <f>E41*F41</f>
        <v>0</v>
      </c>
      <c r="H41" s="240">
        <v>0</v>
      </c>
      <c r="I41" s="241">
        <f>E41*H41</f>
        <v>0</v>
      </c>
      <c r="J41" s="240">
        <v>0</v>
      </c>
      <c r="K41" s="241">
        <f>E41*J41</f>
        <v>0</v>
      </c>
      <c r="O41" s="233">
        <v>2</v>
      </c>
      <c r="AA41" s="210">
        <v>1</v>
      </c>
      <c r="AB41" s="210">
        <v>1</v>
      </c>
      <c r="AC41" s="210">
        <v>1</v>
      </c>
      <c r="AZ41" s="210">
        <v>1</v>
      </c>
      <c r="BA41" s="210">
        <f>IF(AZ41=1,G41,0)</f>
        <v>0</v>
      </c>
      <c r="BB41" s="210">
        <f>IF(AZ41=2,G41,0)</f>
        <v>0</v>
      </c>
      <c r="BC41" s="210">
        <f>IF(AZ41=3,G41,0)</f>
        <v>0</v>
      </c>
      <c r="BD41" s="210">
        <f>IF(AZ41=4,G41,0)</f>
        <v>0</v>
      </c>
      <c r="BE41" s="210">
        <f>IF(AZ41=5,G41,0)</f>
        <v>0</v>
      </c>
      <c r="CA41" s="233">
        <v>1</v>
      </c>
      <c r="CB41" s="233">
        <v>1</v>
      </c>
    </row>
    <row r="42" spans="1:57" ht="12.75">
      <c r="A42" s="251"/>
      <c r="B42" s="252" t="s">
        <v>99</v>
      </c>
      <c r="C42" s="253" t="s">
        <v>800</v>
      </c>
      <c r="D42" s="254"/>
      <c r="E42" s="255"/>
      <c r="F42" s="256"/>
      <c r="G42" s="257">
        <f>SUM(G39:G41)</f>
        <v>0</v>
      </c>
      <c r="H42" s="258"/>
      <c r="I42" s="259">
        <f>SUM(I39:I41)</f>
        <v>9.1035</v>
      </c>
      <c r="J42" s="258"/>
      <c r="K42" s="259">
        <f>SUM(K39:K41)</f>
        <v>0</v>
      </c>
      <c r="O42" s="233">
        <v>4</v>
      </c>
      <c r="BA42" s="260">
        <f>SUM(BA39:BA41)</f>
        <v>0</v>
      </c>
      <c r="BB42" s="260">
        <f>SUM(BB39:BB41)</f>
        <v>0</v>
      </c>
      <c r="BC42" s="260">
        <f>SUM(BC39:BC41)</f>
        <v>0</v>
      </c>
      <c r="BD42" s="260">
        <f>SUM(BD39:BD41)</f>
        <v>0</v>
      </c>
      <c r="BE42" s="260">
        <f>SUM(BE39:BE41)</f>
        <v>0</v>
      </c>
    </row>
    <row r="43" spans="1:15" ht="12.75">
      <c r="A43" s="223" t="s">
        <v>96</v>
      </c>
      <c r="B43" s="224" t="s">
        <v>365</v>
      </c>
      <c r="C43" s="225" t="s">
        <v>366</v>
      </c>
      <c r="D43" s="226"/>
      <c r="E43" s="227"/>
      <c r="F43" s="227"/>
      <c r="G43" s="228"/>
      <c r="H43" s="229"/>
      <c r="I43" s="230"/>
      <c r="J43" s="231"/>
      <c r="K43" s="232"/>
      <c r="O43" s="233">
        <v>1</v>
      </c>
    </row>
    <row r="44" spans="1:80" ht="12.75">
      <c r="A44" s="234">
        <v>19</v>
      </c>
      <c r="B44" s="235" t="s">
        <v>804</v>
      </c>
      <c r="C44" s="236" t="s">
        <v>805</v>
      </c>
      <c r="D44" s="237" t="s">
        <v>157</v>
      </c>
      <c r="E44" s="238">
        <v>450.42</v>
      </c>
      <c r="F44" s="331"/>
      <c r="G44" s="239">
        <f>E44*F44</f>
        <v>0</v>
      </c>
      <c r="H44" s="240">
        <v>0</v>
      </c>
      <c r="I44" s="241">
        <f>E44*H44</f>
        <v>0</v>
      </c>
      <c r="J44" s="240"/>
      <c r="K44" s="241">
        <f>E44*J44</f>
        <v>0</v>
      </c>
      <c r="O44" s="233">
        <v>2</v>
      </c>
      <c r="AA44" s="210">
        <v>7</v>
      </c>
      <c r="AB44" s="210">
        <v>1</v>
      </c>
      <c r="AC44" s="210">
        <v>2</v>
      </c>
      <c r="AZ44" s="210">
        <v>1</v>
      </c>
      <c r="BA44" s="210">
        <f>IF(AZ44=1,G44,0)</f>
        <v>0</v>
      </c>
      <c r="BB44" s="210">
        <f>IF(AZ44=2,G44,0)</f>
        <v>0</v>
      </c>
      <c r="BC44" s="210">
        <f>IF(AZ44=3,G44,0)</f>
        <v>0</v>
      </c>
      <c r="BD44" s="210">
        <f>IF(AZ44=4,G44,0)</f>
        <v>0</v>
      </c>
      <c r="BE44" s="210">
        <f>IF(AZ44=5,G44,0)</f>
        <v>0</v>
      </c>
      <c r="CA44" s="233">
        <v>7</v>
      </c>
      <c r="CB44" s="233">
        <v>1</v>
      </c>
    </row>
    <row r="45" spans="1:57" ht="12.75">
      <c r="A45" s="251"/>
      <c r="B45" s="252" t="s">
        <v>99</v>
      </c>
      <c r="C45" s="253" t="s">
        <v>367</v>
      </c>
      <c r="D45" s="254"/>
      <c r="E45" s="255"/>
      <c r="F45" s="256"/>
      <c r="G45" s="257">
        <f>SUM(G43:G44)</f>
        <v>0</v>
      </c>
      <c r="H45" s="258"/>
      <c r="I45" s="259">
        <f>SUM(I43:I44)</f>
        <v>0</v>
      </c>
      <c r="J45" s="258"/>
      <c r="K45" s="259">
        <f>SUM(K43:K44)</f>
        <v>0</v>
      </c>
      <c r="O45" s="233">
        <v>4</v>
      </c>
      <c r="BA45" s="260">
        <f>SUM(BA43:BA44)</f>
        <v>0</v>
      </c>
      <c r="BB45" s="260">
        <f>SUM(BB43:BB44)</f>
        <v>0</v>
      </c>
      <c r="BC45" s="260">
        <f>SUM(BC43:BC44)</f>
        <v>0</v>
      </c>
      <c r="BD45" s="260">
        <f>SUM(BD43:BD44)</f>
        <v>0</v>
      </c>
      <c r="BE45" s="260">
        <f>SUM(BE43:BE44)</f>
        <v>0</v>
      </c>
    </row>
    <row r="46" ht="12.75">
      <c r="E46" s="210"/>
    </row>
    <row r="47" ht="12.75">
      <c r="E47" s="210"/>
    </row>
    <row r="48" ht="12.75">
      <c r="E48" s="210"/>
    </row>
    <row r="49" ht="12.75">
      <c r="E49" s="210"/>
    </row>
    <row r="50" ht="12.75">
      <c r="E50" s="210"/>
    </row>
    <row r="51" ht="12.75">
      <c r="E51" s="210"/>
    </row>
    <row r="52" ht="12.75">
      <c r="E52" s="210"/>
    </row>
    <row r="53" ht="12.75">
      <c r="E53" s="210"/>
    </row>
    <row r="54" ht="12.75">
      <c r="E54" s="210"/>
    </row>
    <row r="55" ht="12.75">
      <c r="E55" s="210"/>
    </row>
    <row r="56" ht="12.75">
      <c r="E56" s="210"/>
    </row>
    <row r="57" ht="12.75">
      <c r="E57" s="210"/>
    </row>
    <row r="58" ht="12.75">
      <c r="E58" s="210"/>
    </row>
    <row r="59" ht="12.75">
      <c r="E59" s="210"/>
    </row>
    <row r="60" ht="12.75">
      <c r="E60" s="210"/>
    </row>
    <row r="61" ht="12.75">
      <c r="E61" s="210"/>
    </row>
    <row r="62" ht="12.75">
      <c r="E62" s="210"/>
    </row>
    <row r="63" ht="12.75">
      <c r="E63" s="210"/>
    </row>
    <row r="64" ht="12.75">
      <c r="E64" s="210"/>
    </row>
    <row r="65" ht="12.75">
      <c r="E65" s="210"/>
    </row>
    <row r="66" ht="12.75">
      <c r="E66" s="210"/>
    </row>
    <row r="67" ht="12.75">
      <c r="E67" s="210"/>
    </row>
    <row r="68" ht="12.75">
      <c r="E68" s="210"/>
    </row>
    <row r="69" spans="1:7" ht="12.75">
      <c r="A69" s="250"/>
      <c r="B69" s="250"/>
      <c r="C69" s="250"/>
      <c r="D69" s="250"/>
      <c r="E69" s="250"/>
      <c r="F69" s="250"/>
      <c r="G69" s="250"/>
    </row>
    <row r="70" spans="1:7" ht="12.75">
      <c r="A70" s="250"/>
      <c r="B70" s="250"/>
      <c r="C70" s="250"/>
      <c r="D70" s="250"/>
      <c r="E70" s="250"/>
      <c r="F70" s="250"/>
      <c r="G70" s="250"/>
    </row>
    <row r="71" spans="1:7" ht="12.75">
      <c r="A71" s="250"/>
      <c r="B71" s="250"/>
      <c r="C71" s="250"/>
      <c r="D71" s="250"/>
      <c r="E71" s="250"/>
      <c r="F71" s="250"/>
      <c r="G71" s="250"/>
    </row>
    <row r="72" spans="1:7" ht="12.75">
      <c r="A72" s="250"/>
      <c r="B72" s="250"/>
      <c r="C72" s="250"/>
      <c r="D72" s="250"/>
      <c r="E72" s="250"/>
      <c r="F72" s="250"/>
      <c r="G72" s="250"/>
    </row>
    <row r="73" ht="12.75">
      <c r="E73" s="210"/>
    </row>
    <row r="74" ht="12.75">
      <c r="E74" s="210"/>
    </row>
    <row r="75" ht="12.75">
      <c r="E75" s="210"/>
    </row>
    <row r="76" ht="12.75">
      <c r="E76" s="210"/>
    </row>
    <row r="77" ht="12.75">
      <c r="E77" s="210"/>
    </row>
    <row r="78" ht="12.75">
      <c r="E78" s="210"/>
    </row>
    <row r="79" ht="12.75">
      <c r="E79" s="210"/>
    </row>
    <row r="80" ht="12.75">
      <c r="E80" s="210"/>
    </row>
    <row r="81" ht="12.75">
      <c r="E81" s="210"/>
    </row>
    <row r="82" ht="12.75">
      <c r="E82" s="210"/>
    </row>
    <row r="83" ht="12.75">
      <c r="E83" s="210"/>
    </row>
    <row r="84" ht="12.75">
      <c r="E84" s="210"/>
    </row>
    <row r="85" ht="12.75">
      <c r="E85" s="210"/>
    </row>
    <row r="86" ht="12.75">
      <c r="E86" s="210"/>
    </row>
    <row r="87" ht="12.75">
      <c r="E87" s="210"/>
    </row>
    <row r="88" ht="12.75">
      <c r="E88" s="210"/>
    </row>
    <row r="89" ht="12.75">
      <c r="E89" s="210"/>
    </row>
    <row r="90" ht="12.75">
      <c r="E90" s="210"/>
    </row>
    <row r="91" ht="12.75">
      <c r="E91" s="210"/>
    </row>
    <row r="92" ht="12.75">
      <c r="E92" s="210"/>
    </row>
    <row r="93" ht="12.75">
      <c r="E93" s="210"/>
    </row>
    <row r="94" ht="12.75">
      <c r="E94" s="210"/>
    </row>
    <row r="95" ht="12.75">
      <c r="E95" s="210"/>
    </row>
    <row r="96" ht="12.75">
      <c r="E96" s="210"/>
    </row>
    <row r="97" ht="12.75">
      <c r="E97" s="210"/>
    </row>
    <row r="98" ht="12.75">
      <c r="E98" s="210"/>
    </row>
    <row r="99" ht="12.75">
      <c r="E99" s="210"/>
    </row>
    <row r="100" ht="12.75">
      <c r="E100" s="210"/>
    </row>
    <row r="101" ht="12.75">
      <c r="E101" s="210"/>
    </row>
    <row r="102" ht="12.75">
      <c r="E102" s="210"/>
    </row>
    <row r="103" ht="12.75">
      <c r="E103" s="210"/>
    </row>
    <row r="104" spans="1:2" ht="12.75">
      <c r="A104" s="261"/>
      <c r="B104" s="261"/>
    </row>
    <row r="105" spans="1:7" ht="12.75">
      <c r="A105" s="250"/>
      <c r="B105" s="250"/>
      <c r="C105" s="262"/>
      <c r="D105" s="262"/>
      <c r="E105" s="263"/>
      <c r="F105" s="262"/>
      <c r="G105" s="264"/>
    </row>
    <row r="106" spans="1:7" ht="12.75">
      <c r="A106" s="265"/>
      <c r="B106" s="265"/>
      <c r="C106" s="250"/>
      <c r="D106" s="250"/>
      <c r="E106" s="266"/>
      <c r="F106" s="250"/>
      <c r="G106" s="250"/>
    </row>
    <row r="107" spans="1:7" ht="12.75">
      <c r="A107" s="250"/>
      <c r="B107" s="250"/>
      <c r="C107" s="250"/>
      <c r="D107" s="250"/>
      <c r="E107" s="266"/>
      <c r="F107" s="250"/>
      <c r="G107" s="250"/>
    </row>
    <row r="108" spans="1:7" ht="12.75">
      <c r="A108" s="250"/>
      <c r="B108" s="250"/>
      <c r="C108" s="250"/>
      <c r="D108" s="250"/>
      <c r="E108" s="266"/>
      <c r="F108" s="250"/>
      <c r="G108" s="250"/>
    </row>
    <row r="109" spans="1:7" ht="12.75">
      <c r="A109" s="250"/>
      <c r="B109" s="250"/>
      <c r="C109" s="250"/>
      <c r="D109" s="250"/>
      <c r="E109" s="266"/>
      <c r="F109" s="250"/>
      <c r="G109" s="250"/>
    </row>
    <row r="110" spans="1:7" ht="12.75">
      <c r="A110" s="250"/>
      <c r="B110" s="250"/>
      <c r="C110" s="250"/>
      <c r="D110" s="250"/>
      <c r="E110" s="266"/>
      <c r="F110" s="250"/>
      <c r="G110" s="250"/>
    </row>
    <row r="111" spans="1:7" ht="12.75">
      <c r="A111" s="250"/>
      <c r="B111" s="250"/>
      <c r="C111" s="250"/>
      <c r="D111" s="250"/>
      <c r="E111" s="266"/>
      <c r="F111" s="250"/>
      <c r="G111" s="250"/>
    </row>
    <row r="112" spans="1:7" ht="12.75">
      <c r="A112" s="250"/>
      <c r="B112" s="250"/>
      <c r="C112" s="250"/>
      <c r="D112" s="250"/>
      <c r="E112" s="266"/>
      <c r="F112" s="250"/>
      <c r="G112" s="250"/>
    </row>
    <row r="113" spans="1:7" ht="12.75">
      <c r="A113" s="250"/>
      <c r="B113" s="250"/>
      <c r="C113" s="250"/>
      <c r="D113" s="250"/>
      <c r="E113" s="266"/>
      <c r="F113" s="250"/>
      <c r="G113" s="250"/>
    </row>
    <row r="114" spans="1:7" ht="12.75">
      <c r="A114" s="250"/>
      <c r="B114" s="250"/>
      <c r="C114" s="250"/>
      <c r="D114" s="250"/>
      <c r="E114" s="266"/>
      <c r="F114" s="250"/>
      <c r="G114" s="250"/>
    </row>
    <row r="115" spans="1:7" ht="12.75">
      <c r="A115" s="250"/>
      <c r="B115" s="250"/>
      <c r="C115" s="250"/>
      <c r="D115" s="250"/>
      <c r="E115" s="266"/>
      <c r="F115" s="250"/>
      <c r="G115" s="250"/>
    </row>
    <row r="116" spans="1:7" ht="12.75">
      <c r="A116" s="250"/>
      <c r="B116" s="250"/>
      <c r="C116" s="250"/>
      <c r="D116" s="250"/>
      <c r="E116" s="266"/>
      <c r="F116" s="250"/>
      <c r="G116" s="250"/>
    </row>
    <row r="117" spans="1:7" ht="12.75">
      <c r="A117" s="250"/>
      <c r="B117" s="250"/>
      <c r="C117" s="250"/>
      <c r="D117" s="250"/>
      <c r="E117" s="266"/>
      <c r="F117" s="250"/>
      <c r="G117" s="250"/>
    </row>
    <row r="118" spans="1:7" ht="12.75">
      <c r="A118" s="250"/>
      <c r="B118" s="250"/>
      <c r="C118" s="250"/>
      <c r="D118" s="250"/>
      <c r="E118" s="266"/>
      <c r="F118" s="250"/>
      <c r="G118" s="250"/>
    </row>
  </sheetData>
  <sheetProtection password="C576" sheet="1" objects="1" scenarios="1"/>
  <mergeCells count="14">
    <mergeCell ref="C35:D35"/>
    <mergeCell ref="C37:D37"/>
    <mergeCell ref="C17:D17"/>
    <mergeCell ref="C25:D25"/>
    <mergeCell ref="C27:D27"/>
    <mergeCell ref="C29:D29"/>
    <mergeCell ref="C11:D11"/>
    <mergeCell ref="C13:D13"/>
    <mergeCell ref="C15:D15"/>
    <mergeCell ref="A1:G1"/>
    <mergeCell ref="A3:B3"/>
    <mergeCell ref="A4:B4"/>
    <mergeCell ref="E4:G4"/>
    <mergeCell ref="C9:D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a.s.&amp;R&amp;"Arial,Obyčejné"Rozpočet 07 Komunikace položkově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0">
      <selection activeCell="F30" sqref="F30:G34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2.75390625" style="1" customWidth="1"/>
    <col min="5" max="5" width="12.0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78" t="s">
        <v>32</v>
      </c>
      <c r="B1" s="79"/>
      <c r="C1" s="79"/>
      <c r="D1" s="79"/>
      <c r="E1" s="79"/>
      <c r="F1" s="79"/>
      <c r="G1" s="79"/>
    </row>
    <row r="2" spans="1:7" ht="12.75" customHeight="1">
      <c r="A2" s="80" t="s">
        <v>33</v>
      </c>
      <c r="B2" s="81"/>
      <c r="C2" s="82" t="s">
        <v>917</v>
      </c>
      <c r="D2" s="82" t="s">
        <v>549</v>
      </c>
      <c r="E2" s="83"/>
      <c r="F2" s="84" t="s">
        <v>34</v>
      </c>
      <c r="G2" s="410"/>
    </row>
    <row r="3" spans="1:7" ht="3" customHeight="1" hidden="1">
      <c r="A3" s="85"/>
      <c r="B3" s="86"/>
      <c r="C3" s="87"/>
      <c r="D3" s="87"/>
      <c r="E3" s="88"/>
      <c r="F3" s="89"/>
      <c r="G3" s="411"/>
    </row>
    <row r="4" spans="1:7" ht="12" customHeight="1">
      <c r="A4" s="90" t="s">
        <v>35</v>
      </c>
      <c r="B4" s="86"/>
      <c r="C4" s="87"/>
      <c r="D4" s="87"/>
      <c r="E4" s="88"/>
      <c r="F4" s="89" t="s">
        <v>36</v>
      </c>
      <c r="G4" s="412"/>
    </row>
    <row r="5" spans="1:7" ht="12.9" customHeight="1">
      <c r="A5" s="91" t="s">
        <v>917</v>
      </c>
      <c r="B5" s="92"/>
      <c r="C5" s="93" t="s">
        <v>549</v>
      </c>
      <c r="D5" s="94"/>
      <c r="E5" s="92"/>
      <c r="F5" s="89" t="s">
        <v>37</v>
      </c>
      <c r="G5" s="411"/>
    </row>
    <row r="6" spans="1:15" ht="12.9" customHeight="1">
      <c r="A6" s="90" t="s">
        <v>38</v>
      </c>
      <c r="B6" s="86"/>
      <c r="C6" s="87"/>
      <c r="D6" s="87"/>
      <c r="E6" s="88"/>
      <c r="F6" s="95" t="s">
        <v>39</v>
      </c>
      <c r="G6" s="413"/>
      <c r="O6" s="96"/>
    </row>
    <row r="7" spans="1:7" ht="12.9" customHeight="1">
      <c r="A7" s="97" t="s">
        <v>100</v>
      </c>
      <c r="B7" s="98"/>
      <c r="C7" s="99" t="s">
        <v>101</v>
      </c>
      <c r="D7" s="100"/>
      <c r="E7" s="100"/>
      <c r="F7" s="101" t="s">
        <v>40</v>
      </c>
      <c r="G7" s="413"/>
    </row>
    <row r="8" spans="1:9" ht="12.75">
      <c r="A8" s="102" t="s">
        <v>41</v>
      </c>
      <c r="B8" s="89"/>
      <c r="C8" s="453"/>
      <c r="D8" s="453"/>
      <c r="E8" s="454"/>
      <c r="F8" s="103" t="s">
        <v>42</v>
      </c>
      <c r="G8" s="414"/>
      <c r="H8" s="104"/>
      <c r="I8" s="105"/>
    </row>
    <row r="9" spans="1:8" ht="12.75">
      <c r="A9" s="102" t="s">
        <v>43</v>
      </c>
      <c r="B9" s="89"/>
      <c r="C9" s="453"/>
      <c r="D9" s="453"/>
      <c r="E9" s="454"/>
      <c r="F9" s="89"/>
      <c r="G9" s="106"/>
      <c r="H9" s="107"/>
    </row>
    <row r="10" spans="1:8" ht="12.75">
      <c r="A10" s="102" t="s">
        <v>44</v>
      </c>
      <c r="B10" s="89"/>
      <c r="C10" s="453"/>
      <c r="D10" s="453"/>
      <c r="E10" s="453"/>
      <c r="F10" s="108"/>
      <c r="G10" s="109"/>
      <c r="H10" s="110"/>
    </row>
    <row r="11" spans="1:57" ht="13.5" customHeight="1">
      <c r="A11" s="102" t="s">
        <v>45</v>
      </c>
      <c r="B11" s="89"/>
      <c r="C11" s="453"/>
      <c r="D11" s="453"/>
      <c r="E11" s="453"/>
      <c r="F11" s="111" t="s">
        <v>46</v>
      </c>
      <c r="G11" s="415"/>
      <c r="H11" s="107"/>
      <c r="BA11" s="112"/>
      <c r="BB11" s="112"/>
      <c r="BC11" s="112"/>
      <c r="BD11" s="112"/>
      <c r="BE11" s="112"/>
    </row>
    <row r="12" spans="1:8" ht="12.75" customHeight="1">
      <c r="A12" s="113" t="s">
        <v>47</v>
      </c>
      <c r="B12" s="86"/>
      <c r="C12" s="455"/>
      <c r="D12" s="455"/>
      <c r="E12" s="455"/>
      <c r="F12" s="114" t="s">
        <v>48</v>
      </c>
      <c r="G12" s="416"/>
      <c r="H12" s="107"/>
    </row>
    <row r="13" spans="1:8" ht="28.5" customHeight="1" thickBot="1">
      <c r="A13" s="115" t="s">
        <v>49</v>
      </c>
      <c r="B13" s="116"/>
      <c r="C13" s="116"/>
      <c r="D13" s="116"/>
      <c r="E13" s="117"/>
      <c r="F13" s="117"/>
      <c r="G13" s="118"/>
      <c r="H13" s="107"/>
    </row>
    <row r="14" spans="1:7" ht="17.25" customHeight="1" thickBot="1">
      <c r="A14" s="119" t="s">
        <v>50</v>
      </c>
      <c r="B14" s="120"/>
      <c r="C14" s="121"/>
      <c r="D14" s="122" t="s">
        <v>51</v>
      </c>
      <c r="E14" s="123"/>
      <c r="F14" s="123"/>
      <c r="G14" s="121"/>
    </row>
    <row r="15" spans="1:7" ht="15.9" customHeight="1">
      <c r="A15" s="124"/>
      <c r="B15" s="125" t="s">
        <v>52</v>
      </c>
      <c r="C15" s="126">
        <v>0</v>
      </c>
      <c r="D15" s="127" t="str">
        <f>'07 07 Rek'!A17</f>
        <v>Ztížené výrobní podmínky</v>
      </c>
      <c r="E15" s="128"/>
      <c r="F15" s="129"/>
      <c r="G15" s="126">
        <f>'07 07 Rek'!I17</f>
        <v>0</v>
      </c>
    </row>
    <row r="16" spans="1:7" ht="15.9" customHeight="1">
      <c r="A16" s="124" t="s">
        <v>53</v>
      </c>
      <c r="B16" s="125" t="s">
        <v>54</v>
      </c>
      <c r="C16" s="126">
        <f>'07 07 Rek'!F12</f>
        <v>0</v>
      </c>
      <c r="D16" s="85" t="str">
        <f>'07 07 Rek'!A18</f>
        <v>Oborová přirážka</v>
      </c>
      <c r="E16" s="130"/>
      <c r="F16" s="131"/>
      <c r="G16" s="126">
        <f>'07 07 Rek'!I18</f>
        <v>0</v>
      </c>
    </row>
    <row r="17" spans="1:7" ht="12.75">
      <c r="A17" s="124" t="s">
        <v>55</v>
      </c>
      <c r="B17" s="125" t="s">
        <v>56</v>
      </c>
      <c r="C17" s="126">
        <f>'08 08 Rek'!H7</f>
        <v>0</v>
      </c>
      <c r="D17" s="85" t="str">
        <f>'07 07 Rek'!A19</f>
        <v>Přesun stavebních kapacit</v>
      </c>
      <c r="E17" s="130"/>
      <c r="F17" s="131"/>
      <c r="G17" s="126">
        <f>'07 07 Rek'!I19</f>
        <v>0</v>
      </c>
    </row>
    <row r="18" spans="1:7" ht="12.75">
      <c r="A18" s="132" t="s">
        <v>57</v>
      </c>
      <c r="B18" s="133" t="s">
        <v>58</v>
      </c>
      <c r="C18" s="126">
        <f>'07 07 Rek'!G12</f>
        <v>0</v>
      </c>
      <c r="D18" s="85" t="str">
        <f>'07 07 Rek'!A20</f>
        <v>Mimostaveništní doprava</v>
      </c>
      <c r="E18" s="130"/>
      <c r="F18" s="131"/>
      <c r="G18" s="126">
        <f>'07 07 Rek'!I20</f>
        <v>0</v>
      </c>
    </row>
    <row r="19" spans="1:7" ht="12.75">
      <c r="A19" s="134" t="s">
        <v>59</v>
      </c>
      <c r="B19" s="125"/>
      <c r="C19" s="126">
        <f>SUM(C15:C18)</f>
        <v>0</v>
      </c>
      <c r="D19" s="85" t="str">
        <f>'07 07 Rek'!A21</f>
        <v>Zařízení staveniště</v>
      </c>
      <c r="E19" s="130"/>
      <c r="F19" s="131"/>
      <c r="G19" s="126">
        <f>'07 07 Rek'!I21</f>
        <v>0</v>
      </c>
    </row>
    <row r="20" spans="1:7" ht="12.75">
      <c r="A20" s="134"/>
      <c r="B20" s="125"/>
      <c r="C20" s="126"/>
      <c r="D20" s="85" t="str">
        <f>'07 07 Rek'!A22</f>
        <v>Provoz investora</v>
      </c>
      <c r="E20" s="130"/>
      <c r="F20" s="131"/>
      <c r="G20" s="126">
        <f>'07 07 Rek'!I22</f>
        <v>0</v>
      </c>
    </row>
    <row r="21" spans="1:7" ht="12.75">
      <c r="A21" s="134" t="s">
        <v>29</v>
      </c>
      <c r="B21" s="125"/>
      <c r="C21" s="126">
        <f>'08 08 Rek'!I7</f>
        <v>0</v>
      </c>
      <c r="D21" s="85" t="str">
        <f>'07 07 Rek'!A23</f>
        <v>Kompletační činnost (IČD)</v>
      </c>
      <c r="E21" s="130"/>
      <c r="F21" s="131"/>
      <c r="G21" s="126">
        <f>'07 07 Rek'!I23</f>
        <v>0</v>
      </c>
    </row>
    <row r="22" spans="1:7" ht="12.75">
      <c r="A22" s="135" t="s">
        <v>60</v>
      </c>
      <c r="B22" s="107"/>
      <c r="C22" s="126">
        <f>C19+C21</f>
        <v>0</v>
      </c>
      <c r="D22" s="85" t="s">
        <v>61</v>
      </c>
      <c r="E22" s="130"/>
      <c r="F22" s="131"/>
      <c r="G22" s="126">
        <f>G23-SUM(G15:G21)</f>
        <v>0</v>
      </c>
    </row>
    <row r="23" spans="1:7" ht="13.8" thickBot="1">
      <c r="A23" s="451" t="s">
        <v>62</v>
      </c>
      <c r="B23" s="452"/>
      <c r="C23" s="136">
        <f>C22+G23</f>
        <v>0</v>
      </c>
      <c r="D23" s="137" t="s">
        <v>63</v>
      </c>
      <c r="E23" s="138"/>
      <c r="F23" s="139"/>
      <c r="G23" s="126">
        <f>'07 07 Rek'!H25</f>
        <v>0</v>
      </c>
    </row>
    <row r="24" spans="1:7" ht="12.75">
      <c r="A24" s="140" t="s">
        <v>64</v>
      </c>
      <c r="B24" s="141"/>
      <c r="C24" s="142"/>
      <c r="D24" s="141" t="s">
        <v>65</v>
      </c>
      <c r="E24" s="141"/>
      <c r="F24" s="143" t="s">
        <v>66</v>
      </c>
      <c r="G24" s="144"/>
    </row>
    <row r="25" spans="1:7" ht="12.75">
      <c r="A25" s="135" t="s">
        <v>67</v>
      </c>
      <c r="B25" s="107"/>
      <c r="C25" s="417"/>
      <c r="D25" s="107" t="s">
        <v>67</v>
      </c>
      <c r="E25" s="404"/>
      <c r="F25" s="146" t="s">
        <v>67</v>
      </c>
      <c r="G25" s="418"/>
    </row>
    <row r="26" spans="1:7" ht="22.2" customHeight="1">
      <c r="A26" s="135" t="s">
        <v>68</v>
      </c>
      <c r="B26" s="148"/>
      <c r="C26" s="417"/>
      <c r="D26" s="107" t="s">
        <v>68</v>
      </c>
      <c r="E26" s="404"/>
      <c r="F26" s="146" t="s">
        <v>68</v>
      </c>
      <c r="G26" s="418"/>
    </row>
    <row r="27" spans="1:7" ht="12.75">
      <c r="A27" s="135"/>
      <c r="B27" s="149"/>
      <c r="C27" s="417"/>
      <c r="D27" s="107"/>
      <c r="E27" s="404"/>
      <c r="F27" s="146"/>
      <c r="G27" s="418"/>
    </row>
    <row r="28" spans="1:7" ht="48" customHeight="1">
      <c r="A28" s="135" t="s">
        <v>69</v>
      </c>
      <c r="B28" s="107"/>
      <c r="C28" s="417"/>
      <c r="D28" s="146" t="s">
        <v>70</v>
      </c>
      <c r="E28" s="417"/>
      <c r="F28" s="150" t="s">
        <v>70</v>
      </c>
      <c r="G28" s="418"/>
    </row>
    <row r="29" spans="1:7" ht="12.75">
      <c r="A29" s="135"/>
      <c r="B29" s="107"/>
      <c r="C29" s="151"/>
      <c r="D29" s="152"/>
      <c r="E29" s="151"/>
      <c r="F29" s="107"/>
      <c r="G29" s="147"/>
    </row>
    <row r="30" spans="1:7" ht="12.75">
      <c r="A30" s="153" t="s">
        <v>11</v>
      </c>
      <c r="B30" s="154"/>
      <c r="C30" s="155">
        <v>21</v>
      </c>
      <c r="D30" s="154" t="s">
        <v>71</v>
      </c>
      <c r="E30" s="156"/>
      <c r="F30" s="457">
        <f>C23-F32</f>
        <v>0</v>
      </c>
      <c r="G30" s="458"/>
    </row>
    <row r="31" spans="1:7" ht="12.75">
      <c r="A31" s="153" t="s">
        <v>72</v>
      </c>
      <c r="B31" s="154"/>
      <c r="C31" s="155">
        <f>C30</f>
        <v>21</v>
      </c>
      <c r="D31" s="154" t="s">
        <v>73</v>
      </c>
      <c r="E31" s="156"/>
      <c r="F31" s="457">
        <f>ROUND(PRODUCT(F30,C31/100),0)</f>
        <v>0</v>
      </c>
      <c r="G31" s="458"/>
    </row>
    <row r="32" spans="1:7" ht="12.75">
      <c r="A32" s="153" t="s">
        <v>11</v>
      </c>
      <c r="B32" s="154"/>
      <c r="C32" s="155">
        <v>0</v>
      </c>
      <c r="D32" s="154" t="s">
        <v>73</v>
      </c>
      <c r="E32" s="156"/>
      <c r="F32" s="457">
        <v>0</v>
      </c>
      <c r="G32" s="458"/>
    </row>
    <row r="33" spans="1:7" ht="12.75">
      <c r="A33" s="153" t="s">
        <v>72</v>
      </c>
      <c r="B33" s="157"/>
      <c r="C33" s="158">
        <f>C32</f>
        <v>0</v>
      </c>
      <c r="D33" s="154" t="s">
        <v>73</v>
      </c>
      <c r="E33" s="131"/>
      <c r="F33" s="457">
        <f>ROUND(PRODUCT(F32,C33/100),0)</f>
        <v>0</v>
      </c>
      <c r="G33" s="458"/>
    </row>
    <row r="34" spans="1:7" s="162" customFormat="1" ht="16.2" thickBot="1">
      <c r="A34" s="159" t="s">
        <v>74</v>
      </c>
      <c r="B34" s="160"/>
      <c r="C34" s="160"/>
      <c r="D34" s="160"/>
      <c r="E34" s="161"/>
      <c r="F34" s="459">
        <f>ROUND(SUM(F30:F33),0)</f>
        <v>0</v>
      </c>
      <c r="G34" s="460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2</v>
      </c>
    </row>
    <row r="37" spans="1:8" ht="12.75">
      <c r="A37" s="2"/>
      <c r="B37" s="461"/>
      <c r="C37" s="461"/>
      <c r="D37" s="461"/>
      <c r="E37" s="461"/>
      <c r="F37" s="461"/>
      <c r="G37" s="461"/>
      <c r="H37" s="1" t="s">
        <v>2</v>
      </c>
    </row>
    <row r="38" spans="1:8" ht="12.75">
      <c r="A38" s="163"/>
      <c r="B38" s="461"/>
      <c r="C38" s="461"/>
      <c r="D38" s="461"/>
      <c r="E38" s="461"/>
      <c r="F38" s="461"/>
      <c r="G38" s="461"/>
      <c r="H38" s="1" t="s">
        <v>2</v>
      </c>
    </row>
    <row r="39" spans="1:8" ht="12.75">
      <c r="A39" s="163"/>
      <c r="B39" s="461"/>
      <c r="C39" s="461"/>
      <c r="D39" s="461"/>
      <c r="E39" s="461"/>
      <c r="F39" s="461"/>
      <c r="G39" s="461"/>
      <c r="H39" s="1" t="s">
        <v>2</v>
      </c>
    </row>
    <row r="40" spans="1:8" ht="12.75">
      <c r="A40" s="163"/>
      <c r="B40" s="461"/>
      <c r="C40" s="461"/>
      <c r="D40" s="461"/>
      <c r="E40" s="461"/>
      <c r="F40" s="461"/>
      <c r="G40" s="461"/>
      <c r="H40" s="1" t="s">
        <v>2</v>
      </c>
    </row>
    <row r="41" spans="1:8" ht="12.75">
      <c r="A41" s="163"/>
      <c r="B41" s="461"/>
      <c r="C41" s="461"/>
      <c r="D41" s="461"/>
      <c r="E41" s="461"/>
      <c r="F41" s="461"/>
      <c r="G41" s="461"/>
      <c r="H41" s="1" t="s">
        <v>2</v>
      </c>
    </row>
    <row r="42" spans="1:8" ht="12.75">
      <c r="A42" s="163"/>
      <c r="B42" s="461"/>
      <c r="C42" s="461"/>
      <c r="D42" s="461"/>
      <c r="E42" s="461"/>
      <c r="F42" s="461"/>
      <c r="G42" s="461"/>
      <c r="H42" s="1" t="s">
        <v>2</v>
      </c>
    </row>
    <row r="43" spans="1:8" ht="12.75">
      <c r="A43" s="163"/>
      <c r="B43" s="461"/>
      <c r="C43" s="461"/>
      <c r="D43" s="461"/>
      <c r="E43" s="461"/>
      <c r="F43" s="461"/>
      <c r="G43" s="461"/>
      <c r="H43" s="1" t="s">
        <v>2</v>
      </c>
    </row>
    <row r="44" spans="1:8" ht="12.75">
      <c r="A44" s="163"/>
      <c r="B44" s="461"/>
      <c r="C44" s="461"/>
      <c r="D44" s="461"/>
      <c r="E44" s="461"/>
      <c r="F44" s="461"/>
      <c r="G44" s="461"/>
      <c r="H44" s="1" t="s">
        <v>2</v>
      </c>
    </row>
    <row r="45" spans="1:8" ht="12.75">
      <c r="A45" s="163"/>
      <c r="B45" s="461"/>
      <c r="C45" s="461"/>
      <c r="D45" s="461"/>
      <c r="E45" s="461"/>
      <c r="F45" s="461"/>
      <c r="G45" s="461"/>
      <c r="H45" s="1" t="s">
        <v>2</v>
      </c>
    </row>
    <row r="46" spans="2:7" ht="12.75">
      <c r="B46" s="456"/>
      <c r="C46" s="456"/>
      <c r="D46" s="456"/>
      <c r="E46" s="456"/>
      <c r="F46" s="456"/>
      <c r="G46" s="456"/>
    </row>
    <row r="47" spans="2:7" ht="12.75">
      <c r="B47" s="456"/>
      <c r="C47" s="456"/>
      <c r="D47" s="456"/>
      <c r="E47" s="456"/>
      <c r="F47" s="456"/>
      <c r="G47" s="456"/>
    </row>
    <row r="48" spans="2:7" ht="12.75">
      <c r="B48" s="456"/>
      <c r="C48" s="456"/>
      <c r="D48" s="456"/>
      <c r="E48" s="456"/>
      <c r="F48" s="456"/>
      <c r="G48" s="456"/>
    </row>
    <row r="49" spans="2:7" ht="12.75">
      <c r="B49" s="456"/>
      <c r="C49" s="456"/>
      <c r="D49" s="456"/>
      <c r="E49" s="456"/>
      <c r="F49" s="456"/>
      <c r="G49" s="456"/>
    </row>
    <row r="50" spans="2:7" ht="12.75">
      <c r="B50" s="456"/>
      <c r="C50" s="456"/>
      <c r="D50" s="456"/>
      <c r="E50" s="456"/>
      <c r="F50" s="456"/>
      <c r="G50" s="456"/>
    </row>
    <row r="51" spans="2:7" ht="12.75">
      <c r="B51" s="456"/>
      <c r="C51" s="456"/>
      <c r="D51" s="456"/>
      <c r="E51" s="456"/>
      <c r="F51" s="456"/>
      <c r="G51" s="456"/>
    </row>
  </sheetData>
  <sheetProtection password="C576" sheet="1" objects="1" scenarios="1"/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&amp;LZpracováno programem BUILDpower,  © RTS, a.s.&amp;RStrana 21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BE72"/>
  <sheetViews>
    <sheetView workbookViewId="0" topLeftCell="A1">
      <selection activeCell="F13" sqref="F13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9.125" style="1" customWidth="1"/>
    <col min="4" max="4" width="12.3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462" t="s">
        <v>3</v>
      </c>
      <c r="B1" s="463"/>
      <c r="C1" s="164" t="s">
        <v>102</v>
      </c>
      <c r="D1" s="165"/>
      <c r="E1" s="166"/>
      <c r="F1" s="165"/>
      <c r="G1" s="167" t="s">
        <v>76</v>
      </c>
      <c r="H1" s="168" t="s">
        <v>917</v>
      </c>
      <c r="I1" s="169"/>
    </row>
    <row r="2" spans="1:9" ht="13.8" thickBot="1">
      <c r="A2" s="464" t="s">
        <v>77</v>
      </c>
      <c r="B2" s="465"/>
      <c r="C2" s="170" t="s">
        <v>916</v>
      </c>
      <c r="D2" s="171"/>
      <c r="E2" s="172"/>
      <c r="F2" s="171"/>
      <c r="G2" s="466" t="s">
        <v>549</v>
      </c>
      <c r="H2" s="467"/>
      <c r="I2" s="468"/>
    </row>
    <row r="3" ht="13.8" thickTop="1">
      <c r="F3" s="107"/>
    </row>
    <row r="4" spans="1:9" ht="19.5" customHeight="1">
      <c r="A4" s="173" t="s">
        <v>78</v>
      </c>
      <c r="B4" s="174"/>
      <c r="C4" s="174"/>
      <c r="D4" s="174"/>
      <c r="E4" s="175"/>
      <c r="F4" s="174"/>
      <c r="G4" s="174"/>
      <c r="H4" s="174"/>
      <c r="I4" s="174"/>
    </row>
    <row r="5" ht="13.8" thickBot="1"/>
    <row r="6" spans="1:9" s="107" customFormat="1" ht="13.8" thickBot="1">
      <c r="A6" s="176"/>
      <c r="B6" s="177" t="s">
        <v>79</v>
      </c>
      <c r="C6" s="177"/>
      <c r="D6" s="178"/>
      <c r="E6" s="179" t="s">
        <v>25</v>
      </c>
      <c r="F6" s="180" t="s">
        <v>26</v>
      </c>
      <c r="G6" s="180" t="s">
        <v>27</v>
      </c>
      <c r="H6" s="180" t="s">
        <v>28</v>
      </c>
      <c r="I6" s="181" t="s">
        <v>29</v>
      </c>
    </row>
    <row r="7" spans="1:9" s="107" customFormat="1" ht="13.8" thickBot="1">
      <c r="A7" s="267" t="s">
        <v>548</v>
      </c>
      <c r="B7" s="57" t="s">
        <v>549</v>
      </c>
      <c r="D7" s="182"/>
      <c r="E7" s="268"/>
      <c r="F7" s="269">
        <f>'07 07 Pol'!BB20</f>
        <v>0</v>
      </c>
      <c r="G7" s="269">
        <f>'07 07 Pol'!BC20</f>
        <v>0</v>
      </c>
      <c r="H7" s="269">
        <f>'08 08 Pol'!G31+'08 08 Pol'!G36+'08 08 Pol'!G39+'08 08 Pol'!G42+'08 08 Pol'!G72+'08 08 Pol'!G75</f>
        <v>0</v>
      </c>
      <c r="I7" s="270">
        <f>'08 08 Pol'!G79</f>
        <v>0</v>
      </c>
    </row>
    <row r="8" spans="1:9" s="14" customFormat="1" ht="13.8" thickBot="1">
      <c r="A8" s="183"/>
      <c r="B8" s="184" t="s">
        <v>80</v>
      </c>
      <c r="C8" s="184"/>
      <c r="D8" s="185"/>
      <c r="E8" s="186">
        <f>SUM(E7:E7)</f>
        <v>0</v>
      </c>
      <c r="F8" s="187">
        <f>SUM(F7:F7)</f>
        <v>0</v>
      </c>
      <c r="G8" s="187">
        <f>SUM(G7:G7)</f>
        <v>0</v>
      </c>
      <c r="H8" s="187">
        <f>SUM(H7:H7)</f>
        <v>0</v>
      </c>
      <c r="I8" s="188">
        <f>SUM(I7:I7)</f>
        <v>0</v>
      </c>
    </row>
    <row r="9" spans="1:9" ht="12.75">
      <c r="A9" s="107"/>
      <c r="B9" s="107"/>
      <c r="C9" s="107"/>
      <c r="D9" s="107"/>
      <c r="E9" s="107"/>
      <c r="F9" s="107"/>
      <c r="G9" s="107"/>
      <c r="H9" s="107"/>
      <c r="I9" s="107"/>
    </row>
    <row r="10" spans="1:57" ht="19.5" customHeight="1">
      <c r="A10" s="174" t="s">
        <v>81</v>
      </c>
      <c r="B10" s="174"/>
      <c r="C10" s="174"/>
      <c r="D10" s="174"/>
      <c r="E10" s="174"/>
      <c r="F10" s="174"/>
      <c r="G10" s="189"/>
      <c r="H10" s="174"/>
      <c r="I10" s="174"/>
      <c r="BA10" s="112"/>
      <c r="BB10" s="112"/>
      <c r="BC10" s="112"/>
      <c r="BD10" s="112"/>
      <c r="BE10" s="112"/>
    </row>
    <row r="11" ht="13.8" thickBot="1"/>
    <row r="12" spans="1:9" ht="12.75">
      <c r="A12" s="140" t="s">
        <v>82</v>
      </c>
      <c r="B12" s="141"/>
      <c r="C12" s="141"/>
      <c r="D12" s="190"/>
      <c r="E12" s="191" t="s">
        <v>1131</v>
      </c>
      <c r="F12" s="192" t="s">
        <v>12</v>
      </c>
      <c r="G12" s="193" t="s">
        <v>83</v>
      </c>
      <c r="H12" s="194"/>
      <c r="I12" s="195" t="s">
        <v>1131</v>
      </c>
    </row>
    <row r="13" spans="1:53" ht="12.75">
      <c r="A13" s="134" t="s">
        <v>162</v>
      </c>
      <c r="B13" s="125"/>
      <c r="C13" s="125"/>
      <c r="D13" s="196"/>
      <c r="E13" s="419">
        <v>0</v>
      </c>
      <c r="F13" s="420">
        <v>0</v>
      </c>
      <c r="G13" s="199">
        <f>E8+F8</f>
        <v>0</v>
      </c>
      <c r="H13" s="200"/>
      <c r="I13" s="201">
        <f aca="true" t="shared" si="0" ref="I13:I20">E13+F13*G13/100</f>
        <v>0</v>
      </c>
      <c r="BA13" s="1">
        <v>0</v>
      </c>
    </row>
    <row r="14" spans="1:53" ht="12.75">
      <c r="A14" s="134" t="s">
        <v>163</v>
      </c>
      <c r="B14" s="125"/>
      <c r="C14" s="125"/>
      <c r="D14" s="196"/>
      <c r="E14" s="419">
        <v>0</v>
      </c>
      <c r="F14" s="420">
        <v>0</v>
      </c>
      <c r="G14" s="199">
        <f>E8+F8</f>
        <v>0</v>
      </c>
      <c r="H14" s="200"/>
      <c r="I14" s="201">
        <f t="shared" si="0"/>
        <v>0</v>
      </c>
      <c r="BA14" s="1">
        <v>0</v>
      </c>
    </row>
    <row r="15" spans="1:53" ht="12.75">
      <c r="A15" s="134" t="s">
        <v>164</v>
      </c>
      <c r="B15" s="125"/>
      <c r="C15" s="125"/>
      <c r="D15" s="196"/>
      <c r="E15" s="419">
        <v>0</v>
      </c>
      <c r="F15" s="420">
        <v>0</v>
      </c>
      <c r="G15" s="199">
        <f>E8+F8</f>
        <v>0</v>
      </c>
      <c r="H15" s="200"/>
      <c r="I15" s="201">
        <f t="shared" si="0"/>
        <v>0</v>
      </c>
      <c r="BA15" s="1">
        <v>0</v>
      </c>
    </row>
    <row r="16" spans="1:53" ht="12.75">
      <c r="A16" s="134" t="s">
        <v>165</v>
      </c>
      <c r="B16" s="125"/>
      <c r="C16" s="125"/>
      <c r="D16" s="196"/>
      <c r="E16" s="419">
        <v>0</v>
      </c>
      <c r="F16" s="420">
        <v>0</v>
      </c>
      <c r="G16" s="199">
        <f>E8+F8</f>
        <v>0</v>
      </c>
      <c r="H16" s="200"/>
      <c r="I16" s="201">
        <f t="shared" si="0"/>
        <v>0</v>
      </c>
      <c r="BA16" s="1">
        <v>0</v>
      </c>
    </row>
    <row r="17" spans="1:53" ht="12.75">
      <c r="A17" s="134" t="s">
        <v>166</v>
      </c>
      <c r="B17" s="125"/>
      <c r="C17" s="125"/>
      <c r="D17" s="196"/>
      <c r="E17" s="419">
        <v>0</v>
      </c>
      <c r="F17" s="420">
        <v>0</v>
      </c>
      <c r="G17" s="199">
        <f>E8+F8+G8+H8</f>
        <v>0</v>
      </c>
      <c r="H17" s="200"/>
      <c r="I17" s="201">
        <f t="shared" si="0"/>
        <v>0</v>
      </c>
      <c r="BA17" s="1">
        <v>1</v>
      </c>
    </row>
    <row r="18" spans="1:53" ht="12.75">
      <c r="A18" s="134" t="s">
        <v>167</v>
      </c>
      <c r="B18" s="125"/>
      <c r="C18" s="125"/>
      <c r="D18" s="196"/>
      <c r="E18" s="419">
        <v>0</v>
      </c>
      <c r="F18" s="420">
        <v>0</v>
      </c>
      <c r="G18" s="199">
        <f>E8+F8+G8+H8</f>
        <v>0</v>
      </c>
      <c r="H18" s="200"/>
      <c r="I18" s="201">
        <f t="shared" si="0"/>
        <v>0</v>
      </c>
      <c r="BA18" s="1">
        <v>1</v>
      </c>
    </row>
    <row r="19" spans="1:53" ht="12.75">
      <c r="A19" s="134" t="s">
        <v>168</v>
      </c>
      <c r="B19" s="125"/>
      <c r="C19" s="125"/>
      <c r="D19" s="196"/>
      <c r="E19" s="419">
        <v>0</v>
      </c>
      <c r="F19" s="420">
        <v>0</v>
      </c>
      <c r="G19" s="199">
        <f>E8+F8+G8+H8</f>
        <v>0</v>
      </c>
      <c r="H19" s="200"/>
      <c r="I19" s="201">
        <f t="shared" si="0"/>
        <v>0</v>
      </c>
      <c r="BA19" s="1">
        <v>2</v>
      </c>
    </row>
    <row r="20" spans="1:53" ht="12.75">
      <c r="A20" s="134" t="s">
        <v>169</v>
      </c>
      <c r="B20" s="125"/>
      <c r="C20" s="125"/>
      <c r="D20" s="196"/>
      <c r="E20" s="419">
        <v>0</v>
      </c>
      <c r="F20" s="420">
        <v>0</v>
      </c>
      <c r="G20" s="199">
        <f>E8+F8+G8+H8</f>
        <v>0</v>
      </c>
      <c r="H20" s="200"/>
      <c r="I20" s="201">
        <f t="shared" si="0"/>
        <v>0</v>
      </c>
      <c r="BA20" s="1">
        <v>2</v>
      </c>
    </row>
    <row r="21" spans="1:9" ht="13.8" thickBot="1">
      <c r="A21" s="202"/>
      <c r="B21" s="203" t="s">
        <v>84</v>
      </c>
      <c r="C21" s="204"/>
      <c r="D21" s="205"/>
      <c r="E21" s="206"/>
      <c r="F21" s="207"/>
      <c r="G21" s="207"/>
      <c r="H21" s="469">
        <f>SUM(I13:I20)</f>
        <v>0</v>
      </c>
      <c r="I21" s="470"/>
    </row>
    <row r="23" spans="2:9" ht="12.75">
      <c r="B23" s="14"/>
      <c r="F23" s="208"/>
      <c r="G23" s="209"/>
      <c r="H23" s="209"/>
      <c r="I23" s="41"/>
    </row>
    <row r="24" spans="6:9" ht="12.75">
      <c r="F24" s="208"/>
      <c r="G24" s="209"/>
      <c r="H24" s="209"/>
      <c r="I24" s="41"/>
    </row>
    <row r="25" spans="6:9" ht="12.75">
      <c r="F25" s="208"/>
      <c r="G25" s="209"/>
      <c r="H25" s="209"/>
      <c r="I25" s="41"/>
    </row>
    <row r="26" spans="6:9" ht="12.75">
      <c r="F26" s="208"/>
      <c r="G26" s="209"/>
      <c r="H26" s="209"/>
      <c r="I26" s="41"/>
    </row>
    <row r="27" spans="6:9" ht="12.75">
      <c r="F27" s="208"/>
      <c r="G27" s="209"/>
      <c r="H27" s="209"/>
      <c r="I27" s="41"/>
    </row>
    <row r="28" spans="6:9" ht="12.75">
      <c r="F28" s="208"/>
      <c r="G28" s="209"/>
      <c r="H28" s="209"/>
      <c r="I28" s="41"/>
    </row>
    <row r="29" spans="6:9" ht="12.75">
      <c r="F29" s="208"/>
      <c r="G29" s="209"/>
      <c r="H29" s="209"/>
      <c r="I29" s="41"/>
    </row>
    <row r="30" spans="6:9" ht="12.75">
      <c r="F30" s="208"/>
      <c r="G30" s="209"/>
      <c r="H30" s="209"/>
      <c r="I30" s="41"/>
    </row>
    <row r="31" spans="6:9" ht="12.75">
      <c r="F31" s="208"/>
      <c r="G31" s="209"/>
      <c r="H31" s="209"/>
      <c r="I31" s="41"/>
    </row>
    <row r="32" spans="6:9" ht="12.75">
      <c r="F32" s="208"/>
      <c r="G32" s="209"/>
      <c r="H32" s="209"/>
      <c r="I32" s="41"/>
    </row>
    <row r="33" spans="6:9" ht="12.75">
      <c r="F33" s="208"/>
      <c r="G33" s="209"/>
      <c r="H33" s="209"/>
      <c r="I33" s="41"/>
    </row>
    <row r="34" spans="6:9" ht="12.75">
      <c r="F34" s="208"/>
      <c r="G34" s="209"/>
      <c r="H34" s="209"/>
      <c r="I34" s="41"/>
    </row>
    <row r="35" spans="6:9" ht="12.75">
      <c r="F35" s="208"/>
      <c r="G35" s="209"/>
      <c r="H35" s="209"/>
      <c r="I35" s="41"/>
    </row>
    <row r="36" spans="6:9" ht="12.75">
      <c r="F36" s="208"/>
      <c r="G36" s="209"/>
      <c r="H36" s="209"/>
      <c r="I36" s="41"/>
    </row>
    <row r="37" spans="6:9" ht="12.75">
      <c r="F37" s="208"/>
      <c r="G37" s="209"/>
      <c r="H37" s="209"/>
      <c r="I37" s="41"/>
    </row>
    <row r="38" spans="6:9" ht="12.75">
      <c r="F38" s="208"/>
      <c r="G38" s="209"/>
      <c r="H38" s="209"/>
      <c r="I38" s="41"/>
    </row>
    <row r="39" spans="6:9" ht="12.75">
      <c r="F39" s="208"/>
      <c r="G39" s="209"/>
      <c r="H39" s="209"/>
      <c r="I39" s="41"/>
    </row>
    <row r="40" spans="6:9" ht="12.75">
      <c r="F40" s="208"/>
      <c r="G40" s="209"/>
      <c r="H40" s="209"/>
      <c r="I40" s="41"/>
    </row>
    <row r="41" spans="6:9" ht="12.75">
      <c r="F41" s="208"/>
      <c r="G41" s="209"/>
      <c r="H41" s="209"/>
      <c r="I41" s="41"/>
    </row>
    <row r="42" spans="6:9" ht="12.75">
      <c r="F42" s="208"/>
      <c r="G42" s="209"/>
      <c r="H42" s="209"/>
      <c r="I42" s="41"/>
    </row>
    <row r="43" spans="6:9" ht="12.75">
      <c r="F43" s="208"/>
      <c r="G43" s="209"/>
      <c r="H43" s="209"/>
      <c r="I43" s="41"/>
    </row>
    <row r="44" spans="6:9" ht="12.75">
      <c r="F44" s="208"/>
      <c r="G44" s="209"/>
      <c r="H44" s="209"/>
      <c r="I44" s="41"/>
    </row>
    <row r="45" spans="6:9" ht="12.75">
      <c r="F45" s="208"/>
      <c r="G45" s="209"/>
      <c r="H45" s="209"/>
      <c r="I45" s="41"/>
    </row>
    <row r="46" spans="6:9" ht="12.75">
      <c r="F46" s="208"/>
      <c r="G46" s="209"/>
      <c r="H46" s="209"/>
      <c r="I46" s="41"/>
    </row>
    <row r="47" spans="6:9" ht="12.75">
      <c r="F47" s="208"/>
      <c r="G47" s="209"/>
      <c r="H47" s="209"/>
      <c r="I47" s="41"/>
    </row>
    <row r="48" spans="6:9" ht="12.75">
      <c r="F48" s="208"/>
      <c r="G48" s="209"/>
      <c r="H48" s="209"/>
      <c r="I48" s="41"/>
    </row>
    <row r="49" spans="6:9" ht="12.75">
      <c r="F49" s="208"/>
      <c r="G49" s="209"/>
      <c r="H49" s="209"/>
      <c r="I49" s="41"/>
    </row>
    <row r="50" spans="6:9" ht="12.75">
      <c r="F50" s="208"/>
      <c r="G50" s="209"/>
      <c r="H50" s="209"/>
      <c r="I50" s="41"/>
    </row>
    <row r="51" spans="6:9" ht="12.75">
      <c r="F51" s="208"/>
      <c r="G51" s="209"/>
      <c r="H51" s="209"/>
      <c r="I51" s="41"/>
    </row>
    <row r="52" spans="6:9" ht="12.75">
      <c r="F52" s="208"/>
      <c r="G52" s="209"/>
      <c r="H52" s="209"/>
      <c r="I52" s="41"/>
    </row>
    <row r="53" spans="6:9" ht="12.75">
      <c r="F53" s="208"/>
      <c r="G53" s="209"/>
      <c r="H53" s="209"/>
      <c r="I53" s="41"/>
    </row>
    <row r="54" spans="6:9" ht="12.75">
      <c r="F54" s="208"/>
      <c r="G54" s="209"/>
      <c r="H54" s="209"/>
      <c r="I54" s="41"/>
    </row>
    <row r="55" spans="6:9" ht="12.75">
      <c r="F55" s="208"/>
      <c r="G55" s="209"/>
      <c r="H55" s="209"/>
      <c r="I55" s="41"/>
    </row>
    <row r="56" spans="6:9" ht="12.75">
      <c r="F56" s="208"/>
      <c r="G56" s="209"/>
      <c r="H56" s="209"/>
      <c r="I56" s="41"/>
    </row>
    <row r="57" spans="6:9" ht="12.75">
      <c r="F57" s="208"/>
      <c r="G57" s="209"/>
      <c r="H57" s="209"/>
      <c r="I57" s="41"/>
    </row>
    <row r="58" spans="6:9" ht="12.75">
      <c r="F58" s="208"/>
      <c r="G58" s="209"/>
      <c r="H58" s="209"/>
      <c r="I58" s="41"/>
    </row>
    <row r="59" spans="6:9" ht="12.75">
      <c r="F59" s="208"/>
      <c r="G59" s="209"/>
      <c r="H59" s="209"/>
      <c r="I59" s="41"/>
    </row>
    <row r="60" spans="6:9" ht="12.75">
      <c r="F60" s="208"/>
      <c r="G60" s="209"/>
      <c r="H60" s="209"/>
      <c r="I60" s="41"/>
    </row>
    <row r="61" spans="6:9" ht="12.75">
      <c r="F61" s="208"/>
      <c r="G61" s="209"/>
      <c r="H61" s="209"/>
      <c r="I61" s="41"/>
    </row>
    <row r="62" spans="6:9" ht="12.75">
      <c r="F62" s="208"/>
      <c r="G62" s="209"/>
      <c r="H62" s="209"/>
      <c r="I62" s="41"/>
    </row>
    <row r="63" spans="6:9" ht="12.75">
      <c r="F63" s="208"/>
      <c r="G63" s="209"/>
      <c r="H63" s="209"/>
      <c r="I63" s="41"/>
    </row>
    <row r="64" spans="6:9" ht="12.75">
      <c r="F64" s="208"/>
      <c r="G64" s="209"/>
      <c r="H64" s="209"/>
      <c r="I64" s="41"/>
    </row>
    <row r="65" spans="6:9" ht="12.75">
      <c r="F65" s="208"/>
      <c r="G65" s="209"/>
      <c r="H65" s="209"/>
      <c r="I65" s="41"/>
    </row>
    <row r="66" spans="6:9" ht="12.75">
      <c r="F66" s="208"/>
      <c r="G66" s="209"/>
      <c r="H66" s="209"/>
      <c r="I66" s="41"/>
    </row>
    <row r="67" spans="6:9" ht="12.75">
      <c r="F67" s="208"/>
      <c r="G67" s="209"/>
      <c r="H67" s="209"/>
      <c r="I67" s="41"/>
    </row>
    <row r="68" spans="6:9" ht="12.75">
      <c r="F68" s="208"/>
      <c r="G68" s="209"/>
      <c r="H68" s="209"/>
      <c r="I68" s="41"/>
    </row>
    <row r="69" spans="6:9" ht="12.75">
      <c r="F69" s="208"/>
      <c r="G69" s="209"/>
      <c r="H69" s="209"/>
      <c r="I69" s="41"/>
    </row>
    <row r="70" spans="6:9" ht="12.75">
      <c r="F70" s="208"/>
      <c r="G70" s="209"/>
      <c r="H70" s="209"/>
      <c r="I70" s="41"/>
    </row>
    <row r="71" spans="6:9" ht="12.75">
      <c r="F71" s="208"/>
      <c r="G71" s="209"/>
      <c r="H71" s="209"/>
      <c r="I71" s="41"/>
    </row>
    <row r="72" spans="6:9" ht="12.75">
      <c r="F72" s="208"/>
      <c r="G72" s="209"/>
      <c r="H72" s="209"/>
      <c r="I72" s="41"/>
    </row>
  </sheetData>
  <sheetProtection password="C576" sheet="1" objects="1" scenarios="1"/>
  <mergeCells count="4">
    <mergeCell ref="A1:B1"/>
    <mergeCell ref="A2:B2"/>
    <mergeCell ref="G2:I2"/>
    <mergeCell ref="H21:I2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&amp;LZpracováno programem BUILDpower,  © RTS, a.s.&amp;Rstrana 22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CB1752"/>
  <sheetViews>
    <sheetView zoomScale="90" zoomScaleNormal="90" workbookViewId="0" topLeftCell="A1">
      <selection activeCell="A6" sqref="A6:G6"/>
    </sheetView>
  </sheetViews>
  <sheetFormatPr defaultColWidth="9.125" defaultRowHeight="12.75"/>
  <cols>
    <col min="1" max="1" width="5.875" style="210" customWidth="1"/>
    <col min="2" max="2" width="11.375" style="210" customWidth="1"/>
    <col min="3" max="3" width="37.75390625" style="210" customWidth="1"/>
    <col min="4" max="4" width="7.25390625" style="210" customWidth="1"/>
    <col min="5" max="5" width="8.50390625" style="220" customWidth="1"/>
    <col min="6" max="6" width="9.375" style="210" customWidth="1"/>
    <col min="7" max="7" width="12.625" style="210" customWidth="1"/>
    <col min="8" max="8" width="11.625" style="210" hidden="1" customWidth="1"/>
    <col min="9" max="9" width="11.50390625" style="210" hidden="1" customWidth="1"/>
    <col min="10" max="10" width="11.00390625" style="210" hidden="1" customWidth="1"/>
    <col min="11" max="11" width="10.50390625" style="210" hidden="1" customWidth="1"/>
    <col min="12" max="12" width="75.50390625" style="210" customWidth="1"/>
    <col min="13" max="13" width="45.375" style="210" customWidth="1"/>
    <col min="14" max="16384" width="9.125" style="210" customWidth="1"/>
  </cols>
  <sheetData>
    <row r="1" spans="1:7" ht="15.6">
      <c r="A1" s="471" t="s">
        <v>85</v>
      </c>
      <c r="B1" s="471"/>
      <c r="C1" s="471"/>
      <c r="D1" s="471"/>
      <c r="E1" s="471"/>
      <c r="F1" s="471"/>
      <c r="G1" s="471"/>
    </row>
    <row r="2" spans="2:7" ht="14.25" customHeight="1" thickBot="1">
      <c r="B2" s="211"/>
      <c r="C2" s="212"/>
      <c r="D2" s="212"/>
      <c r="E2" s="213"/>
      <c r="F2" s="212"/>
      <c r="G2" s="212"/>
    </row>
    <row r="3" spans="1:7" ht="13.8" thickTop="1">
      <c r="A3" s="462" t="s">
        <v>3</v>
      </c>
      <c r="B3" s="463"/>
      <c r="C3" s="164" t="s">
        <v>102</v>
      </c>
      <c r="D3" s="214"/>
      <c r="E3" s="215" t="s">
        <v>86</v>
      </c>
      <c r="F3" s="216" t="s">
        <v>917</v>
      </c>
      <c r="G3" s="217"/>
    </row>
    <row r="4" spans="1:7" ht="13.8" thickBot="1">
      <c r="A4" s="472" t="s">
        <v>77</v>
      </c>
      <c r="B4" s="465"/>
      <c r="C4" s="170" t="s">
        <v>916</v>
      </c>
      <c r="D4" s="218"/>
      <c r="E4" s="473" t="s">
        <v>549</v>
      </c>
      <c r="F4" s="474"/>
      <c r="G4" s="475"/>
    </row>
    <row r="5" spans="1:7" ht="13.8" thickTop="1">
      <c r="A5" s="219"/>
      <c r="G5" s="221"/>
    </row>
    <row r="6" spans="1:11" ht="27" customHeight="1">
      <c r="A6" s="405" t="s">
        <v>87</v>
      </c>
      <c r="B6" s="406" t="s">
        <v>88</v>
      </c>
      <c r="C6" s="406" t="s">
        <v>89</v>
      </c>
      <c r="D6" s="406" t="s">
        <v>90</v>
      </c>
      <c r="E6" s="407" t="s">
        <v>91</v>
      </c>
      <c r="F6" s="408" t="s">
        <v>1132</v>
      </c>
      <c r="G6" s="409" t="s">
        <v>1133</v>
      </c>
      <c r="H6" s="279" t="s">
        <v>92</v>
      </c>
      <c r="I6" s="222" t="s">
        <v>93</v>
      </c>
      <c r="J6" s="222" t="s">
        <v>94</v>
      </c>
      <c r="K6" s="222" t="s">
        <v>95</v>
      </c>
    </row>
    <row r="7" spans="1:15" ht="15.6">
      <c r="A7" s="273" t="s">
        <v>918</v>
      </c>
      <c r="B7" s="273">
        <v>1</v>
      </c>
      <c r="C7" s="273" t="s">
        <v>549</v>
      </c>
      <c r="D7" s="274"/>
      <c r="E7" s="274"/>
      <c r="F7" s="274"/>
      <c r="G7" s="274"/>
      <c r="H7" s="280"/>
      <c r="I7" s="230"/>
      <c r="J7" s="231"/>
      <c r="K7" s="232"/>
      <c r="O7" s="233"/>
    </row>
    <row r="8" spans="1:80" ht="12.75">
      <c r="A8" s="282">
        <v>1</v>
      </c>
      <c r="B8" s="275" t="s">
        <v>810</v>
      </c>
      <c r="C8" s="275" t="s">
        <v>1115</v>
      </c>
      <c r="D8" s="275" t="s">
        <v>201</v>
      </c>
      <c r="E8" s="276">
        <v>112</v>
      </c>
      <c r="F8" s="334"/>
      <c r="G8" s="285">
        <f aca="true" t="shared" si="0" ref="G8:G30">E8*F8</f>
        <v>0</v>
      </c>
      <c r="H8" s="281">
        <v>0</v>
      </c>
      <c r="I8" s="241" t="e">
        <f>#REF!*H8</f>
        <v>#REF!</v>
      </c>
      <c r="J8" s="240">
        <v>0</v>
      </c>
      <c r="K8" s="241" t="e">
        <f>#REF!*J8</f>
        <v>#REF!</v>
      </c>
      <c r="O8" s="233">
        <v>2</v>
      </c>
      <c r="AA8" s="210">
        <v>1</v>
      </c>
      <c r="AB8" s="210">
        <v>1</v>
      </c>
      <c r="AC8" s="210">
        <v>1</v>
      </c>
      <c r="AZ8" s="210">
        <v>1</v>
      </c>
      <c r="BA8" s="210" t="e">
        <f>IF(AZ8=1,#REF!,0)</f>
        <v>#REF!</v>
      </c>
      <c r="BB8" s="210">
        <f>IF(AZ8=2,#REF!,0)</f>
        <v>0</v>
      </c>
      <c r="BC8" s="210">
        <f>IF(AZ8=3,#REF!,0)</f>
        <v>0</v>
      </c>
      <c r="BD8" s="210">
        <f>IF(AZ8=4,#REF!,0)</f>
        <v>0</v>
      </c>
      <c r="BE8" s="210">
        <f>IF(AZ8=5,#REF!,0)</f>
        <v>0</v>
      </c>
      <c r="CA8" s="233">
        <v>1</v>
      </c>
      <c r="CB8" s="233">
        <v>1</v>
      </c>
    </row>
    <row r="9" spans="1:15" ht="12.75">
      <c r="A9" s="282">
        <v>2</v>
      </c>
      <c r="B9" s="275" t="s">
        <v>811</v>
      </c>
      <c r="C9" s="275" t="s">
        <v>812</v>
      </c>
      <c r="D9" s="275" t="s">
        <v>201</v>
      </c>
      <c r="E9" s="276">
        <v>84</v>
      </c>
      <c r="F9" s="334"/>
      <c r="G9" s="285">
        <f t="shared" si="0"/>
        <v>0</v>
      </c>
      <c r="H9" s="250"/>
      <c r="I9" s="243"/>
      <c r="J9" s="250"/>
      <c r="K9" s="243"/>
      <c r="M9" s="244" t="s">
        <v>766</v>
      </c>
      <c r="O9" s="233"/>
    </row>
    <row r="10" spans="1:80" ht="12.75">
      <c r="A10" s="282">
        <v>3</v>
      </c>
      <c r="B10" s="275" t="s">
        <v>813</v>
      </c>
      <c r="C10" s="275" t="s">
        <v>814</v>
      </c>
      <c r="D10" s="275" t="s">
        <v>815</v>
      </c>
      <c r="E10" s="276">
        <v>350</v>
      </c>
      <c r="F10" s="334"/>
      <c r="G10" s="285">
        <f t="shared" si="0"/>
        <v>0</v>
      </c>
      <c r="H10" s="281">
        <v>0</v>
      </c>
      <c r="I10" s="241" t="e">
        <f>#REF!*H10</f>
        <v>#REF!</v>
      </c>
      <c r="J10" s="240">
        <v>0</v>
      </c>
      <c r="K10" s="241" t="e">
        <f>#REF!*J10</f>
        <v>#REF!</v>
      </c>
      <c r="O10" s="233">
        <v>2</v>
      </c>
      <c r="AA10" s="210">
        <v>1</v>
      </c>
      <c r="AB10" s="210">
        <v>1</v>
      </c>
      <c r="AC10" s="210">
        <v>1</v>
      </c>
      <c r="AZ10" s="210">
        <v>1</v>
      </c>
      <c r="BA10" s="210" t="e">
        <f>IF(AZ10=1,#REF!,0)</f>
        <v>#REF!</v>
      </c>
      <c r="BB10" s="210">
        <f>IF(AZ10=2,#REF!,0)</f>
        <v>0</v>
      </c>
      <c r="BC10" s="210">
        <f>IF(AZ10=3,#REF!,0)</f>
        <v>0</v>
      </c>
      <c r="BD10" s="210">
        <f>IF(AZ10=4,#REF!,0)</f>
        <v>0</v>
      </c>
      <c r="BE10" s="210">
        <f>IF(AZ10=5,#REF!,0)</f>
        <v>0</v>
      </c>
      <c r="CA10" s="233">
        <v>1</v>
      </c>
      <c r="CB10" s="233">
        <v>1</v>
      </c>
    </row>
    <row r="11" spans="1:15" ht="12.75">
      <c r="A11" s="282">
        <v>4</v>
      </c>
      <c r="B11" s="275" t="s">
        <v>816</v>
      </c>
      <c r="C11" s="275" t="s">
        <v>817</v>
      </c>
      <c r="D11" s="275" t="s">
        <v>815</v>
      </c>
      <c r="E11" s="276">
        <v>112</v>
      </c>
      <c r="F11" s="334"/>
      <c r="G11" s="285">
        <f t="shared" si="0"/>
        <v>0</v>
      </c>
      <c r="H11" s="250"/>
      <c r="I11" s="243"/>
      <c r="J11" s="250"/>
      <c r="K11" s="243"/>
      <c r="M11" s="244" t="s">
        <v>769</v>
      </c>
      <c r="O11" s="233"/>
    </row>
    <row r="12" spans="1:80" ht="12.75">
      <c r="A12" s="282">
        <v>5</v>
      </c>
      <c r="B12" s="275" t="s">
        <v>818</v>
      </c>
      <c r="C12" s="275" t="s">
        <v>819</v>
      </c>
      <c r="D12" s="275" t="s">
        <v>815</v>
      </c>
      <c r="E12" s="276">
        <v>56</v>
      </c>
      <c r="F12" s="334"/>
      <c r="G12" s="285">
        <f t="shared" si="0"/>
        <v>0</v>
      </c>
      <c r="H12" s="281">
        <v>0</v>
      </c>
      <c r="I12" s="241">
        <f>E45*H12</f>
        <v>0</v>
      </c>
      <c r="J12" s="240">
        <v>0</v>
      </c>
      <c r="K12" s="241">
        <f>E45*J12</f>
        <v>0</v>
      </c>
      <c r="O12" s="233">
        <v>2</v>
      </c>
      <c r="AA12" s="210">
        <v>1</v>
      </c>
      <c r="AB12" s="210">
        <v>1</v>
      </c>
      <c r="AC12" s="210">
        <v>1</v>
      </c>
      <c r="AZ12" s="210">
        <v>1</v>
      </c>
      <c r="BA12" s="210">
        <f>IF(AZ12=1,G45,0)</f>
        <v>0</v>
      </c>
      <c r="BB12" s="210">
        <f>IF(AZ12=2,G45,0)</f>
        <v>0</v>
      </c>
      <c r="BC12" s="210">
        <f>IF(AZ12=3,G45,0)</f>
        <v>0</v>
      </c>
      <c r="BD12" s="210">
        <f>IF(AZ12=4,G45,0)</f>
        <v>0</v>
      </c>
      <c r="BE12" s="210">
        <f>IF(AZ12=5,G45,0)</f>
        <v>0</v>
      </c>
      <c r="CA12" s="233">
        <v>1</v>
      </c>
      <c r="CB12" s="233">
        <v>1</v>
      </c>
    </row>
    <row r="13" spans="1:15" ht="12.75">
      <c r="A13" s="282">
        <v>6</v>
      </c>
      <c r="B13" s="275" t="s">
        <v>820</v>
      </c>
      <c r="C13" s="275" t="s">
        <v>821</v>
      </c>
      <c r="D13" s="275" t="s">
        <v>815</v>
      </c>
      <c r="E13" s="276">
        <v>25.2</v>
      </c>
      <c r="F13" s="334"/>
      <c r="G13" s="285">
        <f t="shared" si="0"/>
        <v>0</v>
      </c>
      <c r="H13" s="250"/>
      <c r="I13" s="243"/>
      <c r="J13" s="250"/>
      <c r="K13" s="243"/>
      <c r="M13" s="244" t="s">
        <v>772</v>
      </c>
      <c r="O13" s="233"/>
    </row>
    <row r="14" spans="1:80" ht="12.75">
      <c r="A14" s="282">
        <v>7</v>
      </c>
      <c r="B14" s="275" t="s">
        <v>822</v>
      </c>
      <c r="C14" s="275" t="s">
        <v>823</v>
      </c>
      <c r="D14" s="275" t="s">
        <v>815</v>
      </c>
      <c r="E14" s="276">
        <v>42</v>
      </c>
      <c r="F14" s="334"/>
      <c r="G14" s="285">
        <f t="shared" si="0"/>
        <v>0</v>
      </c>
      <c r="H14" s="281">
        <v>0</v>
      </c>
      <c r="I14" s="241">
        <f>E47*H14</f>
        <v>0</v>
      </c>
      <c r="J14" s="240">
        <v>0</v>
      </c>
      <c r="K14" s="241">
        <f>E47*J14</f>
        <v>0</v>
      </c>
      <c r="O14" s="233">
        <v>2</v>
      </c>
      <c r="AA14" s="210">
        <v>1</v>
      </c>
      <c r="AB14" s="210">
        <v>1</v>
      </c>
      <c r="AC14" s="210">
        <v>1</v>
      </c>
      <c r="AZ14" s="210">
        <v>1</v>
      </c>
      <c r="BA14" s="210">
        <f>IF(AZ14=1,G47,0)</f>
        <v>0</v>
      </c>
      <c r="BB14" s="210">
        <f>IF(AZ14=2,G47,0)</f>
        <v>0</v>
      </c>
      <c r="BC14" s="210">
        <f>IF(AZ14=3,G47,0)</f>
        <v>0</v>
      </c>
      <c r="BD14" s="210">
        <f>IF(AZ14=4,G47,0)</f>
        <v>0</v>
      </c>
      <c r="BE14" s="210">
        <f>IF(AZ14=5,G47,0)</f>
        <v>0</v>
      </c>
      <c r="CA14" s="233">
        <v>1</v>
      </c>
      <c r="CB14" s="233">
        <v>1</v>
      </c>
    </row>
    <row r="15" spans="1:15" ht="12.75">
      <c r="A15" s="282">
        <v>8</v>
      </c>
      <c r="B15" s="275" t="s">
        <v>824</v>
      </c>
      <c r="C15" s="275" t="s">
        <v>825</v>
      </c>
      <c r="D15" s="275" t="s">
        <v>815</v>
      </c>
      <c r="E15" s="276">
        <v>36.4</v>
      </c>
      <c r="F15" s="334"/>
      <c r="G15" s="285">
        <f t="shared" si="0"/>
        <v>0</v>
      </c>
      <c r="H15" s="250"/>
      <c r="I15" s="243"/>
      <c r="J15" s="250"/>
      <c r="K15" s="243"/>
      <c r="M15" s="244" t="s">
        <v>775</v>
      </c>
      <c r="O15" s="233"/>
    </row>
    <row r="16" spans="1:80" ht="20.4">
      <c r="A16" s="282">
        <v>9</v>
      </c>
      <c r="B16" s="275" t="s">
        <v>826</v>
      </c>
      <c r="C16" s="275" t="s">
        <v>1116</v>
      </c>
      <c r="D16" s="275" t="s">
        <v>815</v>
      </c>
      <c r="E16" s="276">
        <v>19.6</v>
      </c>
      <c r="F16" s="334"/>
      <c r="G16" s="285">
        <f t="shared" si="0"/>
        <v>0</v>
      </c>
      <c r="H16" s="281">
        <v>0</v>
      </c>
      <c r="I16" s="241">
        <f>E49*H16</f>
        <v>0</v>
      </c>
      <c r="J16" s="240">
        <v>0</v>
      </c>
      <c r="K16" s="241">
        <f>E49*J16</f>
        <v>0</v>
      </c>
      <c r="O16" s="233">
        <v>2</v>
      </c>
      <c r="AA16" s="210">
        <v>1</v>
      </c>
      <c r="AB16" s="210">
        <v>1</v>
      </c>
      <c r="AC16" s="210">
        <v>1</v>
      </c>
      <c r="AZ16" s="210">
        <v>1</v>
      </c>
      <c r="BA16" s="210">
        <f>IF(AZ16=1,G49,0)</f>
        <v>0</v>
      </c>
      <c r="BB16" s="210">
        <f>IF(AZ16=2,G49,0)</f>
        <v>0</v>
      </c>
      <c r="BC16" s="210">
        <f>IF(AZ16=3,G49,0)</f>
        <v>0</v>
      </c>
      <c r="BD16" s="210">
        <f>IF(AZ16=4,G49,0)</f>
        <v>0</v>
      </c>
      <c r="BE16" s="210">
        <f>IF(AZ16=5,G49,0)</f>
        <v>0</v>
      </c>
      <c r="CA16" s="233">
        <v>1</v>
      </c>
      <c r="CB16" s="233">
        <v>1</v>
      </c>
    </row>
    <row r="17" spans="1:15" ht="12.75">
      <c r="A17" s="282">
        <v>10</v>
      </c>
      <c r="B17" s="275" t="s">
        <v>827</v>
      </c>
      <c r="C17" s="275" t="s">
        <v>828</v>
      </c>
      <c r="D17" s="275" t="s">
        <v>815</v>
      </c>
      <c r="E17" s="276">
        <v>12.6</v>
      </c>
      <c r="F17" s="334"/>
      <c r="G17" s="285">
        <f t="shared" si="0"/>
        <v>0</v>
      </c>
      <c r="H17" s="250"/>
      <c r="I17" s="243"/>
      <c r="J17" s="250"/>
      <c r="K17" s="243"/>
      <c r="M17" s="244" t="s">
        <v>776</v>
      </c>
      <c r="O17" s="233"/>
    </row>
    <row r="18" spans="1:80" ht="12.75">
      <c r="A18" s="282">
        <v>11</v>
      </c>
      <c r="B18" s="275" t="s">
        <v>829</v>
      </c>
      <c r="C18" s="275" t="s">
        <v>830</v>
      </c>
      <c r="D18" s="275" t="s">
        <v>815</v>
      </c>
      <c r="E18" s="276">
        <v>1.4</v>
      </c>
      <c r="F18" s="334"/>
      <c r="G18" s="285">
        <f t="shared" si="0"/>
        <v>0</v>
      </c>
      <c r="H18" s="281">
        <v>0</v>
      </c>
      <c r="I18" s="241">
        <f>E51*H18</f>
        <v>0</v>
      </c>
      <c r="J18" s="240">
        <v>0</v>
      </c>
      <c r="K18" s="241">
        <f>E51*J18</f>
        <v>0</v>
      </c>
      <c r="O18" s="233">
        <v>2</v>
      </c>
      <c r="AA18" s="210">
        <v>1</v>
      </c>
      <c r="AB18" s="210">
        <v>1</v>
      </c>
      <c r="AC18" s="210">
        <v>1</v>
      </c>
      <c r="AZ18" s="210">
        <v>1</v>
      </c>
      <c r="BA18" s="210">
        <f>IF(AZ18=1,G51,0)</f>
        <v>0</v>
      </c>
      <c r="BB18" s="210">
        <f>IF(AZ18=2,G51,0)</f>
        <v>0</v>
      </c>
      <c r="BC18" s="210">
        <f>IF(AZ18=3,G51,0)</f>
        <v>0</v>
      </c>
      <c r="BD18" s="210">
        <f>IF(AZ18=4,G51,0)</f>
        <v>0</v>
      </c>
      <c r="BE18" s="210">
        <f>IF(AZ18=5,G51,0)</f>
        <v>0</v>
      </c>
      <c r="CA18" s="233">
        <v>1</v>
      </c>
      <c r="CB18" s="233">
        <v>1</v>
      </c>
    </row>
    <row r="19" spans="1:80" ht="12.75">
      <c r="A19" s="282">
        <v>12</v>
      </c>
      <c r="B19" s="275" t="s">
        <v>829</v>
      </c>
      <c r="C19" s="275" t="s">
        <v>831</v>
      </c>
      <c r="D19" s="275" t="s">
        <v>815</v>
      </c>
      <c r="E19" s="276">
        <v>1.4</v>
      </c>
      <c r="F19" s="334"/>
      <c r="G19" s="285">
        <f t="shared" si="0"/>
        <v>0</v>
      </c>
      <c r="H19" s="281">
        <v>0</v>
      </c>
      <c r="I19" s="241">
        <f>E52*H19</f>
        <v>0</v>
      </c>
      <c r="J19" s="240">
        <v>0</v>
      </c>
      <c r="K19" s="241">
        <f>E52*J19</f>
        <v>0</v>
      </c>
      <c r="O19" s="233">
        <v>2</v>
      </c>
      <c r="AA19" s="210">
        <v>1</v>
      </c>
      <c r="AB19" s="210">
        <v>1</v>
      </c>
      <c r="AC19" s="210">
        <v>1</v>
      </c>
      <c r="AZ19" s="210">
        <v>1</v>
      </c>
      <c r="BA19" s="210">
        <f>IF(AZ19=1,G52,0)</f>
        <v>0</v>
      </c>
      <c r="BB19" s="210">
        <f>IF(AZ19=2,G52,0)</f>
        <v>0</v>
      </c>
      <c r="BC19" s="210">
        <f>IF(AZ19=3,G52,0)</f>
        <v>0</v>
      </c>
      <c r="BD19" s="210">
        <f>IF(AZ19=4,G52,0)</f>
        <v>0</v>
      </c>
      <c r="BE19" s="210">
        <f>IF(AZ19=5,G52,0)</f>
        <v>0</v>
      </c>
      <c r="CA19" s="233">
        <v>1</v>
      </c>
      <c r="CB19" s="233">
        <v>1</v>
      </c>
    </row>
    <row r="20" spans="1:57" ht="12.75">
      <c r="A20" s="282">
        <v>13</v>
      </c>
      <c r="B20" s="275" t="s">
        <v>832</v>
      </c>
      <c r="C20" s="275" t="s">
        <v>833</v>
      </c>
      <c r="D20" s="275" t="s">
        <v>815</v>
      </c>
      <c r="E20" s="276">
        <v>14</v>
      </c>
      <c r="F20" s="334"/>
      <c r="G20" s="285">
        <f t="shared" si="0"/>
        <v>0</v>
      </c>
      <c r="H20" s="258"/>
      <c r="I20" s="259" t="e">
        <f>SUM(I7:I19)</f>
        <v>#REF!</v>
      </c>
      <c r="J20" s="258"/>
      <c r="K20" s="259" t="e">
        <f>SUM(K7:K19)</f>
        <v>#REF!</v>
      </c>
      <c r="O20" s="233">
        <v>4</v>
      </c>
      <c r="BA20" s="260" t="e">
        <f>SUM(BA7:BA19)</f>
        <v>#REF!</v>
      </c>
      <c r="BB20" s="260">
        <f>SUM(BB7:BB19)</f>
        <v>0</v>
      </c>
      <c r="BC20" s="260">
        <f>SUM(BC7:BC19)</f>
        <v>0</v>
      </c>
      <c r="BD20" s="260">
        <f>SUM(BD7:BD19)</f>
        <v>0</v>
      </c>
      <c r="BE20" s="260">
        <f>SUM(BE7:BE19)</f>
        <v>0</v>
      </c>
    </row>
    <row r="21" spans="1:15" ht="12.75">
      <c r="A21" s="282">
        <v>14</v>
      </c>
      <c r="B21" s="275" t="s">
        <v>834</v>
      </c>
      <c r="C21" s="275" t="s">
        <v>835</v>
      </c>
      <c r="D21" s="275" t="s">
        <v>815</v>
      </c>
      <c r="E21" s="276">
        <v>8.4</v>
      </c>
      <c r="F21" s="334"/>
      <c r="G21" s="285">
        <f t="shared" si="0"/>
        <v>0</v>
      </c>
      <c r="H21" s="280"/>
      <c r="I21" s="230"/>
      <c r="J21" s="231"/>
      <c r="K21" s="232"/>
      <c r="O21" s="233">
        <v>1</v>
      </c>
    </row>
    <row r="22" spans="1:80" ht="12.75">
      <c r="A22" s="282">
        <v>15</v>
      </c>
      <c r="B22" s="275" t="s">
        <v>836</v>
      </c>
      <c r="C22" s="275" t="s">
        <v>837</v>
      </c>
      <c r="D22" s="275" t="s">
        <v>815</v>
      </c>
      <c r="E22" s="276">
        <v>58.8</v>
      </c>
      <c r="F22" s="334"/>
      <c r="G22" s="285">
        <f t="shared" si="0"/>
        <v>0</v>
      </c>
      <c r="H22" s="281">
        <v>0.36834</v>
      </c>
      <c r="I22" s="241">
        <f>E55*H22</f>
        <v>13.407575999999999</v>
      </c>
      <c r="J22" s="240">
        <v>0</v>
      </c>
      <c r="K22" s="241">
        <f>E55*J22</f>
        <v>0</v>
      </c>
      <c r="O22" s="233">
        <v>2</v>
      </c>
      <c r="AA22" s="210">
        <v>1</v>
      </c>
      <c r="AB22" s="210">
        <v>1</v>
      </c>
      <c r="AC22" s="210">
        <v>1</v>
      </c>
      <c r="AZ22" s="210">
        <v>1</v>
      </c>
      <c r="BA22" s="210">
        <f>IF(AZ22=1,G55,0)</f>
        <v>0</v>
      </c>
      <c r="BB22" s="210">
        <f>IF(AZ22=2,G55,0)</f>
        <v>0</v>
      </c>
      <c r="BC22" s="210">
        <f>IF(AZ22=3,G55,0)</f>
        <v>0</v>
      </c>
      <c r="BD22" s="210">
        <f>IF(AZ22=4,G55,0)</f>
        <v>0</v>
      </c>
      <c r="BE22" s="210">
        <f>IF(AZ22=5,G55,0)</f>
        <v>0</v>
      </c>
      <c r="CA22" s="233">
        <v>1</v>
      </c>
      <c r="CB22" s="233">
        <v>1</v>
      </c>
    </row>
    <row r="23" spans="1:80" ht="12.75">
      <c r="A23" s="282">
        <v>16</v>
      </c>
      <c r="B23" s="275" t="s">
        <v>838</v>
      </c>
      <c r="C23" s="275" t="s">
        <v>839</v>
      </c>
      <c r="D23" s="275" t="s">
        <v>815</v>
      </c>
      <c r="E23" s="276">
        <v>8.4</v>
      </c>
      <c r="F23" s="334"/>
      <c r="G23" s="285">
        <f t="shared" si="0"/>
        <v>0</v>
      </c>
      <c r="H23" s="281">
        <v>0.441</v>
      </c>
      <c r="I23" s="241">
        <f>E56*H23</f>
        <v>8.643600000000001</v>
      </c>
      <c r="J23" s="240">
        <v>0</v>
      </c>
      <c r="K23" s="241">
        <f>E56*J23</f>
        <v>0</v>
      </c>
      <c r="O23" s="233">
        <v>2</v>
      </c>
      <c r="AA23" s="210">
        <v>1</v>
      </c>
      <c r="AB23" s="210">
        <v>1</v>
      </c>
      <c r="AC23" s="210">
        <v>1</v>
      </c>
      <c r="AZ23" s="210">
        <v>1</v>
      </c>
      <c r="BA23" s="210">
        <f>IF(AZ23=1,G56,0)</f>
        <v>0</v>
      </c>
      <c r="BB23" s="210">
        <f>IF(AZ23=2,G56,0)</f>
        <v>0</v>
      </c>
      <c r="BC23" s="210">
        <f>IF(AZ23=3,G56,0)</f>
        <v>0</v>
      </c>
      <c r="BD23" s="210">
        <f>IF(AZ23=4,G56,0)</f>
        <v>0</v>
      </c>
      <c r="BE23" s="210">
        <f>IF(AZ23=5,G56,0)</f>
        <v>0</v>
      </c>
      <c r="CA23" s="233">
        <v>1</v>
      </c>
      <c r="CB23" s="233">
        <v>1</v>
      </c>
    </row>
    <row r="24" spans="1:80" ht="12.75">
      <c r="A24" s="282">
        <v>17</v>
      </c>
      <c r="B24" s="275" t="s">
        <v>840</v>
      </c>
      <c r="C24" s="275" t="s">
        <v>841</v>
      </c>
      <c r="D24" s="275" t="s">
        <v>201</v>
      </c>
      <c r="E24" s="276">
        <v>350</v>
      </c>
      <c r="F24" s="334"/>
      <c r="G24" s="285">
        <f t="shared" si="0"/>
        <v>0</v>
      </c>
      <c r="H24" s="281">
        <v>1</v>
      </c>
      <c r="I24" s="241">
        <f>E57*H24</f>
        <v>8.4</v>
      </c>
      <c r="J24" s="240">
        <v>0</v>
      </c>
      <c r="K24" s="241">
        <f>E57*J24</f>
        <v>0</v>
      </c>
      <c r="O24" s="233">
        <v>2</v>
      </c>
      <c r="AA24" s="210">
        <v>1</v>
      </c>
      <c r="AB24" s="210">
        <v>1</v>
      </c>
      <c r="AC24" s="210">
        <v>1</v>
      </c>
      <c r="AZ24" s="210">
        <v>1</v>
      </c>
      <c r="BA24" s="210">
        <f>IF(AZ24=1,G57,0)</f>
        <v>0</v>
      </c>
      <c r="BB24" s="210">
        <f>IF(AZ24=2,G57,0)</f>
        <v>0</v>
      </c>
      <c r="BC24" s="210">
        <f>IF(AZ24=3,G57,0)</f>
        <v>0</v>
      </c>
      <c r="BD24" s="210">
        <f>IF(AZ24=4,G57,0)</f>
        <v>0</v>
      </c>
      <c r="BE24" s="210">
        <f>IF(AZ24=5,G57,0)</f>
        <v>0</v>
      </c>
      <c r="CA24" s="233">
        <v>1</v>
      </c>
      <c r="CB24" s="233">
        <v>1</v>
      </c>
    </row>
    <row r="25" spans="1:15" ht="12.75">
      <c r="A25" s="282">
        <v>18</v>
      </c>
      <c r="B25" s="275" t="s">
        <v>842</v>
      </c>
      <c r="C25" s="275" t="s">
        <v>843</v>
      </c>
      <c r="D25" s="275" t="s">
        <v>201</v>
      </c>
      <c r="E25" s="276">
        <v>490</v>
      </c>
      <c r="F25" s="334"/>
      <c r="G25" s="285">
        <f t="shared" si="0"/>
        <v>0</v>
      </c>
      <c r="H25" s="250"/>
      <c r="I25" s="243"/>
      <c r="J25" s="250"/>
      <c r="K25" s="243"/>
      <c r="M25" s="244" t="s">
        <v>785</v>
      </c>
      <c r="O25" s="233"/>
    </row>
    <row r="26" spans="1:80" ht="12.75">
      <c r="A26" s="282">
        <v>19</v>
      </c>
      <c r="B26" s="275" t="s">
        <v>844</v>
      </c>
      <c r="C26" s="275" t="s">
        <v>845</v>
      </c>
      <c r="D26" s="275" t="s">
        <v>201</v>
      </c>
      <c r="E26" s="276">
        <v>896</v>
      </c>
      <c r="F26" s="334"/>
      <c r="G26" s="285">
        <f t="shared" si="0"/>
        <v>0</v>
      </c>
      <c r="H26" s="281">
        <v>0.00061</v>
      </c>
      <c r="I26" s="241">
        <f>E59*H26</f>
        <v>0.035868</v>
      </c>
      <c r="J26" s="240">
        <v>0</v>
      </c>
      <c r="K26" s="241">
        <f>E59*J26</f>
        <v>0</v>
      </c>
      <c r="O26" s="233">
        <v>2</v>
      </c>
      <c r="AA26" s="210">
        <v>1</v>
      </c>
      <c r="AB26" s="210">
        <v>1</v>
      </c>
      <c r="AC26" s="210">
        <v>1</v>
      </c>
      <c r="AZ26" s="210">
        <v>1</v>
      </c>
      <c r="BA26" s="210">
        <f>IF(AZ26=1,G59,0)</f>
        <v>0</v>
      </c>
      <c r="BB26" s="210">
        <f>IF(AZ26=2,G59,0)</f>
        <v>0</v>
      </c>
      <c r="BC26" s="210">
        <f>IF(AZ26=3,G59,0)</f>
        <v>0</v>
      </c>
      <c r="BD26" s="210">
        <f>IF(AZ26=4,G59,0)</f>
        <v>0</v>
      </c>
      <c r="BE26" s="210">
        <f>IF(AZ26=5,G59,0)</f>
        <v>0</v>
      </c>
      <c r="CA26" s="233">
        <v>1</v>
      </c>
      <c r="CB26" s="233">
        <v>1</v>
      </c>
    </row>
    <row r="27" spans="1:15" ht="12.75">
      <c r="A27" s="282">
        <v>20</v>
      </c>
      <c r="B27" s="275" t="s">
        <v>846</v>
      </c>
      <c r="C27" s="275" t="s">
        <v>847</v>
      </c>
      <c r="D27" s="275" t="s">
        <v>201</v>
      </c>
      <c r="E27" s="276">
        <v>672</v>
      </c>
      <c r="F27" s="334"/>
      <c r="G27" s="285">
        <f t="shared" si="0"/>
        <v>0</v>
      </c>
      <c r="H27" s="250"/>
      <c r="I27" s="243"/>
      <c r="J27" s="250"/>
      <c r="K27" s="243"/>
      <c r="M27" s="244" t="s">
        <v>788</v>
      </c>
      <c r="O27" s="233"/>
    </row>
    <row r="28" spans="1:80" ht="12.75">
      <c r="A28" s="282">
        <v>21</v>
      </c>
      <c r="B28" s="275" t="s">
        <v>848</v>
      </c>
      <c r="C28" s="275" t="s">
        <v>849</v>
      </c>
      <c r="D28" s="275" t="s">
        <v>201</v>
      </c>
      <c r="E28" s="276">
        <v>588</v>
      </c>
      <c r="F28" s="334"/>
      <c r="G28" s="285">
        <f t="shared" si="0"/>
        <v>0</v>
      </c>
      <c r="H28" s="281">
        <v>0.12715</v>
      </c>
      <c r="I28" s="241">
        <f>E61*H28</f>
        <v>1.7801000000000002</v>
      </c>
      <c r="J28" s="240">
        <v>0</v>
      </c>
      <c r="K28" s="241">
        <f>E61*J28</f>
        <v>0</v>
      </c>
      <c r="O28" s="233">
        <v>2</v>
      </c>
      <c r="AA28" s="210">
        <v>1</v>
      </c>
      <c r="AB28" s="210">
        <v>1</v>
      </c>
      <c r="AC28" s="210">
        <v>1</v>
      </c>
      <c r="AZ28" s="210">
        <v>1</v>
      </c>
      <c r="BA28" s="210">
        <f>IF(AZ28=1,G61,0)</f>
        <v>0</v>
      </c>
      <c r="BB28" s="210">
        <f>IF(AZ28=2,G61,0)</f>
        <v>0</v>
      </c>
      <c r="BC28" s="210">
        <f>IF(AZ28=3,G61,0)</f>
        <v>0</v>
      </c>
      <c r="BD28" s="210">
        <f>IF(AZ28=4,G61,0)</f>
        <v>0</v>
      </c>
      <c r="BE28" s="210">
        <f>IF(AZ28=5,G61,0)</f>
        <v>0</v>
      </c>
      <c r="CA28" s="233">
        <v>1</v>
      </c>
      <c r="CB28" s="233">
        <v>1</v>
      </c>
    </row>
    <row r="29" spans="1:15" ht="12.75">
      <c r="A29" s="282">
        <v>22</v>
      </c>
      <c r="B29" s="275" t="s">
        <v>850</v>
      </c>
      <c r="C29" s="275" t="s">
        <v>851</v>
      </c>
      <c r="D29" s="275" t="s">
        <v>201</v>
      </c>
      <c r="E29" s="276">
        <v>224</v>
      </c>
      <c r="F29" s="334"/>
      <c r="G29" s="285">
        <f t="shared" si="0"/>
        <v>0</v>
      </c>
      <c r="H29" s="250"/>
      <c r="I29" s="243"/>
      <c r="J29" s="250"/>
      <c r="K29" s="243"/>
      <c r="M29" s="244" t="s">
        <v>790</v>
      </c>
      <c r="O29" s="233"/>
    </row>
    <row r="30" spans="1:80" ht="12.75">
      <c r="A30" s="282">
        <v>23</v>
      </c>
      <c r="B30" s="275" t="s">
        <v>852</v>
      </c>
      <c r="C30" s="275" t="s">
        <v>853</v>
      </c>
      <c r="D30" s="275" t="s">
        <v>201</v>
      </c>
      <c r="E30" s="276">
        <v>420</v>
      </c>
      <c r="F30" s="334"/>
      <c r="G30" s="285">
        <f t="shared" si="0"/>
        <v>0</v>
      </c>
      <c r="H30" s="281">
        <v>0.18152</v>
      </c>
      <c r="I30" s="241">
        <f>E63*H30</f>
        <v>2.54128</v>
      </c>
      <c r="J30" s="240">
        <v>0</v>
      </c>
      <c r="K30" s="241">
        <f>E63*J30</f>
        <v>0</v>
      </c>
      <c r="O30" s="233">
        <v>2</v>
      </c>
      <c r="AA30" s="210">
        <v>1</v>
      </c>
      <c r="AB30" s="210">
        <v>1</v>
      </c>
      <c r="AC30" s="210">
        <v>1</v>
      </c>
      <c r="AZ30" s="210">
        <v>1</v>
      </c>
      <c r="BA30" s="210">
        <f>IF(AZ30=1,G63,0)</f>
        <v>0</v>
      </c>
      <c r="BB30" s="210">
        <f>IF(AZ30=2,G63,0)</f>
        <v>0</v>
      </c>
      <c r="BC30" s="210">
        <f>IF(AZ30=3,G63,0)</f>
        <v>0</v>
      </c>
      <c r="BD30" s="210">
        <f>IF(AZ30=4,G63,0)</f>
        <v>0</v>
      </c>
      <c r="BE30" s="210">
        <f>IF(AZ30=5,G63,0)</f>
        <v>0</v>
      </c>
      <c r="CA30" s="233">
        <v>1</v>
      </c>
      <c r="CB30" s="233">
        <v>1</v>
      </c>
    </row>
    <row r="31" spans="1:80" ht="12.75">
      <c r="A31" s="251"/>
      <c r="B31" s="252" t="s">
        <v>99</v>
      </c>
      <c r="C31" s="277" t="s">
        <v>919</v>
      </c>
      <c r="D31" s="278"/>
      <c r="E31" s="278"/>
      <c r="F31" s="284"/>
      <c r="G31" s="286">
        <f>SUM(G6:G30)</f>
        <v>0</v>
      </c>
      <c r="H31" s="281">
        <v>0.0036</v>
      </c>
      <c r="I31" s="241">
        <f>E64*H31</f>
        <v>0.04536</v>
      </c>
      <c r="J31" s="240">
        <v>0</v>
      </c>
      <c r="K31" s="241">
        <f>E64*J31</f>
        <v>0</v>
      </c>
      <c r="O31" s="233">
        <v>2</v>
      </c>
      <c r="AA31" s="210">
        <v>1</v>
      </c>
      <c r="AB31" s="210">
        <v>1</v>
      </c>
      <c r="AC31" s="210">
        <v>1</v>
      </c>
      <c r="AZ31" s="210">
        <v>1</v>
      </c>
      <c r="BA31" s="210">
        <f>IF(AZ31=1,G64,0)</f>
        <v>0</v>
      </c>
      <c r="BB31" s="210">
        <f>IF(AZ31=2,G64,0)</f>
        <v>0</v>
      </c>
      <c r="BC31" s="210">
        <f>IF(AZ31=3,G64,0)</f>
        <v>0</v>
      </c>
      <c r="BD31" s="210">
        <f>IF(AZ31=4,G64,0)</f>
        <v>0</v>
      </c>
      <c r="BE31" s="210">
        <f>IF(AZ31=5,G64,0)</f>
        <v>0</v>
      </c>
      <c r="CA31" s="233">
        <v>1</v>
      </c>
      <c r="CB31" s="233">
        <v>1</v>
      </c>
    </row>
    <row r="32" spans="1:15" ht="15.6">
      <c r="A32" s="273" t="s">
        <v>918</v>
      </c>
      <c r="B32" s="273">
        <v>1</v>
      </c>
      <c r="C32" s="273" t="s">
        <v>920</v>
      </c>
      <c r="D32" s="274"/>
      <c r="E32" s="274"/>
      <c r="F32" s="274"/>
      <c r="G32" s="287"/>
      <c r="H32" s="280"/>
      <c r="I32" s="230"/>
      <c r="J32" s="231"/>
      <c r="K32" s="232"/>
      <c r="O32" s="233"/>
    </row>
    <row r="33" spans="1:80" ht="12.75">
      <c r="A33" s="282">
        <v>1</v>
      </c>
      <c r="B33" s="275" t="s">
        <v>854</v>
      </c>
      <c r="C33" s="275" t="s">
        <v>855</v>
      </c>
      <c r="D33" s="275" t="s">
        <v>856</v>
      </c>
      <c r="E33" s="276">
        <v>1</v>
      </c>
      <c r="F33" s="334"/>
      <c r="G33" s="285">
        <f>E33*F33</f>
        <v>0</v>
      </c>
      <c r="H33" s="281">
        <v>0.18207</v>
      </c>
      <c r="I33" s="241" t="e">
        <f>#REF!*H33</f>
        <v>#REF!</v>
      </c>
      <c r="J33" s="240">
        <v>0</v>
      </c>
      <c r="K33" s="241" t="e">
        <f>#REF!*J33</f>
        <v>#REF!</v>
      </c>
      <c r="O33" s="233">
        <v>2</v>
      </c>
      <c r="AA33" s="210">
        <v>1</v>
      </c>
      <c r="AB33" s="210">
        <v>1</v>
      </c>
      <c r="AC33" s="210">
        <v>1</v>
      </c>
      <c r="AZ33" s="210">
        <v>1</v>
      </c>
      <c r="BA33" s="210" t="e">
        <f>IF(AZ33=1,#REF!,0)</f>
        <v>#REF!</v>
      </c>
      <c r="BB33" s="210">
        <f>IF(AZ33=2,#REF!,0)</f>
        <v>0</v>
      </c>
      <c r="BC33" s="210">
        <f>IF(AZ33=3,#REF!,0)</f>
        <v>0</v>
      </c>
      <c r="BD33" s="210">
        <f>IF(AZ33=4,#REF!,0)</f>
        <v>0</v>
      </c>
      <c r="BE33" s="210">
        <f>IF(AZ33=5,#REF!,0)</f>
        <v>0</v>
      </c>
      <c r="CA33" s="233">
        <v>1</v>
      </c>
      <c r="CB33" s="233">
        <v>1</v>
      </c>
    </row>
    <row r="34" spans="1:80" ht="12.75">
      <c r="A34" s="282">
        <v>2</v>
      </c>
      <c r="B34" s="275" t="s">
        <v>857</v>
      </c>
      <c r="C34" s="275" t="s">
        <v>858</v>
      </c>
      <c r="D34" s="275" t="s">
        <v>859</v>
      </c>
      <c r="E34" s="276">
        <v>1</v>
      </c>
      <c r="F34" s="334"/>
      <c r="G34" s="285">
        <f>E34*F34</f>
        <v>0</v>
      </c>
      <c r="H34" s="281">
        <v>0</v>
      </c>
      <c r="I34" s="241" t="e">
        <f>#REF!*H34</f>
        <v>#REF!</v>
      </c>
      <c r="J34" s="240">
        <v>0</v>
      </c>
      <c r="K34" s="241" t="e">
        <f>#REF!*J34</f>
        <v>#REF!</v>
      </c>
      <c r="O34" s="233">
        <v>2</v>
      </c>
      <c r="AA34" s="210">
        <v>1</v>
      </c>
      <c r="AB34" s="210">
        <v>1</v>
      </c>
      <c r="AC34" s="210">
        <v>1</v>
      </c>
      <c r="AZ34" s="210">
        <v>1</v>
      </c>
      <c r="BA34" s="210" t="e">
        <f>IF(AZ34=1,#REF!,0)</f>
        <v>#REF!</v>
      </c>
      <c r="BB34" s="210">
        <f>IF(AZ34=2,#REF!,0)</f>
        <v>0</v>
      </c>
      <c r="BC34" s="210">
        <f>IF(AZ34=3,#REF!,0)</f>
        <v>0</v>
      </c>
      <c r="BD34" s="210">
        <f>IF(AZ34=4,#REF!,0)</f>
        <v>0</v>
      </c>
      <c r="BE34" s="210">
        <f>IF(AZ34=5,#REF!,0)</f>
        <v>0</v>
      </c>
      <c r="CA34" s="233">
        <v>1</v>
      </c>
      <c r="CB34" s="233">
        <v>1</v>
      </c>
    </row>
    <row r="35" spans="1:57" ht="12.75">
      <c r="A35" s="282">
        <v>3</v>
      </c>
      <c r="B35" s="275" t="s">
        <v>860</v>
      </c>
      <c r="C35" s="275" t="s">
        <v>861</v>
      </c>
      <c r="D35" s="275" t="s">
        <v>859</v>
      </c>
      <c r="E35" s="276">
        <v>1</v>
      </c>
      <c r="F35" s="334"/>
      <c r="G35" s="285">
        <f>E35*F35</f>
        <v>0</v>
      </c>
      <c r="H35" s="258"/>
      <c r="I35" s="259" t="e">
        <f>SUM(I33:I34)</f>
        <v>#REF!</v>
      </c>
      <c r="J35" s="258"/>
      <c r="K35" s="259" t="e">
        <f>SUM(K33:K34)</f>
        <v>#REF!</v>
      </c>
      <c r="O35" s="233">
        <v>4</v>
      </c>
      <c r="BA35" s="260" t="e">
        <f>SUM(BA33:BA34)</f>
        <v>#REF!</v>
      </c>
      <c r="BB35" s="260">
        <f>SUM(BB33:BB34)</f>
        <v>0</v>
      </c>
      <c r="BC35" s="260">
        <f>SUM(BC33:BC34)</f>
        <v>0</v>
      </c>
      <c r="BD35" s="260">
        <f>SUM(BD33:BD34)</f>
        <v>0</v>
      </c>
      <c r="BE35" s="260">
        <f>SUM(BE33:BE34)</f>
        <v>0</v>
      </c>
    </row>
    <row r="36" spans="1:80" ht="12.75">
      <c r="A36" s="251"/>
      <c r="B36" s="252" t="s">
        <v>99</v>
      </c>
      <c r="C36" s="277" t="s">
        <v>921</v>
      </c>
      <c r="D36" s="278"/>
      <c r="E36" s="278"/>
      <c r="F36" s="284"/>
      <c r="G36" s="286">
        <f>SUM(G33:G35)</f>
        <v>0</v>
      </c>
      <c r="H36" s="281">
        <v>0.0036</v>
      </c>
      <c r="I36" s="241">
        <f>E72*H36</f>
        <v>0</v>
      </c>
      <c r="J36" s="240">
        <v>0</v>
      </c>
      <c r="K36" s="241">
        <f>E72*J36</f>
        <v>0</v>
      </c>
      <c r="O36" s="233">
        <v>2</v>
      </c>
      <c r="AA36" s="210">
        <v>1</v>
      </c>
      <c r="AB36" s="210">
        <v>1</v>
      </c>
      <c r="AC36" s="210">
        <v>1</v>
      </c>
      <c r="AZ36" s="210">
        <v>1</v>
      </c>
      <c r="BA36" s="210">
        <f>IF(AZ36=1,G72,0)</f>
        <v>0</v>
      </c>
      <c r="BB36" s="210">
        <f>IF(AZ36=2,G72,0)</f>
        <v>0</v>
      </c>
      <c r="BC36" s="210">
        <f>IF(AZ36=3,G72,0)</f>
        <v>0</v>
      </c>
      <c r="BD36" s="210">
        <f>IF(AZ36=4,G72,0)</f>
        <v>0</v>
      </c>
      <c r="BE36" s="210">
        <f>IF(AZ36=5,G72,0)</f>
        <v>0</v>
      </c>
      <c r="CA36" s="233">
        <v>1</v>
      </c>
      <c r="CB36" s="233">
        <v>1</v>
      </c>
    </row>
    <row r="37" spans="1:15" ht="15.6">
      <c r="A37" s="273" t="s">
        <v>918</v>
      </c>
      <c r="B37" s="273">
        <v>3</v>
      </c>
      <c r="C37" s="273" t="s">
        <v>862</v>
      </c>
      <c r="D37" s="274"/>
      <c r="E37" s="274"/>
      <c r="F37" s="274"/>
      <c r="G37" s="287"/>
      <c r="H37" s="280"/>
      <c r="I37" s="230"/>
      <c r="J37" s="231"/>
      <c r="K37" s="232"/>
      <c r="O37" s="233"/>
    </row>
    <row r="38" spans="1:7" ht="12.75">
      <c r="A38" s="282">
        <v>1</v>
      </c>
      <c r="B38" s="275" t="s">
        <v>863</v>
      </c>
      <c r="C38" s="275" t="s">
        <v>1124</v>
      </c>
      <c r="D38" s="288" t="s">
        <v>859</v>
      </c>
      <c r="E38" s="276">
        <v>1</v>
      </c>
      <c r="F38" s="335"/>
      <c r="G38" s="285">
        <f aca="true" t="shared" si="1" ref="G38">E38*F38</f>
        <v>0</v>
      </c>
    </row>
    <row r="39" spans="1:80" ht="12.75">
      <c r="A39" s="251"/>
      <c r="B39" s="252" t="s">
        <v>99</v>
      </c>
      <c r="C39" s="277" t="s">
        <v>922</v>
      </c>
      <c r="D39" s="278"/>
      <c r="E39" s="278"/>
      <c r="F39" s="284"/>
      <c r="G39" s="286">
        <f>SUM(G38)</f>
        <v>0</v>
      </c>
      <c r="H39" s="281">
        <v>0.0036</v>
      </c>
      <c r="I39" s="241" t="e">
        <f>#REF!*H39</f>
        <v>#REF!</v>
      </c>
      <c r="J39" s="240">
        <v>0</v>
      </c>
      <c r="K39" s="241" t="e">
        <f>#REF!*J39</f>
        <v>#REF!</v>
      </c>
      <c r="O39" s="233">
        <v>2</v>
      </c>
      <c r="AA39" s="210">
        <v>1</v>
      </c>
      <c r="AB39" s="210">
        <v>1</v>
      </c>
      <c r="AC39" s="210">
        <v>1</v>
      </c>
      <c r="AZ39" s="210">
        <v>1</v>
      </c>
      <c r="BA39" s="210" t="e">
        <f>IF(AZ39=1,#REF!,0)</f>
        <v>#REF!</v>
      </c>
      <c r="BB39" s="210">
        <f>IF(AZ39=2,#REF!,0)</f>
        <v>0</v>
      </c>
      <c r="BC39" s="210">
        <f>IF(AZ39=3,#REF!,0)</f>
        <v>0</v>
      </c>
      <c r="BD39" s="210">
        <f>IF(AZ39=4,#REF!,0)</f>
        <v>0</v>
      </c>
      <c r="BE39" s="210">
        <f>IF(AZ39=5,#REF!,0)</f>
        <v>0</v>
      </c>
      <c r="CA39" s="233">
        <v>1</v>
      </c>
      <c r="CB39" s="233">
        <v>1</v>
      </c>
    </row>
    <row r="40" spans="1:15" ht="15.6">
      <c r="A40" s="273" t="s">
        <v>918</v>
      </c>
      <c r="B40" s="273">
        <v>4</v>
      </c>
      <c r="C40" s="273" t="s">
        <v>864</v>
      </c>
      <c r="D40" s="274"/>
      <c r="E40" s="274"/>
      <c r="F40" s="274"/>
      <c r="G40" s="287"/>
      <c r="H40" s="280"/>
      <c r="I40" s="230"/>
      <c r="J40" s="231"/>
      <c r="K40" s="232"/>
      <c r="O40" s="233"/>
    </row>
    <row r="41" spans="1:7" ht="12.75">
      <c r="A41" s="282">
        <v>1</v>
      </c>
      <c r="B41" s="275" t="s">
        <v>865</v>
      </c>
      <c r="C41" s="275" t="s">
        <v>866</v>
      </c>
      <c r="D41" s="275" t="s">
        <v>867</v>
      </c>
      <c r="E41" s="276">
        <v>52</v>
      </c>
      <c r="F41" s="334"/>
      <c r="G41" s="285">
        <f>E41*F41</f>
        <v>0</v>
      </c>
    </row>
    <row r="42" spans="1:80" ht="12.75">
      <c r="A42" s="251"/>
      <c r="B42" s="252" t="s">
        <v>99</v>
      </c>
      <c r="C42" s="277" t="s">
        <v>923</v>
      </c>
      <c r="D42" s="278"/>
      <c r="E42" s="278"/>
      <c r="F42" s="284"/>
      <c r="G42" s="286">
        <f>SUM(G41)</f>
        <v>0</v>
      </c>
      <c r="H42" s="281">
        <v>0.0036</v>
      </c>
      <c r="I42" s="241">
        <f>E73*H42</f>
        <v>0</v>
      </c>
      <c r="J42" s="240">
        <v>0</v>
      </c>
      <c r="K42" s="241">
        <f>E73*J42</f>
        <v>0</v>
      </c>
      <c r="O42" s="233">
        <v>2</v>
      </c>
      <c r="AA42" s="210">
        <v>1</v>
      </c>
      <c r="AB42" s="210">
        <v>1</v>
      </c>
      <c r="AC42" s="210">
        <v>1</v>
      </c>
      <c r="AZ42" s="210">
        <v>1</v>
      </c>
      <c r="BA42" s="210">
        <f>IF(AZ42=1,G73,0)</f>
        <v>0</v>
      </c>
      <c r="BB42" s="210">
        <f>IF(AZ42=2,G73,0)</f>
        <v>0</v>
      </c>
      <c r="BC42" s="210">
        <f>IF(AZ42=3,G73,0)</f>
        <v>0</v>
      </c>
      <c r="BD42" s="210">
        <f>IF(AZ42=4,G73,0)</f>
        <v>0</v>
      </c>
      <c r="BE42" s="210">
        <f>IF(AZ42=5,G73,0)</f>
        <v>0</v>
      </c>
      <c r="CA42" s="233">
        <v>1</v>
      </c>
      <c r="CB42" s="233">
        <v>1</v>
      </c>
    </row>
    <row r="43" spans="1:15" ht="15.6">
      <c r="A43" s="273" t="s">
        <v>918</v>
      </c>
      <c r="B43" s="273">
        <v>5</v>
      </c>
      <c r="C43" s="273" t="s">
        <v>868</v>
      </c>
      <c r="D43" s="274"/>
      <c r="E43" s="274"/>
      <c r="F43" s="274"/>
      <c r="G43" s="287"/>
      <c r="H43" s="280"/>
      <c r="I43" s="230"/>
      <c r="J43" s="231"/>
      <c r="K43" s="232"/>
      <c r="O43" s="233"/>
    </row>
    <row r="44" spans="1:7" ht="12.75">
      <c r="A44" s="282">
        <v>1</v>
      </c>
      <c r="B44" s="275" t="s">
        <v>869</v>
      </c>
      <c r="C44" s="275" t="s">
        <v>870</v>
      </c>
      <c r="D44" s="275" t="s">
        <v>504</v>
      </c>
      <c r="E44" s="276">
        <v>350</v>
      </c>
      <c r="F44" s="334"/>
      <c r="G44" s="285">
        <f aca="true" t="shared" si="2" ref="G44:G69">E44*F44</f>
        <v>0</v>
      </c>
    </row>
    <row r="45" spans="1:7" ht="12.75">
      <c r="A45" s="282">
        <v>2</v>
      </c>
      <c r="B45" s="275" t="s">
        <v>871</v>
      </c>
      <c r="C45" s="275" t="s">
        <v>872</v>
      </c>
      <c r="D45" s="275" t="s">
        <v>201</v>
      </c>
      <c r="E45" s="276">
        <v>940.8</v>
      </c>
      <c r="F45" s="334"/>
      <c r="G45" s="285">
        <f t="shared" si="2"/>
        <v>0</v>
      </c>
    </row>
    <row r="46" spans="1:7" ht="12.75">
      <c r="A46" s="282">
        <v>3</v>
      </c>
      <c r="B46" s="275" t="s">
        <v>873</v>
      </c>
      <c r="C46" s="275" t="s">
        <v>874</v>
      </c>
      <c r="D46" s="275" t="s">
        <v>201</v>
      </c>
      <c r="E46" s="276">
        <v>705.6</v>
      </c>
      <c r="F46" s="334"/>
      <c r="G46" s="285">
        <f t="shared" si="2"/>
        <v>0</v>
      </c>
    </row>
    <row r="47" spans="1:7" ht="12.75">
      <c r="A47" s="282">
        <v>4</v>
      </c>
      <c r="B47" s="275" t="s">
        <v>875</v>
      </c>
      <c r="C47" s="275" t="s">
        <v>876</v>
      </c>
      <c r="D47" s="275" t="s">
        <v>201</v>
      </c>
      <c r="E47" s="276">
        <v>617.4</v>
      </c>
      <c r="F47" s="334"/>
      <c r="G47" s="285">
        <f t="shared" si="2"/>
        <v>0</v>
      </c>
    </row>
    <row r="48" spans="1:7" ht="12.75">
      <c r="A48" s="282">
        <v>5</v>
      </c>
      <c r="B48" s="275" t="s">
        <v>877</v>
      </c>
      <c r="C48" s="275" t="s">
        <v>878</v>
      </c>
      <c r="D48" s="275" t="s">
        <v>201</v>
      </c>
      <c r="E48" s="276">
        <v>235.2</v>
      </c>
      <c r="F48" s="334"/>
      <c r="G48" s="285">
        <f t="shared" si="2"/>
        <v>0</v>
      </c>
    </row>
    <row r="49" spans="1:7" ht="12.75">
      <c r="A49" s="282">
        <v>6</v>
      </c>
      <c r="B49" s="275" t="s">
        <v>879</v>
      </c>
      <c r="C49" s="275" t="s">
        <v>880</v>
      </c>
      <c r="D49" s="275" t="s">
        <v>201</v>
      </c>
      <c r="E49" s="276">
        <v>441</v>
      </c>
      <c r="F49" s="334"/>
      <c r="G49" s="285">
        <f t="shared" si="2"/>
        <v>0</v>
      </c>
    </row>
    <row r="50" spans="1:7" ht="12.75">
      <c r="A50" s="282">
        <v>7</v>
      </c>
      <c r="B50" s="275" t="s">
        <v>881</v>
      </c>
      <c r="C50" s="275" t="s">
        <v>882</v>
      </c>
      <c r="D50" s="275" t="s">
        <v>201</v>
      </c>
      <c r="E50" s="276">
        <v>514.5</v>
      </c>
      <c r="F50" s="334"/>
      <c r="G50" s="285">
        <f t="shared" si="2"/>
        <v>0</v>
      </c>
    </row>
    <row r="51" spans="1:7" ht="12.75">
      <c r="A51" s="282">
        <v>8</v>
      </c>
      <c r="B51" s="275" t="s">
        <v>883</v>
      </c>
      <c r="C51" s="275" t="s">
        <v>1117</v>
      </c>
      <c r="D51" s="275" t="s">
        <v>201</v>
      </c>
      <c r="E51" s="276">
        <v>112</v>
      </c>
      <c r="F51" s="334"/>
      <c r="G51" s="285">
        <f t="shared" si="2"/>
        <v>0</v>
      </c>
    </row>
    <row r="52" spans="1:7" ht="12.75">
      <c r="A52" s="282">
        <v>9</v>
      </c>
      <c r="B52" s="275" t="s">
        <v>884</v>
      </c>
      <c r="C52" s="275" t="s">
        <v>885</v>
      </c>
      <c r="D52" s="275" t="s">
        <v>815</v>
      </c>
      <c r="E52" s="276">
        <v>224</v>
      </c>
      <c r="F52" s="334"/>
      <c r="G52" s="285">
        <f t="shared" si="2"/>
        <v>0</v>
      </c>
    </row>
    <row r="53" spans="1:7" ht="12.75">
      <c r="A53" s="282">
        <v>10</v>
      </c>
      <c r="B53" s="275" t="s">
        <v>886</v>
      </c>
      <c r="C53" s="275" t="s">
        <v>887</v>
      </c>
      <c r="D53" s="275" t="s">
        <v>815</v>
      </c>
      <c r="E53" s="276">
        <v>25.2</v>
      </c>
      <c r="F53" s="334"/>
      <c r="G53" s="285">
        <f t="shared" si="2"/>
        <v>0</v>
      </c>
    </row>
    <row r="54" spans="1:7" ht="12.75">
      <c r="A54" s="282">
        <v>11</v>
      </c>
      <c r="B54" s="275" t="s">
        <v>888</v>
      </c>
      <c r="C54" s="275" t="s">
        <v>1120</v>
      </c>
      <c r="D54" s="275" t="s">
        <v>815</v>
      </c>
      <c r="E54" s="276">
        <v>42</v>
      </c>
      <c r="F54" s="334"/>
      <c r="G54" s="285">
        <f t="shared" si="2"/>
        <v>0</v>
      </c>
    </row>
    <row r="55" spans="1:7" ht="12.75">
      <c r="A55" s="282">
        <v>12</v>
      </c>
      <c r="B55" s="275" t="s">
        <v>889</v>
      </c>
      <c r="C55" s="275" t="s">
        <v>1119</v>
      </c>
      <c r="D55" s="275" t="s">
        <v>815</v>
      </c>
      <c r="E55" s="276">
        <v>36.4</v>
      </c>
      <c r="F55" s="334"/>
      <c r="G55" s="285">
        <f t="shared" si="2"/>
        <v>0</v>
      </c>
    </row>
    <row r="56" spans="1:7" ht="12.75">
      <c r="A56" s="282">
        <v>13</v>
      </c>
      <c r="B56" s="275" t="s">
        <v>890</v>
      </c>
      <c r="C56" s="275" t="s">
        <v>1118</v>
      </c>
      <c r="D56" s="275" t="s">
        <v>815</v>
      </c>
      <c r="E56" s="276">
        <v>19.6</v>
      </c>
      <c r="F56" s="334"/>
      <c r="G56" s="285">
        <f t="shared" si="2"/>
        <v>0</v>
      </c>
    </row>
    <row r="57" spans="1:7" ht="12.75">
      <c r="A57" s="282">
        <v>14</v>
      </c>
      <c r="B57" s="275" t="s">
        <v>891</v>
      </c>
      <c r="C57" s="275" t="s">
        <v>892</v>
      </c>
      <c r="D57" s="275" t="s">
        <v>815</v>
      </c>
      <c r="E57" s="276">
        <v>8.4</v>
      </c>
      <c r="F57" s="334"/>
      <c r="G57" s="285">
        <f t="shared" si="2"/>
        <v>0</v>
      </c>
    </row>
    <row r="58" spans="1:7" ht="12.75">
      <c r="A58" s="282">
        <v>15</v>
      </c>
      <c r="B58" s="275" t="s">
        <v>893</v>
      </c>
      <c r="C58" s="275" t="s">
        <v>1123</v>
      </c>
      <c r="D58" s="275" t="s">
        <v>815</v>
      </c>
      <c r="E58" s="276">
        <v>8.4</v>
      </c>
      <c r="F58" s="334"/>
      <c r="G58" s="285">
        <f t="shared" si="2"/>
        <v>0</v>
      </c>
    </row>
    <row r="59" spans="1:7" ht="12.75">
      <c r="A59" s="282">
        <v>16</v>
      </c>
      <c r="B59" s="275" t="s">
        <v>894</v>
      </c>
      <c r="C59" s="275" t="s">
        <v>1079</v>
      </c>
      <c r="D59" s="275" t="s">
        <v>815</v>
      </c>
      <c r="E59" s="276">
        <v>58.8</v>
      </c>
      <c r="F59" s="334"/>
      <c r="G59" s="285">
        <f t="shared" si="2"/>
        <v>0</v>
      </c>
    </row>
    <row r="60" spans="1:7" ht="12.75">
      <c r="A60" s="282">
        <v>17</v>
      </c>
      <c r="B60" s="275" t="s">
        <v>895</v>
      </c>
      <c r="C60" s="275" t="s">
        <v>1080</v>
      </c>
      <c r="D60" s="275" t="s">
        <v>815</v>
      </c>
      <c r="E60" s="276">
        <v>16.8</v>
      </c>
      <c r="F60" s="334"/>
      <c r="G60" s="285">
        <f t="shared" si="2"/>
        <v>0</v>
      </c>
    </row>
    <row r="61" spans="1:7" ht="12.75">
      <c r="A61" s="282">
        <v>18</v>
      </c>
      <c r="B61" s="275" t="s">
        <v>896</v>
      </c>
      <c r="C61" s="275" t="s">
        <v>1121</v>
      </c>
      <c r="D61" s="275" t="s">
        <v>815</v>
      </c>
      <c r="E61" s="276">
        <v>14</v>
      </c>
      <c r="F61" s="334"/>
      <c r="G61" s="285">
        <f t="shared" si="2"/>
        <v>0</v>
      </c>
    </row>
    <row r="62" spans="1:7" ht="12.75">
      <c r="A62" s="282">
        <v>19</v>
      </c>
      <c r="B62" s="275" t="s">
        <v>897</v>
      </c>
      <c r="C62" s="275" t="s">
        <v>898</v>
      </c>
      <c r="D62" s="275" t="s">
        <v>815</v>
      </c>
      <c r="E62" s="276">
        <v>8.4</v>
      </c>
      <c r="F62" s="334"/>
      <c r="G62" s="285">
        <f t="shared" si="2"/>
        <v>0</v>
      </c>
    </row>
    <row r="63" spans="1:7" ht="12.75">
      <c r="A63" s="282">
        <v>20</v>
      </c>
      <c r="B63" s="275" t="s">
        <v>899</v>
      </c>
      <c r="C63" s="275" t="s">
        <v>900</v>
      </c>
      <c r="D63" s="275" t="s">
        <v>815</v>
      </c>
      <c r="E63" s="276">
        <v>14</v>
      </c>
      <c r="F63" s="334"/>
      <c r="G63" s="285">
        <f t="shared" si="2"/>
        <v>0</v>
      </c>
    </row>
    <row r="64" spans="1:7" ht="12.75">
      <c r="A64" s="282">
        <v>21</v>
      </c>
      <c r="B64" s="275" t="s">
        <v>901</v>
      </c>
      <c r="C64" s="275" t="s">
        <v>1122</v>
      </c>
      <c r="D64" s="275" t="s">
        <v>815</v>
      </c>
      <c r="E64" s="276">
        <v>12.6</v>
      </c>
      <c r="F64" s="334"/>
      <c r="G64" s="285">
        <f t="shared" si="2"/>
        <v>0</v>
      </c>
    </row>
    <row r="65" spans="1:7" ht="12.75">
      <c r="A65" s="282">
        <v>22</v>
      </c>
      <c r="B65" s="275" t="s">
        <v>902</v>
      </c>
      <c r="C65" s="275" t="s">
        <v>903</v>
      </c>
      <c r="D65" s="275" t="s">
        <v>815</v>
      </c>
      <c r="E65" s="276">
        <v>1</v>
      </c>
      <c r="F65" s="334"/>
      <c r="G65" s="285">
        <f t="shared" si="2"/>
        <v>0</v>
      </c>
    </row>
    <row r="66" spans="1:7" ht="12.75">
      <c r="A66" s="282">
        <v>23</v>
      </c>
      <c r="B66" s="275" t="s">
        <v>902</v>
      </c>
      <c r="C66" s="275" t="s">
        <v>904</v>
      </c>
      <c r="D66" s="275" t="s">
        <v>815</v>
      </c>
      <c r="E66" s="276">
        <v>1</v>
      </c>
      <c r="F66" s="334"/>
      <c r="G66" s="285">
        <f t="shared" si="2"/>
        <v>0</v>
      </c>
    </row>
    <row r="67" spans="1:7" ht="12.75">
      <c r="A67" s="282">
        <v>24</v>
      </c>
      <c r="B67" s="275" t="s">
        <v>905</v>
      </c>
      <c r="C67" s="275" t="s">
        <v>906</v>
      </c>
      <c r="D67" s="275" t="s">
        <v>201</v>
      </c>
      <c r="E67" s="276">
        <v>84</v>
      </c>
      <c r="F67" s="334"/>
      <c r="G67" s="285">
        <f t="shared" si="2"/>
        <v>0</v>
      </c>
    </row>
    <row r="68" spans="1:7" ht="12.75">
      <c r="A68" s="289">
        <v>25</v>
      </c>
      <c r="B68" s="290">
        <v>98764039</v>
      </c>
      <c r="C68" s="289" t="s">
        <v>907</v>
      </c>
      <c r="D68" s="289" t="s">
        <v>815</v>
      </c>
      <c r="E68" s="276">
        <v>1</v>
      </c>
      <c r="F68" s="334"/>
      <c r="G68" s="285">
        <f t="shared" si="2"/>
        <v>0</v>
      </c>
    </row>
    <row r="69" spans="1:7" ht="12.75">
      <c r="A69" s="289">
        <v>26</v>
      </c>
      <c r="B69" s="290"/>
      <c r="C69" s="289" t="s">
        <v>926</v>
      </c>
      <c r="D69" s="289" t="s">
        <v>859</v>
      </c>
      <c r="E69" s="276">
        <v>1</v>
      </c>
      <c r="F69" s="334"/>
      <c r="G69" s="285">
        <f t="shared" si="2"/>
        <v>0</v>
      </c>
    </row>
    <row r="70" spans="1:7" ht="12.75">
      <c r="A70" s="289">
        <v>27</v>
      </c>
      <c r="B70" s="290"/>
      <c r="C70" s="296" t="s">
        <v>927</v>
      </c>
      <c r="D70" s="289" t="s">
        <v>859</v>
      </c>
      <c r="E70" s="276">
        <v>1</v>
      </c>
      <c r="F70" s="336"/>
      <c r="G70" s="285">
        <f aca="true" t="shared" si="3" ref="G70:G71">E70*F70</f>
        <v>0</v>
      </c>
    </row>
    <row r="71" spans="1:7" ht="12.75">
      <c r="A71" s="289">
        <v>28</v>
      </c>
      <c r="B71" s="290"/>
      <c r="C71" s="296" t="s">
        <v>928</v>
      </c>
      <c r="D71" s="289" t="s">
        <v>859</v>
      </c>
      <c r="E71" s="276">
        <v>1</v>
      </c>
      <c r="F71" s="336"/>
      <c r="G71" s="285">
        <f t="shared" si="3"/>
        <v>0</v>
      </c>
    </row>
    <row r="72" spans="1:80" ht="12.75">
      <c r="A72" s="251"/>
      <c r="B72" s="252" t="s">
        <v>99</v>
      </c>
      <c r="C72" s="277" t="s">
        <v>923</v>
      </c>
      <c r="D72" s="278"/>
      <c r="E72" s="278"/>
      <c r="F72" s="284"/>
      <c r="G72" s="286">
        <f>SUM(G44:K71)</f>
        <v>0</v>
      </c>
      <c r="H72" s="281">
        <v>0.0036</v>
      </c>
      <c r="I72" s="241" t="e">
        <f>#REF!*H72</f>
        <v>#REF!</v>
      </c>
      <c r="J72" s="240">
        <v>0</v>
      </c>
      <c r="K72" s="241" t="e">
        <f>#REF!*J72</f>
        <v>#REF!</v>
      </c>
      <c r="O72" s="233">
        <v>2</v>
      </c>
      <c r="AA72" s="210">
        <v>1</v>
      </c>
      <c r="AB72" s="210">
        <v>1</v>
      </c>
      <c r="AC72" s="210">
        <v>1</v>
      </c>
      <c r="AZ72" s="210">
        <v>1</v>
      </c>
      <c r="BA72" s="210">
        <f>IF(AZ72=1,G1752,0)</f>
        <v>0</v>
      </c>
      <c r="BB72" s="210">
        <f>IF(AZ72=2,G1752,0)</f>
        <v>0</v>
      </c>
      <c r="BC72" s="210">
        <f>IF(AZ72=3,G1752,0)</f>
        <v>0</v>
      </c>
      <c r="BD72" s="210">
        <f>IF(AZ72=4,G1752,0)</f>
        <v>0</v>
      </c>
      <c r="BE72" s="210">
        <f>IF(AZ72=5,G1752,0)</f>
        <v>0</v>
      </c>
      <c r="CA72" s="233">
        <v>1</v>
      </c>
      <c r="CB72" s="233">
        <v>1</v>
      </c>
    </row>
    <row r="73" spans="1:15" ht="15.6">
      <c r="A73" s="273" t="s">
        <v>918</v>
      </c>
      <c r="B73" s="273">
        <v>5</v>
      </c>
      <c r="C73" s="273" t="s">
        <v>924</v>
      </c>
      <c r="D73" s="274"/>
      <c r="E73" s="274"/>
      <c r="F73" s="274"/>
      <c r="G73" s="287"/>
      <c r="H73" s="280"/>
      <c r="I73" s="230"/>
      <c r="J73" s="231"/>
      <c r="K73" s="232"/>
      <c r="O73" s="233"/>
    </row>
    <row r="74" spans="1:7" ht="12.75">
      <c r="A74" s="282" t="s">
        <v>908</v>
      </c>
      <c r="B74" s="275" t="s">
        <v>909</v>
      </c>
      <c r="C74" s="275" t="s">
        <v>910</v>
      </c>
      <c r="D74" s="288" t="s">
        <v>815</v>
      </c>
      <c r="E74" s="276">
        <v>1</v>
      </c>
      <c r="F74" s="335"/>
      <c r="G74" s="285">
        <f aca="true" t="shared" si="4" ref="G74">E74*F74</f>
        <v>0</v>
      </c>
    </row>
    <row r="75" spans="1:80" ht="12.75">
      <c r="A75" s="251"/>
      <c r="B75" s="252" t="s">
        <v>99</v>
      </c>
      <c r="C75" s="277" t="s">
        <v>925</v>
      </c>
      <c r="D75" s="278"/>
      <c r="E75" s="278"/>
      <c r="F75" s="284"/>
      <c r="G75" s="286">
        <f>SUM(G74)</f>
        <v>0</v>
      </c>
      <c r="H75" s="281">
        <v>0.0036</v>
      </c>
      <c r="I75" s="241">
        <f>E1756*H75</f>
        <v>0</v>
      </c>
      <c r="J75" s="240">
        <v>0</v>
      </c>
      <c r="K75" s="241">
        <f>E1756*J75</f>
        <v>0</v>
      </c>
      <c r="O75" s="233">
        <v>2</v>
      </c>
      <c r="AA75" s="210">
        <v>1</v>
      </c>
      <c r="AB75" s="210">
        <v>1</v>
      </c>
      <c r="AC75" s="210">
        <v>1</v>
      </c>
      <c r="AZ75" s="210">
        <v>1</v>
      </c>
      <c r="BA75" s="210">
        <f>IF(AZ75=1,G1756,0)</f>
        <v>0</v>
      </c>
      <c r="BB75" s="210">
        <f>IF(AZ75=2,G1756,0)</f>
        <v>0</v>
      </c>
      <c r="BC75" s="210">
        <f>IF(AZ75=3,G1756,0)</f>
        <v>0</v>
      </c>
      <c r="BD75" s="210">
        <f>IF(AZ75=4,G1756,0)</f>
        <v>0</v>
      </c>
      <c r="BE75" s="210">
        <f>IF(AZ75=5,G1756,0)</f>
        <v>0</v>
      </c>
      <c r="CA75" s="233">
        <v>1</v>
      </c>
      <c r="CB75" s="233">
        <v>1</v>
      </c>
    </row>
    <row r="76" spans="1:15" ht="15.6">
      <c r="A76" s="273" t="s">
        <v>918</v>
      </c>
      <c r="B76" s="273">
        <v>6</v>
      </c>
      <c r="C76" s="273" t="s">
        <v>911</v>
      </c>
      <c r="D76" s="274"/>
      <c r="E76" s="274"/>
      <c r="F76" s="274"/>
      <c r="G76" s="287"/>
      <c r="H76" s="280"/>
      <c r="I76" s="230"/>
      <c r="J76" s="231"/>
      <c r="K76" s="232"/>
      <c r="O76" s="233"/>
    </row>
    <row r="77" spans="1:7" ht="12.75">
      <c r="A77" s="282">
        <v>1</v>
      </c>
      <c r="B77" s="275" t="s">
        <v>909</v>
      </c>
      <c r="C77" s="275" t="s">
        <v>912</v>
      </c>
      <c r="D77" s="275" t="s">
        <v>913</v>
      </c>
      <c r="E77" s="276">
        <v>91</v>
      </c>
      <c r="F77" s="334"/>
      <c r="G77" s="285">
        <f>E77*F77</f>
        <v>0</v>
      </c>
    </row>
    <row r="78" spans="1:7" ht="12.75">
      <c r="A78" s="282">
        <v>2</v>
      </c>
      <c r="B78" s="275" t="s">
        <v>914</v>
      </c>
      <c r="C78" s="275" t="s">
        <v>915</v>
      </c>
      <c r="D78" s="275" t="s">
        <v>913</v>
      </c>
      <c r="E78" s="276">
        <v>70</v>
      </c>
      <c r="F78" s="334"/>
      <c r="G78" s="285">
        <f>E78*F78</f>
        <v>0</v>
      </c>
    </row>
    <row r="79" spans="1:80" ht="12.75">
      <c r="A79" s="251"/>
      <c r="B79" s="252" t="s">
        <v>99</v>
      </c>
      <c r="C79" s="277" t="s">
        <v>925</v>
      </c>
      <c r="D79" s="278"/>
      <c r="E79" s="278"/>
      <c r="F79" s="284"/>
      <c r="G79" s="286">
        <f>SUM(G77:G78)</f>
        <v>0</v>
      </c>
      <c r="H79" s="281">
        <v>0.0036</v>
      </c>
      <c r="I79" s="241">
        <f>E1760*H79</f>
        <v>0</v>
      </c>
      <c r="J79" s="240">
        <v>0</v>
      </c>
      <c r="K79" s="241">
        <f>E1760*J79</f>
        <v>0</v>
      </c>
      <c r="O79" s="233">
        <v>2</v>
      </c>
      <c r="AA79" s="210">
        <v>1</v>
      </c>
      <c r="AB79" s="210">
        <v>1</v>
      </c>
      <c r="AC79" s="210">
        <v>1</v>
      </c>
      <c r="AZ79" s="210">
        <v>1</v>
      </c>
      <c r="BA79" s="210">
        <f>IF(AZ79=1,G1760,0)</f>
        <v>0</v>
      </c>
      <c r="BB79" s="210">
        <f>IF(AZ79=2,G1760,0)</f>
        <v>0</v>
      </c>
      <c r="BC79" s="210">
        <f>IF(AZ79=3,G1760,0)</f>
        <v>0</v>
      </c>
      <c r="BD79" s="210">
        <f>IF(AZ79=4,G1760,0)</f>
        <v>0</v>
      </c>
      <c r="BE79" s="210">
        <f>IF(AZ79=5,G1760,0)</f>
        <v>0</v>
      </c>
      <c r="CA79" s="233">
        <v>1</v>
      </c>
      <c r="CB79" s="233">
        <v>1</v>
      </c>
    </row>
    <row r="80" spans="1:7" ht="12.75">
      <c r="A80" s="283"/>
      <c r="B80" s="283"/>
      <c r="C80" s="283"/>
      <c r="D80" s="283"/>
      <c r="E80" s="291"/>
      <c r="F80" s="283"/>
      <c r="G80" s="292"/>
    </row>
    <row r="1748" ht="12.75">
      <c r="G1748" s="293"/>
    </row>
    <row r="1750" spans="3:5" ht="12.75">
      <c r="C1750" s="294"/>
      <c r="D1750" s="295"/>
      <c r="E1750" s="295"/>
    </row>
    <row r="1751" spans="3:5" ht="12.75">
      <c r="C1751" s="294"/>
      <c r="D1751" s="295"/>
      <c r="E1751" s="295"/>
    </row>
    <row r="1752" spans="3:5" ht="12.75">
      <c r="C1752" s="294"/>
      <c r="D1752" s="295"/>
      <c r="E1752" s="295"/>
    </row>
  </sheetData>
  <sheetProtection password="C576" sheet="1" objects="1" scenarios="1"/>
  <mergeCells count="4">
    <mergeCell ref="A1:G1"/>
    <mergeCell ref="A3:B3"/>
    <mergeCell ref="A4:B4"/>
    <mergeCell ref="E4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&amp;LZpracováno programem BUILDpower,  © RTS, a.s.&amp;RRozpočet 08 Elektromontáže položkově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3">
      <selection activeCell="L26" sqref="L26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78" t="s">
        <v>32</v>
      </c>
      <c r="B1" s="79"/>
      <c r="C1" s="79"/>
      <c r="D1" s="79"/>
      <c r="E1" s="79"/>
      <c r="F1" s="79"/>
      <c r="G1" s="79"/>
    </row>
    <row r="2" spans="1:7" ht="12.75" customHeight="1">
      <c r="A2" s="80" t="s">
        <v>33</v>
      </c>
      <c r="B2" s="81"/>
      <c r="C2" s="82" t="s">
        <v>1019</v>
      </c>
      <c r="D2" s="82" t="s">
        <v>1020</v>
      </c>
      <c r="E2" s="83"/>
      <c r="F2" s="84" t="s">
        <v>34</v>
      </c>
      <c r="G2" s="410"/>
    </row>
    <row r="3" spans="1:7" ht="3" customHeight="1" hidden="1">
      <c r="A3" s="85"/>
      <c r="B3" s="86"/>
      <c r="C3" s="87"/>
      <c r="D3" s="87"/>
      <c r="E3" s="88"/>
      <c r="F3" s="89"/>
      <c r="G3" s="411"/>
    </row>
    <row r="4" spans="1:7" ht="12" customHeight="1">
      <c r="A4" s="90" t="s">
        <v>35</v>
      </c>
      <c r="B4" s="86"/>
      <c r="C4" s="87"/>
      <c r="D4" s="87"/>
      <c r="E4" s="88"/>
      <c r="F4" s="89" t="s">
        <v>36</v>
      </c>
      <c r="G4" s="412"/>
    </row>
    <row r="5" spans="1:7" ht="12.9" customHeight="1">
      <c r="A5" s="91" t="s">
        <v>1019</v>
      </c>
      <c r="B5" s="92"/>
      <c r="C5" s="93" t="s">
        <v>1020</v>
      </c>
      <c r="D5" s="94"/>
      <c r="E5" s="92"/>
      <c r="F5" s="89" t="s">
        <v>37</v>
      </c>
      <c r="G5" s="411"/>
    </row>
    <row r="6" spans="1:15" ht="12.9" customHeight="1">
      <c r="A6" s="90" t="s">
        <v>38</v>
      </c>
      <c r="B6" s="86"/>
      <c r="C6" s="87"/>
      <c r="D6" s="87"/>
      <c r="E6" s="88"/>
      <c r="F6" s="95" t="s">
        <v>39</v>
      </c>
      <c r="G6" s="413"/>
      <c r="O6" s="96"/>
    </row>
    <row r="7" spans="1:7" ht="12.9" customHeight="1">
      <c r="A7" s="97" t="s">
        <v>100</v>
      </c>
      <c r="B7" s="98"/>
      <c r="C7" s="99" t="s">
        <v>101</v>
      </c>
      <c r="D7" s="100"/>
      <c r="E7" s="100"/>
      <c r="F7" s="101" t="s">
        <v>40</v>
      </c>
      <c r="G7" s="413"/>
    </row>
    <row r="8" spans="1:9" ht="12.75">
      <c r="A8" s="102" t="s">
        <v>41</v>
      </c>
      <c r="B8" s="89"/>
      <c r="C8" s="453"/>
      <c r="D8" s="453"/>
      <c r="E8" s="454"/>
      <c r="F8" s="103" t="s">
        <v>42</v>
      </c>
      <c r="G8" s="414"/>
      <c r="H8" s="104"/>
      <c r="I8" s="105"/>
    </row>
    <row r="9" spans="1:8" ht="12.75">
      <c r="A9" s="102" t="s">
        <v>43</v>
      </c>
      <c r="B9" s="89"/>
      <c r="C9" s="453"/>
      <c r="D9" s="453"/>
      <c r="E9" s="454"/>
      <c r="F9" s="89"/>
      <c r="G9" s="106"/>
      <c r="H9" s="107"/>
    </row>
    <row r="10" spans="1:8" ht="12.75">
      <c r="A10" s="102" t="s">
        <v>44</v>
      </c>
      <c r="B10" s="89"/>
      <c r="C10" s="453"/>
      <c r="D10" s="453"/>
      <c r="E10" s="453"/>
      <c r="F10" s="108"/>
      <c r="G10" s="109"/>
      <c r="H10" s="110"/>
    </row>
    <row r="11" spans="1:57" ht="13.5" customHeight="1">
      <c r="A11" s="102" t="s">
        <v>45</v>
      </c>
      <c r="B11" s="89"/>
      <c r="C11" s="453"/>
      <c r="D11" s="453"/>
      <c r="E11" s="453"/>
      <c r="F11" s="111" t="s">
        <v>46</v>
      </c>
      <c r="G11" s="415"/>
      <c r="H11" s="107"/>
      <c r="BA11" s="112"/>
      <c r="BB11" s="112"/>
      <c r="BC11" s="112"/>
      <c r="BD11" s="112"/>
      <c r="BE11" s="112"/>
    </row>
    <row r="12" spans="1:8" ht="12.75" customHeight="1">
      <c r="A12" s="113" t="s">
        <v>47</v>
      </c>
      <c r="B12" s="86"/>
      <c r="C12" s="455"/>
      <c r="D12" s="455"/>
      <c r="E12" s="455"/>
      <c r="F12" s="114" t="s">
        <v>48</v>
      </c>
      <c r="G12" s="416"/>
      <c r="H12" s="107"/>
    </row>
    <row r="13" spans="1:8" ht="28.5" customHeight="1" thickBot="1">
      <c r="A13" s="115" t="s">
        <v>49</v>
      </c>
      <c r="B13" s="116"/>
      <c r="C13" s="116"/>
      <c r="D13" s="116"/>
      <c r="E13" s="117"/>
      <c r="F13" s="117"/>
      <c r="G13" s="118"/>
      <c r="H13" s="107"/>
    </row>
    <row r="14" spans="1:7" ht="17.25" customHeight="1" thickBot="1">
      <c r="A14" s="119" t="s">
        <v>50</v>
      </c>
      <c r="B14" s="120"/>
      <c r="C14" s="121"/>
      <c r="D14" s="122" t="s">
        <v>51</v>
      </c>
      <c r="E14" s="123"/>
      <c r="F14" s="123"/>
      <c r="G14" s="121"/>
    </row>
    <row r="15" spans="1:7" ht="16.2" customHeight="1">
      <c r="A15" s="124"/>
      <c r="B15" s="125" t="s">
        <v>52</v>
      </c>
      <c r="C15" s="126">
        <f>'09 09 Rek'!E7+'09 09 Rek'!E8+'09 09 Rek'!E9+'09 09 Rek'!E10+'09 09 Rek'!E11</f>
        <v>0</v>
      </c>
      <c r="D15" s="127" t="str">
        <f>'06 06 Rek'!A18</f>
        <v>Ztížené výrobní podmínky</v>
      </c>
      <c r="E15" s="128"/>
      <c r="F15" s="129"/>
      <c r="G15" s="126">
        <f>'06 06 Rek'!I18</f>
        <v>0</v>
      </c>
    </row>
    <row r="16" spans="1:7" ht="16.2" customHeight="1">
      <c r="A16" s="124" t="s">
        <v>53</v>
      </c>
      <c r="B16" s="125" t="s">
        <v>54</v>
      </c>
      <c r="C16" s="126">
        <f>'09 09 Rek'!F12</f>
        <v>0</v>
      </c>
      <c r="D16" s="85" t="str">
        <f>'06 06 Rek'!A19</f>
        <v>Oborová přirážka</v>
      </c>
      <c r="E16" s="130"/>
      <c r="F16" s="131"/>
      <c r="G16" s="126">
        <f>'06 06 Rek'!I19</f>
        <v>0</v>
      </c>
    </row>
    <row r="17" spans="1:7" ht="16.2" customHeight="1">
      <c r="A17" s="124" t="s">
        <v>55</v>
      </c>
      <c r="B17" s="125" t="s">
        <v>56</v>
      </c>
      <c r="C17" s="126">
        <f>'09 09 Rek'!G12</f>
        <v>0</v>
      </c>
      <c r="D17" s="85" t="str">
        <f>'06 06 Rek'!A20</f>
        <v>Přesun stavebních kapacit</v>
      </c>
      <c r="E17" s="130"/>
      <c r="F17" s="131"/>
      <c r="G17" s="126">
        <f>'06 06 Rek'!I20</f>
        <v>0</v>
      </c>
    </row>
    <row r="18" spans="1:7" ht="16.2" customHeight="1">
      <c r="A18" s="132" t="s">
        <v>57</v>
      </c>
      <c r="B18" s="133" t="s">
        <v>58</v>
      </c>
      <c r="C18" s="126">
        <f>'09 09 Rek'!H12</f>
        <v>0</v>
      </c>
      <c r="D18" s="85" t="str">
        <f>'06 06 Rek'!A21</f>
        <v>Mimostaveništní doprava</v>
      </c>
      <c r="E18" s="130"/>
      <c r="F18" s="131"/>
      <c r="G18" s="126">
        <f>'06 06 Rek'!I21</f>
        <v>0</v>
      </c>
    </row>
    <row r="19" spans="1:7" ht="16.2" customHeight="1">
      <c r="A19" s="134" t="s">
        <v>59</v>
      </c>
      <c r="B19" s="125"/>
      <c r="C19" s="126">
        <f>SUM(C15:C18)</f>
        <v>0</v>
      </c>
      <c r="D19" s="85" t="str">
        <f>'06 06 Rek'!A22</f>
        <v>Zařízení staveniště</v>
      </c>
      <c r="E19" s="130"/>
      <c r="F19" s="131"/>
      <c r="G19" s="126">
        <f>'06 06 Rek'!I22</f>
        <v>0</v>
      </c>
    </row>
    <row r="20" spans="1:7" ht="16.2" customHeight="1">
      <c r="A20" s="134"/>
      <c r="B20" s="125"/>
      <c r="C20" s="126"/>
      <c r="D20" s="85" t="str">
        <f>'06 06 Rek'!A23</f>
        <v>Provoz investora</v>
      </c>
      <c r="E20" s="130"/>
      <c r="F20" s="131"/>
      <c r="G20" s="126">
        <f>'06 06 Rek'!I23</f>
        <v>0</v>
      </c>
    </row>
    <row r="21" spans="1:7" ht="16.2" customHeight="1">
      <c r="A21" s="134" t="s">
        <v>29</v>
      </c>
      <c r="B21" s="125"/>
      <c r="C21" s="126">
        <f>'09 09 Rek'!I12</f>
        <v>0</v>
      </c>
      <c r="D21" s="85" t="str">
        <f>'06 06 Rek'!A24</f>
        <v>Kompletační činnost (IČD)</v>
      </c>
      <c r="E21" s="130"/>
      <c r="F21" s="131"/>
      <c r="G21" s="126">
        <f>'06 06 Rek'!I24</f>
        <v>0</v>
      </c>
    </row>
    <row r="22" spans="1:7" ht="16.2" customHeight="1">
      <c r="A22" s="135" t="s">
        <v>60</v>
      </c>
      <c r="B22" s="107"/>
      <c r="C22" s="126">
        <f>C19+C21</f>
        <v>0</v>
      </c>
      <c r="D22" s="85" t="s">
        <v>61</v>
      </c>
      <c r="E22" s="130"/>
      <c r="F22" s="131"/>
      <c r="G22" s="126">
        <f>G23-SUM(G15:G21)</f>
        <v>0</v>
      </c>
    </row>
    <row r="23" spans="1:7" ht="16.2" customHeight="1" thickBot="1">
      <c r="A23" s="451" t="s">
        <v>62</v>
      </c>
      <c r="B23" s="452"/>
      <c r="C23" s="136">
        <f>C22+G23</f>
        <v>0</v>
      </c>
      <c r="D23" s="137" t="s">
        <v>63</v>
      </c>
      <c r="E23" s="138"/>
      <c r="F23" s="139"/>
      <c r="G23" s="126">
        <f>'06 06 Rek'!H26</f>
        <v>0</v>
      </c>
    </row>
    <row r="24" spans="1:7" ht="23.25" customHeight="1">
      <c r="A24" s="140" t="s">
        <v>64</v>
      </c>
      <c r="B24" s="141"/>
      <c r="C24" s="142"/>
      <c r="D24" s="141" t="s">
        <v>65</v>
      </c>
      <c r="E24" s="141"/>
      <c r="F24" s="143" t="s">
        <v>66</v>
      </c>
      <c r="G24" s="144"/>
    </row>
    <row r="25" spans="1:7" ht="23.25" customHeight="1">
      <c r="A25" s="135" t="s">
        <v>67</v>
      </c>
      <c r="B25" s="107"/>
      <c r="C25" s="417"/>
      <c r="D25" s="107" t="s">
        <v>67</v>
      </c>
      <c r="E25" s="404"/>
      <c r="F25" s="146" t="s">
        <v>67</v>
      </c>
      <c r="G25" s="418"/>
    </row>
    <row r="26" spans="1:7" ht="23.25" customHeight="1">
      <c r="A26" s="135" t="s">
        <v>68</v>
      </c>
      <c r="B26" s="148"/>
      <c r="C26" s="417"/>
      <c r="D26" s="107" t="s">
        <v>68</v>
      </c>
      <c r="E26" s="404"/>
      <c r="F26" s="146" t="s">
        <v>68</v>
      </c>
      <c r="G26" s="418"/>
    </row>
    <row r="27" spans="1:7" ht="43.8" customHeight="1">
      <c r="A27" s="135" t="s">
        <v>69</v>
      </c>
      <c r="B27" s="149"/>
      <c r="C27" s="417"/>
      <c r="D27" s="107" t="s">
        <v>70</v>
      </c>
      <c r="E27" s="404"/>
      <c r="F27" s="146" t="s">
        <v>70</v>
      </c>
      <c r="G27" s="418"/>
    </row>
    <row r="28" spans="1:7" ht="19.2" customHeight="1" hidden="1" thickBot="1">
      <c r="A28" s="135" t="s">
        <v>69</v>
      </c>
      <c r="B28" s="107"/>
      <c r="C28" s="145"/>
      <c r="D28" s="146" t="s">
        <v>70</v>
      </c>
      <c r="E28" s="145"/>
      <c r="F28" s="150" t="s">
        <v>70</v>
      </c>
      <c r="G28" s="147"/>
    </row>
    <row r="29" spans="1:7" ht="18" customHeight="1">
      <c r="A29" s="135"/>
      <c r="B29" s="107"/>
      <c r="C29" s="151"/>
      <c r="D29" s="152"/>
      <c r="E29" s="151"/>
      <c r="F29" s="107"/>
      <c r="G29" s="147"/>
    </row>
    <row r="30" spans="1:7" ht="15.6" customHeight="1">
      <c r="A30" s="153" t="s">
        <v>11</v>
      </c>
      <c r="B30" s="154"/>
      <c r="C30" s="155">
        <v>21</v>
      </c>
      <c r="D30" s="154" t="s">
        <v>71</v>
      </c>
      <c r="E30" s="156"/>
      <c r="F30" s="457">
        <f>C23-F32</f>
        <v>0</v>
      </c>
      <c r="G30" s="458"/>
    </row>
    <row r="31" spans="1:7" ht="15.6" customHeight="1">
      <c r="A31" s="153" t="s">
        <v>72</v>
      </c>
      <c r="B31" s="154"/>
      <c r="C31" s="155">
        <f>C30</f>
        <v>21</v>
      </c>
      <c r="D31" s="154" t="s">
        <v>73</v>
      </c>
      <c r="E31" s="156"/>
      <c r="F31" s="457">
        <f>ROUND(PRODUCT(F30,C31/100),0)</f>
        <v>0</v>
      </c>
      <c r="G31" s="458"/>
    </row>
    <row r="32" spans="1:7" ht="15.6" customHeight="1">
      <c r="A32" s="153" t="s">
        <v>11</v>
      </c>
      <c r="B32" s="154"/>
      <c r="C32" s="155">
        <v>0</v>
      </c>
      <c r="D32" s="154" t="s">
        <v>73</v>
      </c>
      <c r="E32" s="156"/>
      <c r="F32" s="457">
        <v>0</v>
      </c>
      <c r="G32" s="458"/>
    </row>
    <row r="33" spans="1:7" ht="15.6" customHeight="1">
      <c r="A33" s="153" t="s">
        <v>72</v>
      </c>
      <c r="B33" s="157"/>
      <c r="C33" s="158">
        <f>C32</f>
        <v>0</v>
      </c>
      <c r="D33" s="154" t="s">
        <v>73</v>
      </c>
      <c r="E33" s="131"/>
      <c r="F33" s="457">
        <f>ROUND(PRODUCT(F32,C33/100),0)</f>
        <v>0</v>
      </c>
      <c r="G33" s="458"/>
    </row>
    <row r="34" spans="1:7" s="162" customFormat="1" ht="18.75" customHeight="1" thickBot="1">
      <c r="A34" s="159" t="s">
        <v>74</v>
      </c>
      <c r="B34" s="160"/>
      <c r="C34" s="160"/>
      <c r="D34" s="160"/>
      <c r="E34" s="161"/>
      <c r="F34" s="459">
        <f>ROUND(SUM(F30:F33),0)</f>
        <v>0</v>
      </c>
      <c r="G34" s="460"/>
    </row>
    <row r="35" ht="12.75" customHeight="1"/>
    <row r="36" spans="1:8" ht="13.5" customHeight="1">
      <c r="A36" s="2" t="s">
        <v>75</v>
      </c>
      <c r="B36" s="2"/>
      <c r="C36" s="2"/>
      <c r="D36" s="2"/>
      <c r="E36" s="2"/>
      <c r="F36" s="2"/>
      <c r="G36" s="2"/>
      <c r="H36" s="1" t="s">
        <v>2</v>
      </c>
    </row>
    <row r="37" spans="1:8" ht="27" customHeight="1" hidden="1">
      <c r="A37" s="2"/>
      <c r="B37" s="461"/>
      <c r="C37" s="461"/>
      <c r="D37" s="461"/>
      <c r="E37" s="461"/>
      <c r="F37" s="461"/>
      <c r="G37" s="461"/>
      <c r="H37" s="1" t="s">
        <v>2</v>
      </c>
    </row>
    <row r="38" spans="1:8" ht="25.5" customHeight="1" hidden="1">
      <c r="A38" s="163"/>
      <c r="B38" s="461"/>
      <c r="C38" s="461"/>
      <c r="D38" s="461"/>
      <c r="E38" s="461"/>
      <c r="F38" s="461"/>
      <c r="G38" s="461"/>
      <c r="H38" s="1" t="s">
        <v>2</v>
      </c>
    </row>
    <row r="39" spans="1:8" ht="25.5" customHeight="1" hidden="1">
      <c r="A39" s="163"/>
      <c r="B39" s="461"/>
      <c r="C39" s="461"/>
      <c r="D39" s="461"/>
      <c r="E39" s="461"/>
      <c r="F39" s="461"/>
      <c r="G39" s="461"/>
      <c r="H39" s="1" t="s">
        <v>2</v>
      </c>
    </row>
    <row r="40" spans="1:8" ht="25.5" customHeight="1" hidden="1">
      <c r="A40" s="163"/>
      <c r="B40" s="461"/>
      <c r="C40" s="461"/>
      <c r="D40" s="461"/>
      <c r="E40" s="461"/>
      <c r="F40" s="461"/>
      <c r="G40" s="461"/>
      <c r="H40" s="1" t="s">
        <v>2</v>
      </c>
    </row>
    <row r="41" spans="1:8" ht="12.75">
      <c r="A41" s="163"/>
      <c r="B41" s="461"/>
      <c r="C41" s="461"/>
      <c r="D41" s="461"/>
      <c r="E41" s="461"/>
      <c r="F41" s="461"/>
      <c r="G41" s="461"/>
      <c r="H41" s="1" t="s">
        <v>2</v>
      </c>
    </row>
    <row r="42" spans="1:8" ht="12.75">
      <c r="A42" s="163"/>
      <c r="B42" s="461"/>
      <c r="C42" s="461"/>
      <c r="D42" s="461"/>
      <c r="E42" s="461"/>
      <c r="F42" s="461"/>
      <c r="G42" s="461"/>
      <c r="H42" s="1" t="s">
        <v>2</v>
      </c>
    </row>
    <row r="43" spans="1:8" ht="12.75">
      <c r="A43" s="163"/>
      <c r="B43" s="461"/>
      <c r="C43" s="461"/>
      <c r="D43" s="461"/>
      <c r="E43" s="461"/>
      <c r="F43" s="461"/>
      <c r="G43" s="461"/>
      <c r="H43" s="1" t="s">
        <v>2</v>
      </c>
    </row>
    <row r="44" spans="1:8" ht="12.75">
      <c r="A44" s="163"/>
      <c r="B44" s="461"/>
      <c r="C44" s="461"/>
      <c r="D44" s="461"/>
      <c r="E44" s="461"/>
      <c r="F44" s="461"/>
      <c r="G44" s="461"/>
      <c r="H44" s="1" t="s">
        <v>2</v>
      </c>
    </row>
    <row r="45" spans="1:8" ht="12.75">
      <c r="A45" s="163"/>
      <c r="B45" s="461"/>
      <c r="C45" s="461"/>
      <c r="D45" s="461"/>
      <c r="E45" s="461"/>
      <c r="F45" s="461"/>
      <c r="G45" s="461"/>
      <c r="H45" s="1" t="s">
        <v>2</v>
      </c>
    </row>
    <row r="46" spans="2:7" ht="12.75">
      <c r="B46" s="456"/>
      <c r="C46" s="456"/>
      <c r="D46" s="456"/>
      <c r="E46" s="456"/>
      <c r="F46" s="456"/>
      <c r="G46" s="456"/>
    </row>
    <row r="47" spans="2:7" ht="12.75">
      <c r="B47" s="456"/>
      <c r="C47" s="456"/>
      <c r="D47" s="456"/>
      <c r="E47" s="456"/>
      <c r="F47" s="456"/>
      <c r="G47" s="456"/>
    </row>
    <row r="48" spans="2:7" ht="12.75">
      <c r="B48" s="456"/>
      <c r="C48" s="456"/>
      <c r="D48" s="456"/>
      <c r="E48" s="456"/>
      <c r="F48" s="456"/>
      <c r="G48" s="456"/>
    </row>
    <row r="49" spans="2:7" ht="12.75">
      <c r="B49" s="456"/>
      <c r="C49" s="456"/>
      <c r="D49" s="456"/>
      <c r="E49" s="456"/>
      <c r="F49" s="456"/>
      <c r="G49" s="456"/>
    </row>
    <row r="50" spans="2:7" ht="12.75">
      <c r="B50" s="456"/>
      <c r="C50" s="456"/>
      <c r="D50" s="456"/>
      <c r="E50" s="456"/>
      <c r="F50" s="456"/>
      <c r="G50" s="456"/>
    </row>
    <row r="51" spans="2:7" ht="12.75">
      <c r="B51" s="456"/>
      <c r="C51" s="456"/>
      <c r="D51" s="456"/>
      <c r="E51" s="456"/>
      <c r="F51" s="456"/>
      <c r="G51" s="456"/>
    </row>
  </sheetData>
  <sheetProtection password="C576" sheet="1" objects="1" scenarios="1"/>
  <mergeCells count="18">
    <mergeCell ref="B51:G51"/>
    <mergeCell ref="B46:G46"/>
    <mergeCell ref="B47:G47"/>
    <mergeCell ref="B48:G48"/>
    <mergeCell ref="B49:G49"/>
    <mergeCell ref="B50:G50"/>
    <mergeCell ref="F34:G34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  <headerFooter>
    <oddFooter>&amp;LZpracováno programem BUILDpower,  RTS, a.s.&amp;Rstrana 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65"/>
  <sheetViews>
    <sheetView workbookViewId="0" topLeftCell="A1">
      <selection activeCell="E13" sqref="E13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462" t="s">
        <v>3</v>
      </c>
      <c r="B1" s="463"/>
      <c r="C1" s="164" t="s">
        <v>102</v>
      </c>
      <c r="D1" s="165"/>
      <c r="E1" s="166"/>
      <c r="F1" s="165"/>
      <c r="G1" s="167" t="s">
        <v>76</v>
      </c>
      <c r="H1" s="168" t="s">
        <v>103</v>
      </c>
      <c r="I1" s="169"/>
    </row>
    <row r="2" spans="1:9" ht="13.8" thickBot="1">
      <c r="A2" s="464" t="s">
        <v>77</v>
      </c>
      <c r="B2" s="465"/>
      <c r="C2" s="170" t="s">
        <v>105</v>
      </c>
      <c r="D2" s="171"/>
      <c r="E2" s="172"/>
      <c r="F2" s="171"/>
      <c r="G2" s="466" t="s">
        <v>104</v>
      </c>
      <c r="H2" s="467"/>
      <c r="I2" s="468"/>
    </row>
    <row r="3" ht="13.8" thickTop="1">
      <c r="F3" s="107"/>
    </row>
    <row r="4" spans="1:9" ht="19.5" customHeight="1">
      <c r="A4" s="173" t="s">
        <v>78</v>
      </c>
      <c r="B4" s="174"/>
      <c r="C4" s="174"/>
      <c r="D4" s="174"/>
      <c r="E4" s="175"/>
      <c r="F4" s="174"/>
      <c r="G4" s="174"/>
      <c r="H4" s="174"/>
      <c r="I4" s="174"/>
    </row>
    <row r="5" ht="13.8" thickBot="1"/>
    <row r="6" spans="1:9" s="107" customFormat="1" ht="13.8" thickBot="1">
      <c r="A6" s="176"/>
      <c r="B6" s="177" t="s">
        <v>79</v>
      </c>
      <c r="C6" s="177"/>
      <c r="D6" s="178"/>
      <c r="E6" s="179" t="s">
        <v>25</v>
      </c>
      <c r="F6" s="180" t="s">
        <v>26</v>
      </c>
      <c r="G6" s="180" t="s">
        <v>27</v>
      </c>
      <c r="H6" s="180" t="s">
        <v>28</v>
      </c>
      <c r="I6" s="181" t="s">
        <v>29</v>
      </c>
    </row>
    <row r="7" spans="1:9" s="107" customFormat="1" ht="13.8" thickBot="1">
      <c r="A7" s="267" t="str">
        <f>'00 00 Pol'!B7</f>
        <v>0</v>
      </c>
      <c r="B7" s="57" t="str">
        <f>'00 00 Pol'!C7</f>
        <v>Přípravné a pomocné práce</v>
      </c>
      <c r="D7" s="182"/>
      <c r="E7" s="268">
        <f>'00 00 Pol'!BA17</f>
        <v>0</v>
      </c>
      <c r="F7" s="269">
        <f>'00 00 Pol'!BB17</f>
        <v>0</v>
      </c>
      <c r="G7" s="269">
        <f>'00 00 Pol'!BC17</f>
        <v>0</v>
      </c>
      <c r="H7" s="269">
        <f>'00 00 Pol'!BD17</f>
        <v>0</v>
      </c>
      <c r="I7" s="270">
        <f>'00 00 Pol'!BE17</f>
        <v>0</v>
      </c>
    </row>
    <row r="8" spans="1:9" s="14" customFormat="1" ht="13.8" thickBot="1">
      <c r="A8" s="183"/>
      <c r="B8" s="184" t="s">
        <v>80</v>
      </c>
      <c r="C8" s="184"/>
      <c r="D8" s="185"/>
      <c r="E8" s="186">
        <f>SUM(E7:E7)</f>
        <v>0</v>
      </c>
      <c r="F8" s="187">
        <f>SUM(F7:F7)</f>
        <v>0</v>
      </c>
      <c r="G8" s="187">
        <f>SUM(G7:G7)</f>
        <v>0</v>
      </c>
      <c r="H8" s="187">
        <f>SUM(H7:H7)</f>
        <v>0</v>
      </c>
      <c r="I8" s="188">
        <f>SUM(I7:I7)</f>
        <v>0</v>
      </c>
    </row>
    <row r="9" spans="1:9" ht="12.75">
      <c r="A9" s="107"/>
      <c r="B9" s="107"/>
      <c r="C9" s="107"/>
      <c r="D9" s="107"/>
      <c r="E9" s="107"/>
      <c r="F9" s="107"/>
      <c r="G9" s="107"/>
      <c r="H9" s="107"/>
      <c r="I9" s="107"/>
    </row>
    <row r="10" spans="1:57" ht="19.5" customHeight="1">
      <c r="A10" s="174" t="s">
        <v>81</v>
      </c>
      <c r="B10" s="174"/>
      <c r="C10" s="174"/>
      <c r="D10" s="174"/>
      <c r="E10" s="174"/>
      <c r="F10" s="174"/>
      <c r="G10" s="189"/>
      <c r="H10" s="174"/>
      <c r="I10" s="174"/>
      <c r="BA10" s="112"/>
      <c r="BB10" s="112"/>
      <c r="BC10" s="112"/>
      <c r="BD10" s="112"/>
      <c r="BE10" s="112"/>
    </row>
    <row r="11" ht="13.8" thickBot="1"/>
    <row r="12" spans="1:9" ht="12.75">
      <c r="A12" s="140" t="s">
        <v>82</v>
      </c>
      <c r="B12" s="141"/>
      <c r="C12" s="141"/>
      <c r="D12" s="190"/>
      <c r="E12" s="191" t="s">
        <v>1131</v>
      </c>
      <c r="F12" s="192" t="s">
        <v>12</v>
      </c>
      <c r="G12" s="193" t="s">
        <v>83</v>
      </c>
      <c r="H12" s="194"/>
      <c r="I12" s="195" t="s">
        <v>1131</v>
      </c>
    </row>
    <row r="13" spans="1:53" ht="12.75">
      <c r="A13" s="134"/>
      <c r="B13" s="125"/>
      <c r="C13" s="125"/>
      <c r="D13" s="196"/>
      <c r="E13" s="197"/>
      <c r="F13" s="198"/>
      <c r="G13" s="199">
        <f>CHOOSE(BA13+1,E8+F8,E8+F8+H8,E8+F8+G8+H8,E8,F8,H8,G8,H8+G8,0)</f>
        <v>0</v>
      </c>
      <c r="H13" s="200"/>
      <c r="I13" s="201">
        <f>E13+F13*G13/100</f>
        <v>0</v>
      </c>
      <c r="BA13" s="1">
        <v>8</v>
      </c>
    </row>
    <row r="14" spans="1:9" ht="13.8" thickBot="1">
      <c r="A14" s="202"/>
      <c r="B14" s="203" t="s">
        <v>84</v>
      </c>
      <c r="C14" s="204"/>
      <c r="D14" s="205"/>
      <c r="E14" s="206"/>
      <c r="F14" s="207"/>
      <c r="G14" s="207"/>
      <c r="H14" s="469">
        <f>SUM(I13:I13)</f>
        <v>0</v>
      </c>
      <c r="I14" s="470"/>
    </row>
    <row r="16" spans="2:9" ht="12.75">
      <c r="B16" s="14"/>
      <c r="F16" s="208"/>
      <c r="G16" s="209"/>
      <c r="H16" s="209"/>
      <c r="I16" s="41"/>
    </row>
    <row r="17" spans="6:9" ht="12.75">
      <c r="F17" s="208"/>
      <c r="G17" s="209"/>
      <c r="H17" s="209"/>
      <c r="I17" s="41"/>
    </row>
    <row r="18" spans="6:9" ht="12.75">
      <c r="F18" s="208"/>
      <c r="G18" s="209"/>
      <c r="H18" s="209"/>
      <c r="I18" s="41"/>
    </row>
    <row r="19" spans="6:9" ht="12.75">
      <c r="F19" s="208"/>
      <c r="G19" s="209"/>
      <c r="H19" s="209"/>
      <c r="I19" s="41"/>
    </row>
    <row r="20" spans="6:9" ht="12.75">
      <c r="F20" s="208"/>
      <c r="G20" s="209"/>
      <c r="H20" s="209"/>
      <c r="I20" s="41"/>
    </row>
    <row r="21" spans="6:9" ht="12.75">
      <c r="F21" s="208"/>
      <c r="G21" s="209"/>
      <c r="H21" s="209"/>
      <c r="I21" s="41"/>
    </row>
    <row r="22" spans="6:9" ht="12.75">
      <c r="F22" s="208"/>
      <c r="G22" s="209"/>
      <c r="H22" s="209"/>
      <c r="I22" s="41"/>
    </row>
    <row r="23" spans="6:9" ht="12.75">
      <c r="F23" s="208"/>
      <c r="G23" s="209"/>
      <c r="H23" s="209"/>
      <c r="I23" s="41"/>
    </row>
    <row r="24" spans="6:9" ht="12.75">
      <c r="F24" s="208"/>
      <c r="G24" s="209"/>
      <c r="H24" s="209"/>
      <c r="I24" s="41"/>
    </row>
    <row r="25" spans="6:9" ht="12.75">
      <c r="F25" s="208"/>
      <c r="G25" s="209"/>
      <c r="H25" s="209"/>
      <c r="I25" s="41"/>
    </row>
    <row r="26" spans="6:9" ht="12.75">
      <c r="F26" s="208"/>
      <c r="G26" s="209"/>
      <c r="H26" s="209"/>
      <c r="I26" s="41"/>
    </row>
    <row r="27" spans="6:9" ht="12.75">
      <c r="F27" s="208"/>
      <c r="G27" s="209"/>
      <c r="H27" s="209"/>
      <c r="I27" s="41"/>
    </row>
    <row r="28" spans="6:9" ht="12.75">
      <c r="F28" s="208"/>
      <c r="G28" s="209"/>
      <c r="H28" s="209"/>
      <c r="I28" s="41"/>
    </row>
    <row r="29" spans="6:9" ht="12.75">
      <c r="F29" s="208"/>
      <c r="G29" s="209"/>
      <c r="H29" s="209"/>
      <c r="I29" s="41"/>
    </row>
    <row r="30" spans="6:9" ht="12.75">
      <c r="F30" s="208"/>
      <c r="G30" s="209"/>
      <c r="H30" s="209"/>
      <c r="I30" s="41"/>
    </row>
    <row r="31" spans="6:9" ht="12.75">
      <c r="F31" s="208"/>
      <c r="G31" s="209"/>
      <c r="H31" s="209"/>
      <c r="I31" s="41"/>
    </row>
    <row r="32" spans="6:9" ht="12.75">
      <c r="F32" s="208"/>
      <c r="G32" s="209"/>
      <c r="H32" s="209"/>
      <c r="I32" s="41"/>
    </row>
    <row r="33" spans="6:9" ht="12.75">
      <c r="F33" s="208"/>
      <c r="G33" s="209"/>
      <c r="H33" s="209"/>
      <c r="I33" s="41"/>
    </row>
    <row r="34" spans="6:9" ht="12.75">
      <c r="F34" s="208"/>
      <c r="G34" s="209"/>
      <c r="H34" s="209"/>
      <c r="I34" s="41"/>
    </row>
    <row r="35" spans="6:9" ht="12.75">
      <c r="F35" s="208"/>
      <c r="G35" s="209"/>
      <c r="H35" s="209"/>
      <c r="I35" s="41"/>
    </row>
    <row r="36" spans="6:9" ht="12.75">
      <c r="F36" s="208"/>
      <c r="G36" s="209"/>
      <c r="H36" s="209"/>
      <c r="I36" s="41"/>
    </row>
    <row r="37" spans="6:9" ht="12.75">
      <c r="F37" s="208"/>
      <c r="G37" s="209"/>
      <c r="H37" s="209"/>
      <c r="I37" s="41"/>
    </row>
    <row r="38" spans="6:9" ht="12.75">
      <c r="F38" s="208"/>
      <c r="G38" s="209"/>
      <c r="H38" s="209"/>
      <c r="I38" s="41"/>
    </row>
    <row r="39" spans="6:9" ht="12.75">
      <c r="F39" s="208"/>
      <c r="G39" s="209"/>
      <c r="H39" s="209"/>
      <c r="I39" s="41"/>
    </row>
    <row r="40" spans="6:9" ht="12.75">
      <c r="F40" s="208"/>
      <c r="G40" s="209"/>
      <c r="H40" s="209"/>
      <c r="I40" s="41"/>
    </row>
    <row r="41" spans="6:9" ht="12.75">
      <c r="F41" s="208"/>
      <c r="G41" s="209"/>
      <c r="H41" s="209"/>
      <c r="I41" s="41"/>
    </row>
    <row r="42" spans="6:9" ht="12.75">
      <c r="F42" s="208"/>
      <c r="G42" s="209"/>
      <c r="H42" s="209"/>
      <c r="I42" s="41"/>
    </row>
    <row r="43" spans="6:9" ht="12.75">
      <c r="F43" s="208"/>
      <c r="G43" s="209"/>
      <c r="H43" s="209"/>
      <c r="I43" s="41"/>
    </row>
    <row r="44" spans="6:9" ht="12.75">
      <c r="F44" s="208"/>
      <c r="G44" s="209"/>
      <c r="H44" s="209"/>
      <c r="I44" s="41"/>
    </row>
    <row r="45" spans="6:9" ht="12.75">
      <c r="F45" s="208"/>
      <c r="G45" s="209"/>
      <c r="H45" s="209"/>
      <c r="I45" s="41"/>
    </row>
    <row r="46" spans="6:9" ht="12.75">
      <c r="F46" s="208"/>
      <c r="G46" s="209"/>
      <c r="H46" s="209"/>
      <c r="I46" s="41"/>
    </row>
    <row r="47" spans="6:9" ht="12.75">
      <c r="F47" s="208"/>
      <c r="G47" s="209"/>
      <c r="H47" s="209"/>
      <c r="I47" s="41"/>
    </row>
    <row r="48" spans="6:9" ht="12.75">
      <c r="F48" s="208"/>
      <c r="G48" s="209"/>
      <c r="H48" s="209"/>
      <c r="I48" s="41"/>
    </row>
    <row r="49" spans="6:9" ht="12.75">
      <c r="F49" s="208"/>
      <c r="G49" s="209"/>
      <c r="H49" s="209"/>
      <c r="I49" s="41"/>
    </row>
    <row r="50" spans="6:9" ht="12.75">
      <c r="F50" s="208"/>
      <c r="G50" s="209"/>
      <c r="H50" s="209"/>
      <c r="I50" s="41"/>
    </row>
    <row r="51" spans="6:9" ht="12.75">
      <c r="F51" s="208"/>
      <c r="G51" s="209"/>
      <c r="H51" s="209"/>
      <c r="I51" s="41"/>
    </row>
    <row r="52" spans="6:9" ht="12.75">
      <c r="F52" s="208"/>
      <c r="G52" s="209"/>
      <c r="H52" s="209"/>
      <c r="I52" s="41"/>
    </row>
    <row r="53" spans="6:9" ht="12.75">
      <c r="F53" s="208"/>
      <c r="G53" s="209"/>
      <c r="H53" s="209"/>
      <c r="I53" s="41"/>
    </row>
    <row r="54" spans="6:9" ht="12.75">
      <c r="F54" s="208"/>
      <c r="G54" s="209"/>
      <c r="H54" s="209"/>
      <c r="I54" s="41"/>
    </row>
    <row r="55" spans="6:9" ht="12.75">
      <c r="F55" s="208"/>
      <c r="G55" s="209"/>
      <c r="H55" s="209"/>
      <c r="I55" s="41"/>
    </row>
    <row r="56" spans="6:9" ht="12.75">
      <c r="F56" s="208"/>
      <c r="G56" s="209"/>
      <c r="H56" s="209"/>
      <c r="I56" s="41"/>
    </row>
    <row r="57" spans="6:9" ht="12.75">
      <c r="F57" s="208"/>
      <c r="G57" s="209"/>
      <c r="H57" s="209"/>
      <c r="I57" s="41"/>
    </row>
    <row r="58" spans="6:9" ht="12.75">
      <c r="F58" s="208"/>
      <c r="G58" s="209"/>
      <c r="H58" s="209"/>
      <c r="I58" s="41"/>
    </row>
    <row r="59" spans="6:9" ht="12.75">
      <c r="F59" s="208"/>
      <c r="G59" s="209"/>
      <c r="H59" s="209"/>
      <c r="I59" s="41"/>
    </row>
    <row r="60" spans="6:9" ht="12.75">
      <c r="F60" s="208"/>
      <c r="G60" s="209"/>
      <c r="H60" s="209"/>
      <c r="I60" s="41"/>
    </row>
    <row r="61" spans="6:9" ht="12.75">
      <c r="F61" s="208"/>
      <c r="G61" s="209"/>
      <c r="H61" s="209"/>
      <c r="I61" s="41"/>
    </row>
    <row r="62" spans="6:9" ht="12.75">
      <c r="F62" s="208"/>
      <c r="G62" s="209"/>
      <c r="H62" s="209"/>
      <c r="I62" s="41"/>
    </row>
    <row r="63" spans="6:9" ht="12.75">
      <c r="F63" s="208"/>
      <c r="G63" s="209"/>
      <c r="H63" s="209"/>
      <c r="I63" s="41"/>
    </row>
    <row r="64" spans="6:9" ht="12.75">
      <c r="F64" s="208"/>
      <c r="G64" s="209"/>
      <c r="H64" s="209"/>
      <c r="I64" s="41"/>
    </row>
    <row r="65" spans="6:9" ht="12.75">
      <c r="F65" s="208"/>
      <c r="G65" s="209"/>
      <c r="H65" s="209"/>
      <c r="I65" s="41"/>
    </row>
  </sheetData>
  <sheetProtection password="C576" sheet="1" objects="1" scenarios="1"/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4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BE76"/>
  <sheetViews>
    <sheetView workbookViewId="0" topLeftCell="A1">
      <selection activeCell="L18" sqref="L18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462" t="s">
        <v>3</v>
      </c>
      <c r="B1" s="463"/>
      <c r="C1" s="164" t="s">
        <v>102</v>
      </c>
      <c r="D1" s="165"/>
      <c r="E1" s="166"/>
      <c r="F1" s="165"/>
      <c r="G1" s="167" t="s">
        <v>76</v>
      </c>
      <c r="H1" s="168" t="s">
        <v>1019</v>
      </c>
      <c r="I1" s="169"/>
    </row>
    <row r="2" spans="1:9" ht="13.8" thickBot="1">
      <c r="A2" s="464" t="s">
        <v>77</v>
      </c>
      <c r="B2" s="465"/>
      <c r="C2" s="170" t="s">
        <v>1018</v>
      </c>
      <c r="D2" s="171"/>
      <c r="E2" s="172"/>
      <c r="F2" s="171"/>
      <c r="G2" s="466" t="s">
        <v>1020</v>
      </c>
      <c r="H2" s="467"/>
      <c r="I2" s="468"/>
    </row>
    <row r="3" ht="13.8" thickTop="1">
      <c r="F3" s="107"/>
    </row>
    <row r="4" spans="1:9" ht="19.5" customHeight="1">
      <c r="A4" s="173" t="s">
        <v>78</v>
      </c>
      <c r="B4" s="174"/>
      <c r="C4" s="174"/>
      <c r="D4" s="174"/>
      <c r="E4" s="175"/>
      <c r="F4" s="174"/>
      <c r="G4" s="174"/>
      <c r="H4" s="174"/>
      <c r="I4" s="174"/>
    </row>
    <row r="5" ht="13.8" thickBot="1"/>
    <row r="6" spans="1:9" s="107" customFormat="1" ht="13.8" thickBot="1">
      <c r="A6" s="176"/>
      <c r="B6" s="177" t="s">
        <v>79</v>
      </c>
      <c r="C6" s="177"/>
      <c r="D6" s="178"/>
      <c r="E6" s="179" t="s">
        <v>25</v>
      </c>
      <c r="F6" s="180" t="s">
        <v>26</v>
      </c>
      <c r="G6" s="180" t="s">
        <v>27</v>
      </c>
      <c r="H6" s="180" t="s">
        <v>28</v>
      </c>
      <c r="I6" s="181" t="s">
        <v>29</v>
      </c>
    </row>
    <row r="7" spans="1:9" s="107" customFormat="1" ht="12.75">
      <c r="A7" s="267" t="str">
        <f>'06 06 Pol'!B7</f>
        <v>1</v>
      </c>
      <c r="B7" s="386" t="str">
        <f>'06 06 Pol'!C7</f>
        <v>Zemní práce</v>
      </c>
      <c r="C7" s="387"/>
      <c r="D7" s="388"/>
      <c r="E7" s="268">
        <f>'06 06 Pol'!BA14</f>
        <v>0</v>
      </c>
      <c r="F7" s="269">
        <f>'06 06 Pol'!BB14</f>
        <v>0</v>
      </c>
      <c r="G7" s="327">
        <f>'09 09 Pol'!I10</f>
        <v>0</v>
      </c>
      <c r="H7" s="327">
        <f>'09 09 Pol'!K10</f>
        <v>0</v>
      </c>
      <c r="I7" s="270">
        <f>'06 06 Pol'!BE14</f>
        <v>0</v>
      </c>
    </row>
    <row r="8" spans="1:9" s="107" customFormat="1" ht="13.2" customHeight="1">
      <c r="A8" s="297" t="s">
        <v>322</v>
      </c>
      <c r="B8" s="483" t="s">
        <v>323</v>
      </c>
      <c r="C8" s="484"/>
      <c r="D8" s="485"/>
      <c r="E8" s="268">
        <f>'06 06 Pol'!BA19</f>
        <v>0</v>
      </c>
      <c r="F8" s="269">
        <f>'06 06 Pol'!BB19</f>
        <v>0</v>
      </c>
      <c r="G8" s="325">
        <f>'09 09 Pol'!I38</f>
        <v>0</v>
      </c>
      <c r="H8" s="325">
        <f>'09 09 Pol'!K38</f>
        <v>0</v>
      </c>
      <c r="I8" s="270">
        <f>'06 06 Pol'!BE19</f>
        <v>0</v>
      </c>
    </row>
    <row r="9" spans="1:9" s="107" customFormat="1" ht="13.2" customHeight="1">
      <c r="A9" s="297" t="s">
        <v>380</v>
      </c>
      <c r="B9" s="483" t="s">
        <v>381</v>
      </c>
      <c r="C9" s="484"/>
      <c r="D9" s="485"/>
      <c r="E9" s="268">
        <f>'06 06 Pol'!BA25</f>
        <v>0</v>
      </c>
      <c r="F9" s="269">
        <f>'06 06 Pol'!BB25</f>
        <v>0</v>
      </c>
      <c r="G9" s="325">
        <f>'09 09 Pol'!I40</f>
        <v>0</v>
      </c>
      <c r="H9" s="325">
        <f>'09 09 Pol'!K40</f>
        <v>0</v>
      </c>
      <c r="I9" s="270">
        <f>'06 06 Pol'!BE25</f>
        <v>0</v>
      </c>
    </row>
    <row r="10" spans="1:9" s="107" customFormat="1" ht="13.2" customHeight="1">
      <c r="A10" s="297" t="s">
        <v>485</v>
      </c>
      <c r="B10" s="483" t="s">
        <v>486</v>
      </c>
      <c r="C10" s="484"/>
      <c r="D10" s="485"/>
      <c r="E10" s="268">
        <f>'06 06 Pol'!BA28</f>
        <v>0</v>
      </c>
      <c r="F10" s="269">
        <f>'06 06 Pol'!BB28</f>
        <v>0</v>
      </c>
      <c r="G10" s="325">
        <f>'09 09 Pol'!I43</f>
        <v>0</v>
      </c>
      <c r="H10" s="325">
        <f>'09 09 Pol'!K43</f>
        <v>0</v>
      </c>
      <c r="I10" s="270">
        <f>'06 06 Pol'!BE28</f>
        <v>0</v>
      </c>
    </row>
    <row r="11" spans="1:9" s="107" customFormat="1" ht="13.8" customHeight="1" thickBot="1">
      <c r="A11" s="298" t="s">
        <v>930</v>
      </c>
      <c r="B11" s="480" t="s">
        <v>931</v>
      </c>
      <c r="C11" s="481"/>
      <c r="D11" s="482"/>
      <c r="E11" s="268">
        <f>'06 06 Pol'!BA31</f>
        <v>0</v>
      </c>
      <c r="F11" s="269">
        <f>'06 06 Pol'!BB31</f>
        <v>0</v>
      </c>
      <c r="G11" s="326">
        <f>'09 09 Pol'!I48</f>
        <v>0</v>
      </c>
      <c r="H11" s="326">
        <f>'09 09 Pol'!K48</f>
        <v>0</v>
      </c>
      <c r="I11" s="270">
        <f>'06 06 Pol'!BE31</f>
        <v>0</v>
      </c>
    </row>
    <row r="12" spans="1:9" s="14" customFormat="1" ht="13.8" thickBot="1">
      <c r="A12" s="183"/>
      <c r="B12" s="184" t="s">
        <v>80</v>
      </c>
      <c r="C12" s="184"/>
      <c r="D12" s="185"/>
      <c r="E12" s="186">
        <f>SUM(E7:E11)</f>
        <v>0</v>
      </c>
      <c r="F12" s="187">
        <f>SUM(F7:F11)</f>
        <v>0</v>
      </c>
      <c r="G12" s="187">
        <f>SUM(G7:G11)</f>
        <v>0</v>
      </c>
      <c r="H12" s="187">
        <f>SUM(H7:H11)</f>
        <v>0</v>
      </c>
      <c r="I12" s="188">
        <f>SUM(I7:I11)</f>
        <v>0</v>
      </c>
    </row>
    <row r="13" spans="1:9" ht="12.75">
      <c r="A13" s="107"/>
      <c r="B13" s="107"/>
      <c r="C13" s="107"/>
      <c r="D13" s="107"/>
      <c r="E13" s="107"/>
      <c r="F13" s="107"/>
      <c r="G13" s="107"/>
      <c r="H13" s="107"/>
      <c r="I13" s="107"/>
    </row>
    <row r="14" spans="1:57" ht="19.5" customHeight="1">
      <c r="A14" s="174" t="s">
        <v>81</v>
      </c>
      <c r="B14" s="174"/>
      <c r="C14" s="174"/>
      <c r="D14" s="174"/>
      <c r="E14" s="174"/>
      <c r="F14" s="174"/>
      <c r="G14" s="189"/>
      <c r="H14" s="174"/>
      <c r="I14" s="174"/>
      <c r="BA14" s="112"/>
      <c r="BB14" s="112"/>
      <c r="BC14" s="112"/>
      <c r="BD14" s="112"/>
      <c r="BE14" s="112"/>
    </row>
    <row r="15" ht="13.8" thickBot="1"/>
    <row r="16" spans="1:9" ht="12.75">
      <c r="A16" s="140" t="s">
        <v>82</v>
      </c>
      <c r="B16" s="141"/>
      <c r="C16" s="141"/>
      <c r="D16" s="190"/>
      <c r="E16" s="191" t="s">
        <v>1131</v>
      </c>
      <c r="F16" s="192" t="s">
        <v>12</v>
      </c>
      <c r="G16" s="193" t="s">
        <v>83</v>
      </c>
      <c r="H16" s="194"/>
      <c r="I16" s="195" t="s">
        <v>1131</v>
      </c>
    </row>
    <row r="17" spans="1:53" ht="12.75">
      <c r="A17" s="134" t="s">
        <v>162</v>
      </c>
      <c r="B17" s="125"/>
      <c r="C17" s="125"/>
      <c r="D17" s="196"/>
      <c r="E17" s="419">
        <v>0</v>
      </c>
      <c r="F17" s="420">
        <v>0</v>
      </c>
      <c r="G17" s="199">
        <f>E12+F12</f>
        <v>0</v>
      </c>
      <c r="H17" s="200"/>
      <c r="I17" s="201">
        <f aca="true" t="shared" si="0" ref="I17:I24">E17+F17*G17/100</f>
        <v>0</v>
      </c>
      <c r="BA17" s="1">
        <v>0</v>
      </c>
    </row>
    <row r="18" spans="1:53" ht="12.75">
      <c r="A18" s="134" t="s">
        <v>163</v>
      </c>
      <c r="B18" s="125"/>
      <c r="C18" s="125"/>
      <c r="D18" s="196"/>
      <c r="E18" s="419">
        <v>0</v>
      </c>
      <c r="F18" s="420">
        <v>0</v>
      </c>
      <c r="G18" s="199">
        <f>E12+F12</f>
        <v>0</v>
      </c>
      <c r="H18" s="200"/>
      <c r="I18" s="201">
        <f t="shared" si="0"/>
        <v>0</v>
      </c>
      <c r="BA18" s="1">
        <v>0</v>
      </c>
    </row>
    <row r="19" spans="1:53" ht="12.75">
      <c r="A19" s="134" t="s">
        <v>164</v>
      </c>
      <c r="B19" s="125"/>
      <c r="C19" s="125"/>
      <c r="D19" s="196"/>
      <c r="E19" s="419">
        <v>0</v>
      </c>
      <c r="F19" s="420">
        <v>0</v>
      </c>
      <c r="G19" s="199">
        <f>E12+F12</f>
        <v>0</v>
      </c>
      <c r="H19" s="200"/>
      <c r="I19" s="201">
        <f t="shared" si="0"/>
        <v>0</v>
      </c>
      <c r="BA19" s="1">
        <v>0</v>
      </c>
    </row>
    <row r="20" spans="1:53" ht="12.75">
      <c r="A20" s="134" t="s">
        <v>165</v>
      </c>
      <c r="B20" s="125"/>
      <c r="C20" s="125"/>
      <c r="D20" s="196"/>
      <c r="E20" s="419">
        <v>0</v>
      </c>
      <c r="F20" s="420">
        <v>0</v>
      </c>
      <c r="G20" s="199">
        <f>E12+F12</f>
        <v>0</v>
      </c>
      <c r="H20" s="200"/>
      <c r="I20" s="201">
        <f t="shared" si="0"/>
        <v>0</v>
      </c>
      <c r="BA20" s="1">
        <v>0</v>
      </c>
    </row>
    <row r="21" spans="1:53" ht="12.75">
      <c r="A21" s="134" t="s">
        <v>166</v>
      </c>
      <c r="B21" s="125"/>
      <c r="C21" s="125"/>
      <c r="D21" s="196"/>
      <c r="E21" s="419">
        <v>0</v>
      </c>
      <c r="F21" s="420">
        <v>0</v>
      </c>
      <c r="G21" s="199">
        <f>E12+F12+G12+H12</f>
        <v>0</v>
      </c>
      <c r="H21" s="200"/>
      <c r="I21" s="201">
        <f t="shared" si="0"/>
        <v>0</v>
      </c>
      <c r="BA21" s="1">
        <v>1</v>
      </c>
    </row>
    <row r="22" spans="1:53" ht="12.75">
      <c r="A22" s="134" t="s">
        <v>167</v>
      </c>
      <c r="B22" s="125"/>
      <c r="C22" s="125"/>
      <c r="D22" s="196"/>
      <c r="E22" s="419">
        <v>0</v>
      </c>
      <c r="F22" s="420">
        <v>0</v>
      </c>
      <c r="G22" s="199">
        <f>E12+F12+G12+H12</f>
        <v>0</v>
      </c>
      <c r="H22" s="200"/>
      <c r="I22" s="201">
        <f t="shared" si="0"/>
        <v>0</v>
      </c>
      <c r="BA22" s="1">
        <v>1</v>
      </c>
    </row>
    <row r="23" spans="1:53" ht="12.75">
      <c r="A23" s="134" t="s">
        <v>168</v>
      </c>
      <c r="B23" s="125"/>
      <c r="C23" s="125"/>
      <c r="D23" s="196"/>
      <c r="E23" s="419">
        <v>0</v>
      </c>
      <c r="F23" s="420">
        <v>0</v>
      </c>
      <c r="G23" s="199">
        <f>E12+F12+G12+H12</f>
        <v>0</v>
      </c>
      <c r="H23" s="200"/>
      <c r="I23" s="201">
        <f t="shared" si="0"/>
        <v>0</v>
      </c>
      <c r="BA23" s="1">
        <v>2</v>
      </c>
    </row>
    <row r="24" spans="1:53" ht="12.75">
      <c r="A24" s="134" t="s">
        <v>169</v>
      </c>
      <c r="B24" s="125"/>
      <c r="C24" s="125"/>
      <c r="D24" s="196"/>
      <c r="E24" s="419">
        <v>0</v>
      </c>
      <c r="F24" s="420">
        <v>0</v>
      </c>
      <c r="G24" s="199">
        <f>E12+F12+G12+H12</f>
        <v>0</v>
      </c>
      <c r="H24" s="200"/>
      <c r="I24" s="201">
        <f t="shared" si="0"/>
        <v>0</v>
      </c>
      <c r="BA24" s="1">
        <v>2</v>
      </c>
    </row>
    <row r="25" spans="1:9" ht="13.8" thickBot="1">
      <c r="A25" s="202"/>
      <c r="B25" s="203" t="s">
        <v>84</v>
      </c>
      <c r="C25" s="204"/>
      <c r="D25" s="205"/>
      <c r="E25" s="206"/>
      <c r="F25" s="207"/>
      <c r="G25" s="207"/>
      <c r="H25" s="469">
        <f>SUM(I17:I24)</f>
        <v>0</v>
      </c>
      <c r="I25" s="470"/>
    </row>
    <row r="27" spans="2:9" ht="12.75">
      <c r="B27" s="14"/>
      <c r="F27" s="208"/>
      <c r="G27" s="209"/>
      <c r="H27" s="209"/>
      <c r="I27" s="41"/>
    </row>
    <row r="28" spans="6:9" ht="12.75">
      <c r="F28" s="208"/>
      <c r="G28" s="209"/>
      <c r="H28" s="209"/>
      <c r="I28" s="41"/>
    </row>
    <row r="29" spans="6:9" ht="12.75">
      <c r="F29" s="208"/>
      <c r="G29" s="209"/>
      <c r="H29" s="209"/>
      <c r="I29" s="41"/>
    </row>
    <row r="30" spans="6:9" ht="12.75">
      <c r="F30" s="208"/>
      <c r="G30" s="209"/>
      <c r="H30" s="209"/>
      <c r="I30" s="41"/>
    </row>
    <row r="31" spans="6:9" ht="12.75">
      <c r="F31" s="208"/>
      <c r="G31" s="209"/>
      <c r="H31" s="209"/>
      <c r="I31" s="41"/>
    </row>
    <row r="32" spans="6:9" ht="12.75">
      <c r="F32" s="208"/>
      <c r="G32" s="209"/>
      <c r="H32" s="209"/>
      <c r="I32" s="41"/>
    </row>
    <row r="33" spans="6:9" ht="12.75">
      <c r="F33" s="208"/>
      <c r="G33" s="209"/>
      <c r="H33" s="209"/>
      <c r="I33" s="41"/>
    </row>
    <row r="34" spans="6:9" ht="12.75">
      <c r="F34" s="208"/>
      <c r="G34" s="209"/>
      <c r="H34" s="209"/>
      <c r="I34" s="41"/>
    </row>
    <row r="35" spans="6:9" ht="12.75">
      <c r="F35" s="208"/>
      <c r="G35" s="209"/>
      <c r="H35" s="209"/>
      <c r="I35" s="41"/>
    </row>
    <row r="36" spans="6:9" ht="12.75">
      <c r="F36" s="208"/>
      <c r="G36" s="209"/>
      <c r="H36" s="209"/>
      <c r="I36" s="41"/>
    </row>
    <row r="37" spans="6:9" ht="12.75">
      <c r="F37" s="208"/>
      <c r="G37" s="209"/>
      <c r="H37" s="209"/>
      <c r="I37" s="41"/>
    </row>
    <row r="38" spans="6:9" ht="12.75">
      <c r="F38" s="208"/>
      <c r="G38" s="209"/>
      <c r="H38" s="209"/>
      <c r="I38" s="41"/>
    </row>
    <row r="39" spans="6:9" ht="12.75">
      <c r="F39" s="208"/>
      <c r="G39" s="209"/>
      <c r="H39" s="209"/>
      <c r="I39" s="41"/>
    </row>
    <row r="40" spans="6:9" ht="12.75">
      <c r="F40" s="208"/>
      <c r="G40" s="209"/>
      <c r="H40" s="209"/>
      <c r="I40" s="41"/>
    </row>
    <row r="41" spans="6:9" ht="12.75">
      <c r="F41" s="208"/>
      <c r="G41" s="209"/>
      <c r="H41" s="209"/>
      <c r="I41" s="41"/>
    </row>
    <row r="42" spans="6:9" ht="12.75">
      <c r="F42" s="208"/>
      <c r="G42" s="209"/>
      <c r="H42" s="209"/>
      <c r="I42" s="41"/>
    </row>
    <row r="43" spans="6:9" ht="12.75">
      <c r="F43" s="208"/>
      <c r="G43" s="209"/>
      <c r="H43" s="209"/>
      <c r="I43" s="41"/>
    </row>
    <row r="44" spans="6:9" ht="12.75">
      <c r="F44" s="208"/>
      <c r="G44" s="209"/>
      <c r="H44" s="209"/>
      <c r="I44" s="41"/>
    </row>
    <row r="45" spans="6:9" ht="12.75">
      <c r="F45" s="208"/>
      <c r="G45" s="209"/>
      <c r="H45" s="209"/>
      <c r="I45" s="41"/>
    </row>
    <row r="46" spans="6:9" ht="12.75">
      <c r="F46" s="208"/>
      <c r="G46" s="209"/>
      <c r="H46" s="209"/>
      <c r="I46" s="41"/>
    </row>
    <row r="47" spans="6:9" ht="12.75">
      <c r="F47" s="208"/>
      <c r="G47" s="209"/>
      <c r="H47" s="209"/>
      <c r="I47" s="41"/>
    </row>
    <row r="48" spans="6:9" ht="12.75">
      <c r="F48" s="208"/>
      <c r="G48" s="209"/>
      <c r="H48" s="209"/>
      <c r="I48" s="41"/>
    </row>
    <row r="49" spans="6:9" ht="12.75">
      <c r="F49" s="208"/>
      <c r="G49" s="209"/>
      <c r="H49" s="209"/>
      <c r="I49" s="41"/>
    </row>
    <row r="50" spans="6:9" ht="12.75">
      <c r="F50" s="208"/>
      <c r="G50" s="209"/>
      <c r="H50" s="209"/>
      <c r="I50" s="41"/>
    </row>
    <row r="51" spans="6:9" ht="12.75">
      <c r="F51" s="208"/>
      <c r="G51" s="209"/>
      <c r="H51" s="209"/>
      <c r="I51" s="41"/>
    </row>
    <row r="52" spans="6:9" ht="12.75">
      <c r="F52" s="208"/>
      <c r="G52" s="209"/>
      <c r="H52" s="209"/>
      <c r="I52" s="41"/>
    </row>
    <row r="53" spans="6:9" ht="12.75">
      <c r="F53" s="208"/>
      <c r="G53" s="209"/>
      <c r="H53" s="209"/>
      <c r="I53" s="41"/>
    </row>
    <row r="54" spans="6:9" ht="12.75">
      <c r="F54" s="208"/>
      <c r="G54" s="209"/>
      <c r="H54" s="209"/>
      <c r="I54" s="41"/>
    </row>
    <row r="55" spans="6:9" ht="12.75">
      <c r="F55" s="208"/>
      <c r="G55" s="209"/>
      <c r="H55" s="209"/>
      <c r="I55" s="41"/>
    </row>
    <row r="56" spans="6:9" ht="12.75">
      <c r="F56" s="208"/>
      <c r="G56" s="209"/>
      <c r="H56" s="209"/>
      <c r="I56" s="41"/>
    </row>
    <row r="57" spans="6:9" ht="12.75">
      <c r="F57" s="208"/>
      <c r="G57" s="209"/>
      <c r="H57" s="209"/>
      <c r="I57" s="41"/>
    </row>
    <row r="58" spans="6:9" ht="12.75">
      <c r="F58" s="208"/>
      <c r="G58" s="209"/>
      <c r="H58" s="209"/>
      <c r="I58" s="41"/>
    </row>
    <row r="59" spans="6:9" ht="12.75">
      <c r="F59" s="208"/>
      <c r="G59" s="209"/>
      <c r="H59" s="209"/>
      <c r="I59" s="41"/>
    </row>
    <row r="60" spans="6:9" ht="12.75">
      <c r="F60" s="208"/>
      <c r="G60" s="209"/>
      <c r="H60" s="209"/>
      <c r="I60" s="41"/>
    </row>
    <row r="61" spans="6:9" ht="12.75">
      <c r="F61" s="208"/>
      <c r="G61" s="209"/>
      <c r="H61" s="209"/>
      <c r="I61" s="41"/>
    </row>
    <row r="62" spans="6:9" ht="12.75">
      <c r="F62" s="208"/>
      <c r="G62" s="209"/>
      <c r="H62" s="209"/>
      <c r="I62" s="41"/>
    </row>
    <row r="63" spans="6:9" ht="12.75">
      <c r="F63" s="208"/>
      <c r="G63" s="209"/>
      <c r="H63" s="209"/>
      <c r="I63" s="41"/>
    </row>
    <row r="64" spans="6:9" ht="12.75">
      <c r="F64" s="208"/>
      <c r="G64" s="209"/>
      <c r="H64" s="209"/>
      <c r="I64" s="41"/>
    </row>
    <row r="65" spans="6:9" ht="12.75">
      <c r="F65" s="208"/>
      <c r="G65" s="209"/>
      <c r="H65" s="209"/>
      <c r="I65" s="41"/>
    </row>
    <row r="66" spans="6:9" ht="12.75">
      <c r="F66" s="208"/>
      <c r="G66" s="209"/>
      <c r="H66" s="209"/>
      <c r="I66" s="41"/>
    </row>
    <row r="67" spans="6:9" ht="12.75">
      <c r="F67" s="208"/>
      <c r="G67" s="209"/>
      <c r="H67" s="209"/>
      <c r="I67" s="41"/>
    </row>
    <row r="68" spans="6:9" ht="12.75">
      <c r="F68" s="208"/>
      <c r="G68" s="209"/>
      <c r="H68" s="209"/>
      <c r="I68" s="41"/>
    </row>
    <row r="69" spans="6:9" ht="12.75">
      <c r="F69" s="208"/>
      <c r="G69" s="209"/>
      <c r="H69" s="209"/>
      <c r="I69" s="41"/>
    </row>
    <row r="70" spans="6:9" ht="12.75">
      <c r="F70" s="208"/>
      <c r="G70" s="209"/>
      <c r="H70" s="209"/>
      <c r="I70" s="41"/>
    </row>
    <row r="71" spans="6:9" ht="12.75">
      <c r="F71" s="208"/>
      <c r="G71" s="209"/>
      <c r="H71" s="209"/>
      <c r="I71" s="41"/>
    </row>
    <row r="72" spans="6:9" ht="12.75">
      <c r="F72" s="208"/>
      <c r="G72" s="209"/>
      <c r="H72" s="209"/>
      <c r="I72" s="41"/>
    </row>
    <row r="73" spans="6:9" ht="12.75">
      <c r="F73" s="208"/>
      <c r="G73" s="209"/>
      <c r="H73" s="209"/>
      <c r="I73" s="41"/>
    </row>
    <row r="74" spans="6:9" ht="12.75">
      <c r="F74" s="208"/>
      <c r="G74" s="209"/>
      <c r="H74" s="209"/>
      <c r="I74" s="41"/>
    </row>
    <row r="75" spans="6:9" ht="12.75">
      <c r="F75" s="208"/>
      <c r="G75" s="209"/>
      <c r="H75" s="209"/>
      <c r="I75" s="41"/>
    </row>
    <row r="76" spans="6:9" ht="12.75">
      <c r="F76" s="208"/>
      <c r="G76" s="209"/>
      <c r="H76" s="209"/>
      <c r="I76" s="41"/>
    </row>
  </sheetData>
  <sheetProtection password="C576" sheet="1" objects="1" scenarios="1"/>
  <mergeCells count="8">
    <mergeCell ref="H25:I25"/>
    <mergeCell ref="B11:D11"/>
    <mergeCell ref="B9:D9"/>
    <mergeCell ref="B10:D10"/>
    <mergeCell ref="A1:B1"/>
    <mergeCell ref="A2:B2"/>
    <mergeCell ref="G2:I2"/>
    <mergeCell ref="B8:D8"/>
  </mergeCells>
  <printOptions/>
  <pageMargins left="0.7" right="0.7" top="0.787401575" bottom="0.787401575" header="0.3" footer="0.3"/>
  <pageSetup horizontalDpi="600" verticalDpi="600" orientation="portrait" paperSize="9" scale="94" r:id="rId1"/>
  <headerFooter>
    <oddFooter>&amp;LZpracováno programem BUILDpower,  RTS, a.s.&amp;Rstrana 24</oddFooter>
  </headerFooter>
  <colBreaks count="1" manualBreakCount="1">
    <brk id="9" max="16383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BH5002"/>
  <sheetViews>
    <sheetView workbookViewId="0" topLeftCell="A8">
      <selection activeCell="V9" sqref="V9"/>
    </sheetView>
  </sheetViews>
  <sheetFormatPr defaultColWidth="9.00390625" defaultRowHeight="12.75" outlineLevelRow="1"/>
  <cols>
    <col min="1" max="1" width="4.375" style="0" customWidth="1"/>
    <col min="2" max="2" width="14.50390625" style="299" customWidth="1"/>
    <col min="3" max="3" width="38.375" style="299" customWidth="1"/>
    <col min="4" max="4" width="4.50390625" style="0" customWidth="1"/>
    <col min="5" max="5" width="10.50390625" style="0" customWidth="1"/>
    <col min="6" max="6" width="9.875" style="0" customWidth="1"/>
    <col min="7" max="7" width="12.625" style="0" customWidth="1"/>
    <col min="9" max="9" width="11.625" style="0" bestFit="1" customWidth="1"/>
    <col min="11" max="11" width="10.125" style="0" bestFit="1" customWidth="1"/>
    <col min="12" max="21" width="9.00390625" style="0" hidden="1" customWidth="1"/>
    <col min="29" max="39" width="9.00390625" style="0" hidden="1" customWidth="1"/>
    <col min="53" max="53" width="73.50390625" style="0" customWidth="1"/>
    <col min="257" max="257" width="4.375" style="0" customWidth="1"/>
    <col min="258" max="258" width="14.50390625" style="0" customWidth="1"/>
    <col min="259" max="259" width="38.375" style="0" customWidth="1"/>
    <col min="260" max="260" width="4.50390625" style="0" customWidth="1"/>
    <col min="261" max="261" width="10.50390625" style="0" customWidth="1"/>
    <col min="262" max="262" width="9.875" style="0" customWidth="1"/>
    <col min="263" max="263" width="12.625" style="0" customWidth="1"/>
    <col min="265" max="265" width="11.625" style="0" bestFit="1" customWidth="1"/>
    <col min="267" max="267" width="10.125" style="0" bestFit="1" customWidth="1"/>
    <col min="268" max="277" width="9.00390625" style="0" hidden="1" customWidth="1"/>
    <col min="285" max="295" width="9.00390625" style="0" hidden="1" customWidth="1"/>
    <col min="309" max="309" width="73.50390625" style="0" customWidth="1"/>
    <col min="513" max="513" width="4.375" style="0" customWidth="1"/>
    <col min="514" max="514" width="14.50390625" style="0" customWidth="1"/>
    <col min="515" max="515" width="38.375" style="0" customWidth="1"/>
    <col min="516" max="516" width="4.50390625" style="0" customWidth="1"/>
    <col min="517" max="517" width="10.50390625" style="0" customWidth="1"/>
    <col min="518" max="518" width="9.875" style="0" customWidth="1"/>
    <col min="519" max="519" width="12.625" style="0" customWidth="1"/>
    <col min="521" max="521" width="11.625" style="0" bestFit="1" customWidth="1"/>
    <col min="523" max="523" width="10.125" style="0" bestFit="1" customWidth="1"/>
    <col min="524" max="533" width="9.00390625" style="0" hidden="1" customWidth="1"/>
    <col min="541" max="551" width="9.00390625" style="0" hidden="1" customWidth="1"/>
    <col min="565" max="565" width="73.50390625" style="0" customWidth="1"/>
    <col min="769" max="769" width="4.375" style="0" customWidth="1"/>
    <col min="770" max="770" width="14.50390625" style="0" customWidth="1"/>
    <col min="771" max="771" width="38.375" style="0" customWidth="1"/>
    <col min="772" max="772" width="4.50390625" style="0" customWidth="1"/>
    <col min="773" max="773" width="10.50390625" style="0" customWidth="1"/>
    <col min="774" max="774" width="9.875" style="0" customWidth="1"/>
    <col min="775" max="775" width="12.625" style="0" customWidth="1"/>
    <col min="777" max="777" width="11.625" style="0" bestFit="1" customWidth="1"/>
    <col min="779" max="779" width="10.125" style="0" bestFit="1" customWidth="1"/>
    <col min="780" max="789" width="9.00390625" style="0" hidden="1" customWidth="1"/>
    <col min="797" max="807" width="9.00390625" style="0" hidden="1" customWidth="1"/>
    <col min="821" max="821" width="73.50390625" style="0" customWidth="1"/>
    <col min="1025" max="1025" width="4.375" style="0" customWidth="1"/>
    <col min="1026" max="1026" width="14.50390625" style="0" customWidth="1"/>
    <col min="1027" max="1027" width="38.375" style="0" customWidth="1"/>
    <col min="1028" max="1028" width="4.50390625" style="0" customWidth="1"/>
    <col min="1029" max="1029" width="10.50390625" style="0" customWidth="1"/>
    <col min="1030" max="1030" width="9.875" style="0" customWidth="1"/>
    <col min="1031" max="1031" width="12.625" style="0" customWidth="1"/>
    <col min="1033" max="1033" width="11.625" style="0" bestFit="1" customWidth="1"/>
    <col min="1035" max="1035" width="10.125" style="0" bestFit="1" customWidth="1"/>
    <col min="1036" max="1045" width="9.00390625" style="0" hidden="1" customWidth="1"/>
    <col min="1053" max="1063" width="9.00390625" style="0" hidden="1" customWidth="1"/>
    <col min="1077" max="1077" width="73.50390625" style="0" customWidth="1"/>
    <col min="1281" max="1281" width="4.375" style="0" customWidth="1"/>
    <col min="1282" max="1282" width="14.50390625" style="0" customWidth="1"/>
    <col min="1283" max="1283" width="38.375" style="0" customWidth="1"/>
    <col min="1284" max="1284" width="4.50390625" style="0" customWidth="1"/>
    <col min="1285" max="1285" width="10.50390625" style="0" customWidth="1"/>
    <col min="1286" max="1286" width="9.875" style="0" customWidth="1"/>
    <col min="1287" max="1287" width="12.625" style="0" customWidth="1"/>
    <col min="1289" max="1289" width="11.625" style="0" bestFit="1" customWidth="1"/>
    <col min="1291" max="1291" width="10.125" style="0" bestFit="1" customWidth="1"/>
    <col min="1292" max="1301" width="9.00390625" style="0" hidden="1" customWidth="1"/>
    <col min="1309" max="1319" width="9.00390625" style="0" hidden="1" customWidth="1"/>
    <col min="1333" max="1333" width="73.50390625" style="0" customWidth="1"/>
    <col min="1537" max="1537" width="4.375" style="0" customWidth="1"/>
    <col min="1538" max="1538" width="14.50390625" style="0" customWidth="1"/>
    <col min="1539" max="1539" width="38.375" style="0" customWidth="1"/>
    <col min="1540" max="1540" width="4.50390625" style="0" customWidth="1"/>
    <col min="1541" max="1541" width="10.50390625" style="0" customWidth="1"/>
    <col min="1542" max="1542" width="9.875" style="0" customWidth="1"/>
    <col min="1543" max="1543" width="12.625" style="0" customWidth="1"/>
    <col min="1545" max="1545" width="11.625" style="0" bestFit="1" customWidth="1"/>
    <col min="1547" max="1547" width="10.125" style="0" bestFit="1" customWidth="1"/>
    <col min="1548" max="1557" width="9.00390625" style="0" hidden="1" customWidth="1"/>
    <col min="1565" max="1575" width="9.00390625" style="0" hidden="1" customWidth="1"/>
    <col min="1589" max="1589" width="73.50390625" style="0" customWidth="1"/>
    <col min="1793" max="1793" width="4.375" style="0" customWidth="1"/>
    <col min="1794" max="1794" width="14.50390625" style="0" customWidth="1"/>
    <col min="1795" max="1795" width="38.375" style="0" customWidth="1"/>
    <col min="1796" max="1796" width="4.50390625" style="0" customWidth="1"/>
    <col min="1797" max="1797" width="10.50390625" style="0" customWidth="1"/>
    <col min="1798" max="1798" width="9.875" style="0" customWidth="1"/>
    <col min="1799" max="1799" width="12.625" style="0" customWidth="1"/>
    <col min="1801" max="1801" width="11.625" style="0" bestFit="1" customWidth="1"/>
    <col min="1803" max="1803" width="10.125" style="0" bestFit="1" customWidth="1"/>
    <col min="1804" max="1813" width="9.00390625" style="0" hidden="1" customWidth="1"/>
    <col min="1821" max="1831" width="9.00390625" style="0" hidden="1" customWidth="1"/>
    <col min="1845" max="1845" width="73.50390625" style="0" customWidth="1"/>
    <col min="2049" max="2049" width="4.375" style="0" customWidth="1"/>
    <col min="2050" max="2050" width="14.50390625" style="0" customWidth="1"/>
    <col min="2051" max="2051" width="38.375" style="0" customWidth="1"/>
    <col min="2052" max="2052" width="4.50390625" style="0" customWidth="1"/>
    <col min="2053" max="2053" width="10.50390625" style="0" customWidth="1"/>
    <col min="2054" max="2054" width="9.875" style="0" customWidth="1"/>
    <col min="2055" max="2055" width="12.625" style="0" customWidth="1"/>
    <col min="2057" max="2057" width="11.625" style="0" bestFit="1" customWidth="1"/>
    <col min="2059" max="2059" width="10.125" style="0" bestFit="1" customWidth="1"/>
    <col min="2060" max="2069" width="9.00390625" style="0" hidden="1" customWidth="1"/>
    <col min="2077" max="2087" width="9.00390625" style="0" hidden="1" customWidth="1"/>
    <col min="2101" max="2101" width="73.50390625" style="0" customWidth="1"/>
    <col min="2305" max="2305" width="4.375" style="0" customWidth="1"/>
    <col min="2306" max="2306" width="14.50390625" style="0" customWidth="1"/>
    <col min="2307" max="2307" width="38.375" style="0" customWidth="1"/>
    <col min="2308" max="2308" width="4.50390625" style="0" customWidth="1"/>
    <col min="2309" max="2309" width="10.50390625" style="0" customWidth="1"/>
    <col min="2310" max="2310" width="9.875" style="0" customWidth="1"/>
    <col min="2311" max="2311" width="12.625" style="0" customWidth="1"/>
    <col min="2313" max="2313" width="11.625" style="0" bestFit="1" customWidth="1"/>
    <col min="2315" max="2315" width="10.125" style="0" bestFit="1" customWidth="1"/>
    <col min="2316" max="2325" width="9.00390625" style="0" hidden="1" customWidth="1"/>
    <col min="2333" max="2343" width="9.00390625" style="0" hidden="1" customWidth="1"/>
    <col min="2357" max="2357" width="73.50390625" style="0" customWidth="1"/>
    <col min="2561" max="2561" width="4.375" style="0" customWidth="1"/>
    <col min="2562" max="2562" width="14.50390625" style="0" customWidth="1"/>
    <col min="2563" max="2563" width="38.375" style="0" customWidth="1"/>
    <col min="2564" max="2564" width="4.50390625" style="0" customWidth="1"/>
    <col min="2565" max="2565" width="10.50390625" style="0" customWidth="1"/>
    <col min="2566" max="2566" width="9.875" style="0" customWidth="1"/>
    <col min="2567" max="2567" width="12.625" style="0" customWidth="1"/>
    <col min="2569" max="2569" width="11.625" style="0" bestFit="1" customWidth="1"/>
    <col min="2571" max="2571" width="10.125" style="0" bestFit="1" customWidth="1"/>
    <col min="2572" max="2581" width="9.00390625" style="0" hidden="1" customWidth="1"/>
    <col min="2589" max="2599" width="9.00390625" style="0" hidden="1" customWidth="1"/>
    <col min="2613" max="2613" width="73.50390625" style="0" customWidth="1"/>
    <col min="2817" max="2817" width="4.375" style="0" customWidth="1"/>
    <col min="2818" max="2818" width="14.50390625" style="0" customWidth="1"/>
    <col min="2819" max="2819" width="38.375" style="0" customWidth="1"/>
    <col min="2820" max="2820" width="4.50390625" style="0" customWidth="1"/>
    <col min="2821" max="2821" width="10.50390625" style="0" customWidth="1"/>
    <col min="2822" max="2822" width="9.875" style="0" customWidth="1"/>
    <col min="2823" max="2823" width="12.625" style="0" customWidth="1"/>
    <col min="2825" max="2825" width="11.625" style="0" bestFit="1" customWidth="1"/>
    <col min="2827" max="2827" width="10.125" style="0" bestFit="1" customWidth="1"/>
    <col min="2828" max="2837" width="9.00390625" style="0" hidden="1" customWidth="1"/>
    <col min="2845" max="2855" width="9.00390625" style="0" hidden="1" customWidth="1"/>
    <col min="2869" max="2869" width="73.50390625" style="0" customWidth="1"/>
    <col min="3073" max="3073" width="4.375" style="0" customWidth="1"/>
    <col min="3074" max="3074" width="14.50390625" style="0" customWidth="1"/>
    <col min="3075" max="3075" width="38.375" style="0" customWidth="1"/>
    <col min="3076" max="3076" width="4.50390625" style="0" customWidth="1"/>
    <col min="3077" max="3077" width="10.50390625" style="0" customWidth="1"/>
    <col min="3078" max="3078" width="9.875" style="0" customWidth="1"/>
    <col min="3079" max="3079" width="12.625" style="0" customWidth="1"/>
    <col min="3081" max="3081" width="11.625" style="0" bestFit="1" customWidth="1"/>
    <col min="3083" max="3083" width="10.125" style="0" bestFit="1" customWidth="1"/>
    <col min="3084" max="3093" width="9.00390625" style="0" hidden="1" customWidth="1"/>
    <col min="3101" max="3111" width="9.00390625" style="0" hidden="1" customWidth="1"/>
    <col min="3125" max="3125" width="73.50390625" style="0" customWidth="1"/>
    <col min="3329" max="3329" width="4.375" style="0" customWidth="1"/>
    <col min="3330" max="3330" width="14.50390625" style="0" customWidth="1"/>
    <col min="3331" max="3331" width="38.375" style="0" customWidth="1"/>
    <col min="3332" max="3332" width="4.50390625" style="0" customWidth="1"/>
    <col min="3333" max="3333" width="10.50390625" style="0" customWidth="1"/>
    <col min="3334" max="3334" width="9.875" style="0" customWidth="1"/>
    <col min="3335" max="3335" width="12.625" style="0" customWidth="1"/>
    <col min="3337" max="3337" width="11.625" style="0" bestFit="1" customWidth="1"/>
    <col min="3339" max="3339" width="10.125" style="0" bestFit="1" customWidth="1"/>
    <col min="3340" max="3349" width="9.00390625" style="0" hidden="1" customWidth="1"/>
    <col min="3357" max="3367" width="9.00390625" style="0" hidden="1" customWidth="1"/>
    <col min="3381" max="3381" width="73.50390625" style="0" customWidth="1"/>
    <col min="3585" max="3585" width="4.375" style="0" customWidth="1"/>
    <col min="3586" max="3586" width="14.50390625" style="0" customWidth="1"/>
    <col min="3587" max="3587" width="38.375" style="0" customWidth="1"/>
    <col min="3588" max="3588" width="4.50390625" style="0" customWidth="1"/>
    <col min="3589" max="3589" width="10.50390625" style="0" customWidth="1"/>
    <col min="3590" max="3590" width="9.875" style="0" customWidth="1"/>
    <col min="3591" max="3591" width="12.625" style="0" customWidth="1"/>
    <col min="3593" max="3593" width="11.625" style="0" bestFit="1" customWidth="1"/>
    <col min="3595" max="3595" width="10.125" style="0" bestFit="1" customWidth="1"/>
    <col min="3596" max="3605" width="9.00390625" style="0" hidden="1" customWidth="1"/>
    <col min="3613" max="3623" width="9.00390625" style="0" hidden="1" customWidth="1"/>
    <col min="3637" max="3637" width="73.50390625" style="0" customWidth="1"/>
    <col min="3841" max="3841" width="4.375" style="0" customWidth="1"/>
    <col min="3842" max="3842" width="14.50390625" style="0" customWidth="1"/>
    <col min="3843" max="3843" width="38.375" style="0" customWidth="1"/>
    <col min="3844" max="3844" width="4.50390625" style="0" customWidth="1"/>
    <col min="3845" max="3845" width="10.50390625" style="0" customWidth="1"/>
    <col min="3846" max="3846" width="9.875" style="0" customWidth="1"/>
    <col min="3847" max="3847" width="12.625" style="0" customWidth="1"/>
    <col min="3849" max="3849" width="11.625" style="0" bestFit="1" customWidth="1"/>
    <col min="3851" max="3851" width="10.125" style="0" bestFit="1" customWidth="1"/>
    <col min="3852" max="3861" width="9.00390625" style="0" hidden="1" customWidth="1"/>
    <col min="3869" max="3879" width="9.00390625" style="0" hidden="1" customWidth="1"/>
    <col min="3893" max="3893" width="73.50390625" style="0" customWidth="1"/>
    <col min="4097" max="4097" width="4.375" style="0" customWidth="1"/>
    <col min="4098" max="4098" width="14.50390625" style="0" customWidth="1"/>
    <col min="4099" max="4099" width="38.375" style="0" customWidth="1"/>
    <col min="4100" max="4100" width="4.50390625" style="0" customWidth="1"/>
    <col min="4101" max="4101" width="10.50390625" style="0" customWidth="1"/>
    <col min="4102" max="4102" width="9.875" style="0" customWidth="1"/>
    <col min="4103" max="4103" width="12.625" style="0" customWidth="1"/>
    <col min="4105" max="4105" width="11.625" style="0" bestFit="1" customWidth="1"/>
    <col min="4107" max="4107" width="10.125" style="0" bestFit="1" customWidth="1"/>
    <col min="4108" max="4117" width="9.00390625" style="0" hidden="1" customWidth="1"/>
    <col min="4125" max="4135" width="9.00390625" style="0" hidden="1" customWidth="1"/>
    <col min="4149" max="4149" width="73.50390625" style="0" customWidth="1"/>
    <col min="4353" max="4353" width="4.375" style="0" customWidth="1"/>
    <col min="4354" max="4354" width="14.50390625" style="0" customWidth="1"/>
    <col min="4355" max="4355" width="38.375" style="0" customWidth="1"/>
    <col min="4356" max="4356" width="4.50390625" style="0" customWidth="1"/>
    <col min="4357" max="4357" width="10.50390625" style="0" customWidth="1"/>
    <col min="4358" max="4358" width="9.875" style="0" customWidth="1"/>
    <col min="4359" max="4359" width="12.625" style="0" customWidth="1"/>
    <col min="4361" max="4361" width="11.625" style="0" bestFit="1" customWidth="1"/>
    <col min="4363" max="4363" width="10.125" style="0" bestFit="1" customWidth="1"/>
    <col min="4364" max="4373" width="9.00390625" style="0" hidden="1" customWidth="1"/>
    <col min="4381" max="4391" width="9.00390625" style="0" hidden="1" customWidth="1"/>
    <col min="4405" max="4405" width="73.50390625" style="0" customWidth="1"/>
    <col min="4609" max="4609" width="4.375" style="0" customWidth="1"/>
    <col min="4610" max="4610" width="14.50390625" style="0" customWidth="1"/>
    <col min="4611" max="4611" width="38.375" style="0" customWidth="1"/>
    <col min="4612" max="4612" width="4.50390625" style="0" customWidth="1"/>
    <col min="4613" max="4613" width="10.50390625" style="0" customWidth="1"/>
    <col min="4614" max="4614" width="9.875" style="0" customWidth="1"/>
    <col min="4615" max="4615" width="12.625" style="0" customWidth="1"/>
    <col min="4617" max="4617" width="11.625" style="0" bestFit="1" customWidth="1"/>
    <col min="4619" max="4619" width="10.125" style="0" bestFit="1" customWidth="1"/>
    <col min="4620" max="4629" width="9.00390625" style="0" hidden="1" customWidth="1"/>
    <col min="4637" max="4647" width="9.00390625" style="0" hidden="1" customWidth="1"/>
    <col min="4661" max="4661" width="73.50390625" style="0" customWidth="1"/>
    <col min="4865" max="4865" width="4.375" style="0" customWidth="1"/>
    <col min="4866" max="4866" width="14.50390625" style="0" customWidth="1"/>
    <col min="4867" max="4867" width="38.375" style="0" customWidth="1"/>
    <col min="4868" max="4868" width="4.50390625" style="0" customWidth="1"/>
    <col min="4869" max="4869" width="10.50390625" style="0" customWidth="1"/>
    <col min="4870" max="4870" width="9.875" style="0" customWidth="1"/>
    <col min="4871" max="4871" width="12.625" style="0" customWidth="1"/>
    <col min="4873" max="4873" width="11.625" style="0" bestFit="1" customWidth="1"/>
    <col min="4875" max="4875" width="10.125" style="0" bestFit="1" customWidth="1"/>
    <col min="4876" max="4885" width="9.00390625" style="0" hidden="1" customWidth="1"/>
    <col min="4893" max="4903" width="9.00390625" style="0" hidden="1" customWidth="1"/>
    <col min="4917" max="4917" width="73.50390625" style="0" customWidth="1"/>
    <col min="5121" max="5121" width="4.375" style="0" customWidth="1"/>
    <col min="5122" max="5122" width="14.50390625" style="0" customWidth="1"/>
    <col min="5123" max="5123" width="38.375" style="0" customWidth="1"/>
    <col min="5124" max="5124" width="4.50390625" style="0" customWidth="1"/>
    <col min="5125" max="5125" width="10.50390625" style="0" customWidth="1"/>
    <col min="5126" max="5126" width="9.875" style="0" customWidth="1"/>
    <col min="5127" max="5127" width="12.625" style="0" customWidth="1"/>
    <col min="5129" max="5129" width="11.625" style="0" bestFit="1" customWidth="1"/>
    <col min="5131" max="5131" width="10.125" style="0" bestFit="1" customWidth="1"/>
    <col min="5132" max="5141" width="9.00390625" style="0" hidden="1" customWidth="1"/>
    <col min="5149" max="5159" width="9.00390625" style="0" hidden="1" customWidth="1"/>
    <col min="5173" max="5173" width="73.50390625" style="0" customWidth="1"/>
    <col min="5377" max="5377" width="4.375" style="0" customWidth="1"/>
    <col min="5378" max="5378" width="14.50390625" style="0" customWidth="1"/>
    <col min="5379" max="5379" width="38.375" style="0" customWidth="1"/>
    <col min="5380" max="5380" width="4.50390625" style="0" customWidth="1"/>
    <col min="5381" max="5381" width="10.50390625" style="0" customWidth="1"/>
    <col min="5382" max="5382" width="9.875" style="0" customWidth="1"/>
    <col min="5383" max="5383" width="12.625" style="0" customWidth="1"/>
    <col min="5385" max="5385" width="11.625" style="0" bestFit="1" customWidth="1"/>
    <col min="5387" max="5387" width="10.125" style="0" bestFit="1" customWidth="1"/>
    <col min="5388" max="5397" width="9.00390625" style="0" hidden="1" customWidth="1"/>
    <col min="5405" max="5415" width="9.00390625" style="0" hidden="1" customWidth="1"/>
    <col min="5429" max="5429" width="73.50390625" style="0" customWidth="1"/>
    <col min="5633" max="5633" width="4.375" style="0" customWidth="1"/>
    <col min="5634" max="5634" width="14.50390625" style="0" customWidth="1"/>
    <col min="5635" max="5635" width="38.375" style="0" customWidth="1"/>
    <col min="5636" max="5636" width="4.50390625" style="0" customWidth="1"/>
    <col min="5637" max="5637" width="10.50390625" style="0" customWidth="1"/>
    <col min="5638" max="5638" width="9.875" style="0" customWidth="1"/>
    <col min="5639" max="5639" width="12.625" style="0" customWidth="1"/>
    <col min="5641" max="5641" width="11.625" style="0" bestFit="1" customWidth="1"/>
    <col min="5643" max="5643" width="10.125" style="0" bestFit="1" customWidth="1"/>
    <col min="5644" max="5653" width="9.00390625" style="0" hidden="1" customWidth="1"/>
    <col min="5661" max="5671" width="9.00390625" style="0" hidden="1" customWidth="1"/>
    <col min="5685" max="5685" width="73.50390625" style="0" customWidth="1"/>
    <col min="5889" max="5889" width="4.375" style="0" customWidth="1"/>
    <col min="5890" max="5890" width="14.50390625" style="0" customWidth="1"/>
    <col min="5891" max="5891" width="38.375" style="0" customWidth="1"/>
    <col min="5892" max="5892" width="4.50390625" style="0" customWidth="1"/>
    <col min="5893" max="5893" width="10.50390625" style="0" customWidth="1"/>
    <col min="5894" max="5894" width="9.875" style="0" customWidth="1"/>
    <col min="5895" max="5895" width="12.625" style="0" customWidth="1"/>
    <col min="5897" max="5897" width="11.625" style="0" bestFit="1" customWidth="1"/>
    <col min="5899" max="5899" width="10.125" style="0" bestFit="1" customWidth="1"/>
    <col min="5900" max="5909" width="9.00390625" style="0" hidden="1" customWidth="1"/>
    <col min="5917" max="5927" width="9.00390625" style="0" hidden="1" customWidth="1"/>
    <col min="5941" max="5941" width="73.50390625" style="0" customWidth="1"/>
    <col min="6145" max="6145" width="4.375" style="0" customWidth="1"/>
    <col min="6146" max="6146" width="14.50390625" style="0" customWidth="1"/>
    <col min="6147" max="6147" width="38.375" style="0" customWidth="1"/>
    <col min="6148" max="6148" width="4.50390625" style="0" customWidth="1"/>
    <col min="6149" max="6149" width="10.50390625" style="0" customWidth="1"/>
    <col min="6150" max="6150" width="9.875" style="0" customWidth="1"/>
    <col min="6151" max="6151" width="12.625" style="0" customWidth="1"/>
    <col min="6153" max="6153" width="11.625" style="0" bestFit="1" customWidth="1"/>
    <col min="6155" max="6155" width="10.125" style="0" bestFit="1" customWidth="1"/>
    <col min="6156" max="6165" width="9.00390625" style="0" hidden="1" customWidth="1"/>
    <col min="6173" max="6183" width="9.00390625" style="0" hidden="1" customWidth="1"/>
    <col min="6197" max="6197" width="73.50390625" style="0" customWidth="1"/>
    <col min="6401" max="6401" width="4.375" style="0" customWidth="1"/>
    <col min="6402" max="6402" width="14.50390625" style="0" customWidth="1"/>
    <col min="6403" max="6403" width="38.375" style="0" customWidth="1"/>
    <col min="6404" max="6404" width="4.50390625" style="0" customWidth="1"/>
    <col min="6405" max="6405" width="10.50390625" style="0" customWidth="1"/>
    <col min="6406" max="6406" width="9.875" style="0" customWidth="1"/>
    <col min="6407" max="6407" width="12.625" style="0" customWidth="1"/>
    <col min="6409" max="6409" width="11.625" style="0" bestFit="1" customWidth="1"/>
    <col min="6411" max="6411" width="10.125" style="0" bestFit="1" customWidth="1"/>
    <col min="6412" max="6421" width="9.00390625" style="0" hidden="1" customWidth="1"/>
    <col min="6429" max="6439" width="9.00390625" style="0" hidden="1" customWidth="1"/>
    <col min="6453" max="6453" width="73.50390625" style="0" customWidth="1"/>
    <col min="6657" max="6657" width="4.375" style="0" customWidth="1"/>
    <col min="6658" max="6658" width="14.50390625" style="0" customWidth="1"/>
    <col min="6659" max="6659" width="38.375" style="0" customWidth="1"/>
    <col min="6660" max="6660" width="4.50390625" style="0" customWidth="1"/>
    <col min="6661" max="6661" width="10.50390625" style="0" customWidth="1"/>
    <col min="6662" max="6662" width="9.875" style="0" customWidth="1"/>
    <col min="6663" max="6663" width="12.625" style="0" customWidth="1"/>
    <col min="6665" max="6665" width="11.625" style="0" bestFit="1" customWidth="1"/>
    <col min="6667" max="6667" width="10.125" style="0" bestFit="1" customWidth="1"/>
    <col min="6668" max="6677" width="9.00390625" style="0" hidden="1" customWidth="1"/>
    <col min="6685" max="6695" width="9.00390625" style="0" hidden="1" customWidth="1"/>
    <col min="6709" max="6709" width="73.50390625" style="0" customWidth="1"/>
    <col min="6913" max="6913" width="4.375" style="0" customWidth="1"/>
    <col min="6914" max="6914" width="14.50390625" style="0" customWidth="1"/>
    <col min="6915" max="6915" width="38.375" style="0" customWidth="1"/>
    <col min="6916" max="6916" width="4.50390625" style="0" customWidth="1"/>
    <col min="6917" max="6917" width="10.50390625" style="0" customWidth="1"/>
    <col min="6918" max="6918" width="9.875" style="0" customWidth="1"/>
    <col min="6919" max="6919" width="12.625" style="0" customWidth="1"/>
    <col min="6921" max="6921" width="11.625" style="0" bestFit="1" customWidth="1"/>
    <col min="6923" max="6923" width="10.125" style="0" bestFit="1" customWidth="1"/>
    <col min="6924" max="6933" width="9.00390625" style="0" hidden="1" customWidth="1"/>
    <col min="6941" max="6951" width="9.00390625" style="0" hidden="1" customWidth="1"/>
    <col min="6965" max="6965" width="73.50390625" style="0" customWidth="1"/>
    <col min="7169" max="7169" width="4.375" style="0" customWidth="1"/>
    <col min="7170" max="7170" width="14.50390625" style="0" customWidth="1"/>
    <col min="7171" max="7171" width="38.375" style="0" customWidth="1"/>
    <col min="7172" max="7172" width="4.50390625" style="0" customWidth="1"/>
    <col min="7173" max="7173" width="10.50390625" style="0" customWidth="1"/>
    <col min="7174" max="7174" width="9.875" style="0" customWidth="1"/>
    <col min="7175" max="7175" width="12.625" style="0" customWidth="1"/>
    <col min="7177" max="7177" width="11.625" style="0" bestFit="1" customWidth="1"/>
    <col min="7179" max="7179" width="10.125" style="0" bestFit="1" customWidth="1"/>
    <col min="7180" max="7189" width="9.00390625" style="0" hidden="1" customWidth="1"/>
    <col min="7197" max="7207" width="9.00390625" style="0" hidden="1" customWidth="1"/>
    <col min="7221" max="7221" width="73.50390625" style="0" customWidth="1"/>
    <col min="7425" max="7425" width="4.375" style="0" customWidth="1"/>
    <col min="7426" max="7426" width="14.50390625" style="0" customWidth="1"/>
    <col min="7427" max="7427" width="38.375" style="0" customWidth="1"/>
    <col min="7428" max="7428" width="4.50390625" style="0" customWidth="1"/>
    <col min="7429" max="7429" width="10.50390625" style="0" customWidth="1"/>
    <col min="7430" max="7430" width="9.875" style="0" customWidth="1"/>
    <col min="7431" max="7431" width="12.625" style="0" customWidth="1"/>
    <col min="7433" max="7433" width="11.625" style="0" bestFit="1" customWidth="1"/>
    <col min="7435" max="7435" width="10.125" style="0" bestFit="1" customWidth="1"/>
    <col min="7436" max="7445" width="9.00390625" style="0" hidden="1" customWidth="1"/>
    <col min="7453" max="7463" width="9.00390625" style="0" hidden="1" customWidth="1"/>
    <col min="7477" max="7477" width="73.50390625" style="0" customWidth="1"/>
    <col min="7681" max="7681" width="4.375" style="0" customWidth="1"/>
    <col min="7682" max="7682" width="14.50390625" style="0" customWidth="1"/>
    <col min="7683" max="7683" width="38.375" style="0" customWidth="1"/>
    <col min="7684" max="7684" width="4.50390625" style="0" customWidth="1"/>
    <col min="7685" max="7685" width="10.50390625" style="0" customWidth="1"/>
    <col min="7686" max="7686" width="9.875" style="0" customWidth="1"/>
    <col min="7687" max="7687" width="12.625" style="0" customWidth="1"/>
    <col min="7689" max="7689" width="11.625" style="0" bestFit="1" customWidth="1"/>
    <col min="7691" max="7691" width="10.125" style="0" bestFit="1" customWidth="1"/>
    <col min="7692" max="7701" width="9.00390625" style="0" hidden="1" customWidth="1"/>
    <col min="7709" max="7719" width="9.00390625" style="0" hidden="1" customWidth="1"/>
    <col min="7733" max="7733" width="73.50390625" style="0" customWidth="1"/>
    <col min="7937" max="7937" width="4.375" style="0" customWidth="1"/>
    <col min="7938" max="7938" width="14.50390625" style="0" customWidth="1"/>
    <col min="7939" max="7939" width="38.375" style="0" customWidth="1"/>
    <col min="7940" max="7940" width="4.50390625" style="0" customWidth="1"/>
    <col min="7941" max="7941" width="10.50390625" style="0" customWidth="1"/>
    <col min="7942" max="7942" width="9.875" style="0" customWidth="1"/>
    <col min="7943" max="7943" width="12.625" style="0" customWidth="1"/>
    <col min="7945" max="7945" width="11.625" style="0" bestFit="1" customWidth="1"/>
    <col min="7947" max="7947" width="10.125" style="0" bestFit="1" customWidth="1"/>
    <col min="7948" max="7957" width="9.00390625" style="0" hidden="1" customWidth="1"/>
    <col min="7965" max="7975" width="9.00390625" style="0" hidden="1" customWidth="1"/>
    <col min="7989" max="7989" width="73.50390625" style="0" customWidth="1"/>
    <col min="8193" max="8193" width="4.375" style="0" customWidth="1"/>
    <col min="8194" max="8194" width="14.50390625" style="0" customWidth="1"/>
    <col min="8195" max="8195" width="38.375" style="0" customWidth="1"/>
    <col min="8196" max="8196" width="4.50390625" style="0" customWidth="1"/>
    <col min="8197" max="8197" width="10.50390625" style="0" customWidth="1"/>
    <col min="8198" max="8198" width="9.875" style="0" customWidth="1"/>
    <col min="8199" max="8199" width="12.625" style="0" customWidth="1"/>
    <col min="8201" max="8201" width="11.625" style="0" bestFit="1" customWidth="1"/>
    <col min="8203" max="8203" width="10.125" style="0" bestFit="1" customWidth="1"/>
    <col min="8204" max="8213" width="9.00390625" style="0" hidden="1" customWidth="1"/>
    <col min="8221" max="8231" width="9.00390625" style="0" hidden="1" customWidth="1"/>
    <col min="8245" max="8245" width="73.50390625" style="0" customWidth="1"/>
    <col min="8449" max="8449" width="4.375" style="0" customWidth="1"/>
    <col min="8450" max="8450" width="14.50390625" style="0" customWidth="1"/>
    <col min="8451" max="8451" width="38.375" style="0" customWidth="1"/>
    <col min="8452" max="8452" width="4.50390625" style="0" customWidth="1"/>
    <col min="8453" max="8453" width="10.50390625" style="0" customWidth="1"/>
    <col min="8454" max="8454" width="9.875" style="0" customWidth="1"/>
    <col min="8455" max="8455" width="12.625" style="0" customWidth="1"/>
    <col min="8457" max="8457" width="11.625" style="0" bestFit="1" customWidth="1"/>
    <col min="8459" max="8459" width="10.125" style="0" bestFit="1" customWidth="1"/>
    <col min="8460" max="8469" width="9.00390625" style="0" hidden="1" customWidth="1"/>
    <col min="8477" max="8487" width="9.00390625" style="0" hidden="1" customWidth="1"/>
    <col min="8501" max="8501" width="73.50390625" style="0" customWidth="1"/>
    <col min="8705" max="8705" width="4.375" style="0" customWidth="1"/>
    <col min="8706" max="8706" width="14.50390625" style="0" customWidth="1"/>
    <col min="8707" max="8707" width="38.375" style="0" customWidth="1"/>
    <col min="8708" max="8708" width="4.50390625" style="0" customWidth="1"/>
    <col min="8709" max="8709" width="10.50390625" style="0" customWidth="1"/>
    <col min="8710" max="8710" width="9.875" style="0" customWidth="1"/>
    <col min="8711" max="8711" width="12.625" style="0" customWidth="1"/>
    <col min="8713" max="8713" width="11.625" style="0" bestFit="1" customWidth="1"/>
    <col min="8715" max="8715" width="10.125" style="0" bestFit="1" customWidth="1"/>
    <col min="8716" max="8725" width="9.00390625" style="0" hidden="1" customWidth="1"/>
    <col min="8733" max="8743" width="9.00390625" style="0" hidden="1" customWidth="1"/>
    <col min="8757" max="8757" width="73.50390625" style="0" customWidth="1"/>
    <col min="8961" max="8961" width="4.375" style="0" customWidth="1"/>
    <col min="8962" max="8962" width="14.50390625" style="0" customWidth="1"/>
    <col min="8963" max="8963" width="38.375" style="0" customWidth="1"/>
    <col min="8964" max="8964" width="4.50390625" style="0" customWidth="1"/>
    <col min="8965" max="8965" width="10.50390625" style="0" customWidth="1"/>
    <col min="8966" max="8966" width="9.875" style="0" customWidth="1"/>
    <col min="8967" max="8967" width="12.625" style="0" customWidth="1"/>
    <col min="8969" max="8969" width="11.625" style="0" bestFit="1" customWidth="1"/>
    <col min="8971" max="8971" width="10.125" style="0" bestFit="1" customWidth="1"/>
    <col min="8972" max="8981" width="9.00390625" style="0" hidden="1" customWidth="1"/>
    <col min="8989" max="8999" width="9.00390625" style="0" hidden="1" customWidth="1"/>
    <col min="9013" max="9013" width="73.50390625" style="0" customWidth="1"/>
    <col min="9217" max="9217" width="4.375" style="0" customWidth="1"/>
    <col min="9218" max="9218" width="14.50390625" style="0" customWidth="1"/>
    <col min="9219" max="9219" width="38.375" style="0" customWidth="1"/>
    <col min="9220" max="9220" width="4.50390625" style="0" customWidth="1"/>
    <col min="9221" max="9221" width="10.50390625" style="0" customWidth="1"/>
    <col min="9222" max="9222" width="9.875" style="0" customWidth="1"/>
    <col min="9223" max="9223" width="12.625" style="0" customWidth="1"/>
    <col min="9225" max="9225" width="11.625" style="0" bestFit="1" customWidth="1"/>
    <col min="9227" max="9227" width="10.125" style="0" bestFit="1" customWidth="1"/>
    <col min="9228" max="9237" width="9.00390625" style="0" hidden="1" customWidth="1"/>
    <col min="9245" max="9255" width="9.00390625" style="0" hidden="1" customWidth="1"/>
    <col min="9269" max="9269" width="73.50390625" style="0" customWidth="1"/>
    <col min="9473" max="9473" width="4.375" style="0" customWidth="1"/>
    <col min="9474" max="9474" width="14.50390625" style="0" customWidth="1"/>
    <col min="9475" max="9475" width="38.375" style="0" customWidth="1"/>
    <col min="9476" max="9476" width="4.50390625" style="0" customWidth="1"/>
    <col min="9477" max="9477" width="10.50390625" style="0" customWidth="1"/>
    <col min="9478" max="9478" width="9.875" style="0" customWidth="1"/>
    <col min="9479" max="9479" width="12.625" style="0" customWidth="1"/>
    <col min="9481" max="9481" width="11.625" style="0" bestFit="1" customWidth="1"/>
    <col min="9483" max="9483" width="10.125" style="0" bestFit="1" customWidth="1"/>
    <col min="9484" max="9493" width="9.00390625" style="0" hidden="1" customWidth="1"/>
    <col min="9501" max="9511" width="9.00390625" style="0" hidden="1" customWidth="1"/>
    <col min="9525" max="9525" width="73.50390625" style="0" customWidth="1"/>
    <col min="9729" max="9729" width="4.375" style="0" customWidth="1"/>
    <col min="9730" max="9730" width="14.50390625" style="0" customWidth="1"/>
    <col min="9731" max="9731" width="38.375" style="0" customWidth="1"/>
    <col min="9732" max="9732" width="4.50390625" style="0" customWidth="1"/>
    <col min="9733" max="9733" width="10.50390625" style="0" customWidth="1"/>
    <col min="9734" max="9734" width="9.875" style="0" customWidth="1"/>
    <col min="9735" max="9735" width="12.625" style="0" customWidth="1"/>
    <col min="9737" max="9737" width="11.625" style="0" bestFit="1" customWidth="1"/>
    <col min="9739" max="9739" width="10.125" style="0" bestFit="1" customWidth="1"/>
    <col min="9740" max="9749" width="9.00390625" style="0" hidden="1" customWidth="1"/>
    <col min="9757" max="9767" width="9.00390625" style="0" hidden="1" customWidth="1"/>
    <col min="9781" max="9781" width="73.50390625" style="0" customWidth="1"/>
    <col min="9985" max="9985" width="4.375" style="0" customWidth="1"/>
    <col min="9986" max="9986" width="14.50390625" style="0" customWidth="1"/>
    <col min="9987" max="9987" width="38.375" style="0" customWidth="1"/>
    <col min="9988" max="9988" width="4.50390625" style="0" customWidth="1"/>
    <col min="9989" max="9989" width="10.50390625" style="0" customWidth="1"/>
    <col min="9990" max="9990" width="9.875" style="0" customWidth="1"/>
    <col min="9991" max="9991" width="12.625" style="0" customWidth="1"/>
    <col min="9993" max="9993" width="11.625" style="0" bestFit="1" customWidth="1"/>
    <col min="9995" max="9995" width="10.125" style="0" bestFit="1" customWidth="1"/>
    <col min="9996" max="10005" width="9.00390625" style="0" hidden="1" customWidth="1"/>
    <col min="10013" max="10023" width="9.00390625" style="0" hidden="1" customWidth="1"/>
    <col min="10037" max="10037" width="73.50390625" style="0" customWidth="1"/>
    <col min="10241" max="10241" width="4.375" style="0" customWidth="1"/>
    <col min="10242" max="10242" width="14.50390625" style="0" customWidth="1"/>
    <col min="10243" max="10243" width="38.375" style="0" customWidth="1"/>
    <col min="10244" max="10244" width="4.50390625" style="0" customWidth="1"/>
    <col min="10245" max="10245" width="10.50390625" style="0" customWidth="1"/>
    <col min="10246" max="10246" width="9.875" style="0" customWidth="1"/>
    <col min="10247" max="10247" width="12.625" style="0" customWidth="1"/>
    <col min="10249" max="10249" width="11.625" style="0" bestFit="1" customWidth="1"/>
    <col min="10251" max="10251" width="10.125" style="0" bestFit="1" customWidth="1"/>
    <col min="10252" max="10261" width="9.00390625" style="0" hidden="1" customWidth="1"/>
    <col min="10269" max="10279" width="9.00390625" style="0" hidden="1" customWidth="1"/>
    <col min="10293" max="10293" width="73.50390625" style="0" customWidth="1"/>
    <col min="10497" max="10497" width="4.375" style="0" customWidth="1"/>
    <col min="10498" max="10498" width="14.50390625" style="0" customWidth="1"/>
    <col min="10499" max="10499" width="38.375" style="0" customWidth="1"/>
    <col min="10500" max="10500" width="4.50390625" style="0" customWidth="1"/>
    <col min="10501" max="10501" width="10.50390625" style="0" customWidth="1"/>
    <col min="10502" max="10502" width="9.875" style="0" customWidth="1"/>
    <col min="10503" max="10503" width="12.625" style="0" customWidth="1"/>
    <col min="10505" max="10505" width="11.625" style="0" bestFit="1" customWidth="1"/>
    <col min="10507" max="10507" width="10.125" style="0" bestFit="1" customWidth="1"/>
    <col min="10508" max="10517" width="9.00390625" style="0" hidden="1" customWidth="1"/>
    <col min="10525" max="10535" width="9.00390625" style="0" hidden="1" customWidth="1"/>
    <col min="10549" max="10549" width="73.50390625" style="0" customWidth="1"/>
    <col min="10753" max="10753" width="4.375" style="0" customWidth="1"/>
    <col min="10754" max="10754" width="14.50390625" style="0" customWidth="1"/>
    <col min="10755" max="10755" width="38.375" style="0" customWidth="1"/>
    <col min="10756" max="10756" width="4.50390625" style="0" customWidth="1"/>
    <col min="10757" max="10757" width="10.50390625" style="0" customWidth="1"/>
    <col min="10758" max="10758" width="9.875" style="0" customWidth="1"/>
    <col min="10759" max="10759" width="12.625" style="0" customWidth="1"/>
    <col min="10761" max="10761" width="11.625" style="0" bestFit="1" customWidth="1"/>
    <col min="10763" max="10763" width="10.125" style="0" bestFit="1" customWidth="1"/>
    <col min="10764" max="10773" width="9.00390625" style="0" hidden="1" customWidth="1"/>
    <col min="10781" max="10791" width="9.00390625" style="0" hidden="1" customWidth="1"/>
    <col min="10805" max="10805" width="73.50390625" style="0" customWidth="1"/>
    <col min="11009" max="11009" width="4.375" style="0" customWidth="1"/>
    <col min="11010" max="11010" width="14.50390625" style="0" customWidth="1"/>
    <col min="11011" max="11011" width="38.375" style="0" customWidth="1"/>
    <col min="11012" max="11012" width="4.50390625" style="0" customWidth="1"/>
    <col min="11013" max="11013" width="10.50390625" style="0" customWidth="1"/>
    <col min="11014" max="11014" width="9.875" style="0" customWidth="1"/>
    <col min="11015" max="11015" width="12.625" style="0" customWidth="1"/>
    <col min="11017" max="11017" width="11.625" style="0" bestFit="1" customWidth="1"/>
    <col min="11019" max="11019" width="10.125" style="0" bestFit="1" customWidth="1"/>
    <col min="11020" max="11029" width="9.00390625" style="0" hidden="1" customWidth="1"/>
    <col min="11037" max="11047" width="9.00390625" style="0" hidden="1" customWidth="1"/>
    <col min="11061" max="11061" width="73.50390625" style="0" customWidth="1"/>
    <col min="11265" max="11265" width="4.375" style="0" customWidth="1"/>
    <col min="11266" max="11266" width="14.50390625" style="0" customWidth="1"/>
    <col min="11267" max="11267" width="38.375" style="0" customWidth="1"/>
    <col min="11268" max="11268" width="4.50390625" style="0" customWidth="1"/>
    <col min="11269" max="11269" width="10.50390625" style="0" customWidth="1"/>
    <col min="11270" max="11270" width="9.875" style="0" customWidth="1"/>
    <col min="11271" max="11271" width="12.625" style="0" customWidth="1"/>
    <col min="11273" max="11273" width="11.625" style="0" bestFit="1" customWidth="1"/>
    <col min="11275" max="11275" width="10.125" style="0" bestFit="1" customWidth="1"/>
    <col min="11276" max="11285" width="9.00390625" style="0" hidden="1" customWidth="1"/>
    <col min="11293" max="11303" width="9.00390625" style="0" hidden="1" customWidth="1"/>
    <col min="11317" max="11317" width="73.50390625" style="0" customWidth="1"/>
    <col min="11521" max="11521" width="4.375" style="0" customWidth="1"/>
    <col min="11522" max="11522" width="14.50390625" style="0" customWidth="1"/>
    <col min="11523" max="11523" width="38.375" style="0" customWidth="1"/>
    <col min="11524" max="11524" width="4.50390625" style="0" customWidth="1"/>
    <col min="11525" max="11525" width="10.50390625" style="0" customWidth="1"/>
    <col min="11526" max="11526" width="9.875" style="0" customWidth="1"/>
    <col min="11527" max="11527" width="12.625" style="0" customWidth="1"/>
    <col min="11529" max="11529" width="11.625" style="0" bestFit="1" customWidth="1"/>
    <col min="11531" max="11531" width="10.125" style="0" bestFit="1" customWidth="1"/>
    <col min="11532" max="11541" width="9.00390625" style="0" hidden="1" customWidth="1"/>
    <col min="11549" max="11559" width="9.00390625" style="0" hidden="1" customWidth="1"/>
    <col min="11573" max="11573" width="73.50390625" style="0" customWidth="1"/>
    <col min="11777" max="11777" width="4.375" style="0" customWidth="1"/>
    <col min="11778" max="11778" width="14.50390625" style="0" customWidth="1"/>
    <col min="11779" max="11779" width="38.375" style="0" customWidth="1"/>
    <col min="11780" max="11780" width="4.50390625" style="0" customWidth="1"/>
    <col min="11781" max="11781" width="10.50390625" style="0" customWidth="1"/>
    <col min="11782" max="11782" width="9.875" style="0" customWidth="1"/>
    <col min="11783" max="11783" width="12.625" style="0" customWidth="1"/>
    <col min="11785" max="11785" width="11.625" style="0" bestFit="1" customWidth="1"/>
    <col min="11787" max="11787" width="10.125" style="0" bestFit="1" customWidth="1"/>
    <col min="11788" max="11797" width="9.00390625" style="0" hidden="1" customWidth="1"/>
    <col min="11805" max="11815" width="9.00390625" style="0" hidden="1" customWidth="1"/>
    <col min="11829" max="11829" width="73.50390625" style="0" customWidth="1"/>
    <col min="12033" max="12033" width="4.375" style="0" customWidth="1"/>
    <col min="12034" max="12034" width="14.50390625" style="0" customWidth="1"/>
    <col min="12035" max="12035" width="38.375" style="0" customWidth="1"/>
    <col min="12036" max="12036" width="4.50390625" style="0" customWidth="1"/>
    <col min="12037" max="12037" width="10.50390625" style="0" customWidth="1"/>
    <col min="12038" max="12038" width="9.875" style="0" customWidth="1"/>
    <col min="12039" max="12039" width="12.625" style="0" customWidth="1"/>
    <col min="12041" max="12041" width="11.625" style="0" bestFit="1" customWidth="1"/>
    <col min="12043" max="12043" width="10.125" style="0" bestFit="1" customWidth="1"/>
    <col min="12044" max="12053" width="9.00390625" style="0" hidden="1" customWidth="1"/>
    <col min="12061" max="12071" width="9.00390625" style="0" hidden="1" customWidth="1"/>
    <col min="12085" max="12085" width="73.50390625" style="0" customWidth="1"/>
    <col min="12289" max="12289" width="4.375" style="0" customWidth="1"/>
    <col min="12290" max="12290" width="14.50390625" style="0" customWidth="1"/>
    <col min="12291" max="12291" width="38.375" style="0" customWidth="1"/>
    <col min="12292" max="12292" width="4.50390625" style="0" customWidth="1"/>
    <col min="12293" max="12293" width="10.50390625" style="0" customWidth="1"/>
    <col min="12294" max="12294" width="9.875" style="0" customWidth="1"/>
    <col min="12295" max="12295" width="12.625" style="0" customWidth="1"/>
    <col min="12297" max="12297" width="11.625" style="0" bestFit="1" customWidth="1"/>
    <col min="12299" max="12299" width="10.125" style="0" bestFit="1" customWidth="1"/>
    <col min="12300" max="12309" width="9.00390625" style="0" hidden="1" customWidth="1"/>
    <col min="12317" max="12327" width="9.00390625" style="0" hidden="1" customWidth="1"/>
    <col min="12341" max="12341" width="73.50390625" style="0" customWidth="1"/>
    <col min="12545" max="12545" width="4.375" style="0" customWidth="1"/>
    <col min="12546" max="12546" width="14.50390625" style="0" customWidth="1"/>
    <col min="12547" max="12547" width="38.375" style="0" customWidth="1"/>
    <col min="12548" max="12548" width="4.50390625" style="0" customWidth="1"/>
    <col min="12549" max="12549" width="10.50390625" style="0" customWidth="1"/>
    <col min="12550" max="12550" width="9.875" style="0" customWidth="1"/>
    <col min="12551" max="12551" width="12.625" style="0" customWidth="1"/>
    <col min="12553" max="12553" width="11.625" style="0" bestFit="1" customWidth="1"/>
    <col min="12555" max="12555" width="10.125" style="0" bestFit="1" customWidth="1"/>
    <col min="12556" max="12565" width="9.00390625" style="0" hidden="1" customWidth="1"/>
    <col min="12573" max="12583" width="9.00390625" style="0" hidden="1" customWidth="1"/>
    <col min="12597" max="12597" width="73.50390625" style="0" customWidth="1"/>
    <col min="12801" max="12801" width="4.375" style="0" customWidth="1"/>
    <col min="12802" max="12802" width="14.50390625" style="0" customWidth="1"/>
    <col min="12803" max="12803" width="38.375" style="0" customWidth="1"/>
    <col min="12804" max="12804" width="4.50390625" style="0" customWidth="1"/>
    <col min="12805" max="12805" width="10.50390625" style="0" customWidth="1"/>
    <col min="12806" max="12806" width="9.875" style="0" customWidth="1"/>
    <col min="12807" max="12807" width="12.625" style="0" customWidth="1"/>
    <col min="12809" max="12809" width="11.625" style="0" bestFit="1" customWidth="1"/>
    <col min="12811" max="12811" width="10.125" style="0" bestFit="1" customWidth="1"/>
    <col min="12812" max="12821" width="9.00390625" style="0" hidden="1" customWidth="1"/>
    <col min="12829" max="12839" width="9.00390625" style="0" hidden="1" customWidth="1"/>
    <col min="12853" max="12853" width="73.50390625" style="0" customWidth="1"/>
    <col min="13057" max="13057" width="4.375" style="0" customWidth="1"/>
    <col min="13058" max="13058" width="14.50390625" style="0" customWidth="1"/>
    <col min="13059" max="13059" width="38.375" style="0" customWidth="1"/>
    <col min="13060" max="13060" width="4.50390625" style="0" customWidth="1"/>
    <col min="13061" max="13061" width="10.50390625" style="0" customWidth="1"/>
    <col min="13062" max="13062" width="9.875" style="0" customWidth="1"/>
    <col min="13063" max="13063" width="12.625" style="0" customWidth="1"/>
    <col min="13065" max="13065" width="11.625" style="0" bestFit="1" customWidth="1"/>
    <col min="13067" max="13067" width="10.125" style="0" bestFit="1" customWidth="1"/>
    <col min="13068" max="13077" width="9.00390625" style="0" hidden="1" customWidth="1"/>
    <col min="13085" max="13095" width="9.00390625" style="0" hidden="1" customWidth="1"/>
    <col min="13109" max="13109" width="73.50390625" style="0" customWidth="1"/>
    <col min="13313" max="13313" width="4.375" style="0" customWidth="1"/>
    <col min="13314" max="13314" width="14.50390625" style="0" customWidth="1"/>
    <col min="13315" max="13315" width="38.375" style="0" customWidth="1"/>
    <col min="13316" max="13316" width="4.50390625" style="0" customWidth="1"/>
    <col min="13317" max="13317" width="10.50390625" style="0" customWidth="1"/>
    <col min="13318" max="13318" width="9.875" style="0" customWidth="1"/>
    <col min="13319" max="13319" width="12.625" style="0" customWidth="1"/>
    <col min="13321" max="13321" width="11.625" style="0" bestFit="1" customWidth="1"/>
    <col min="13323" max="13323" width="10.125" style="0" bestFit="1" customWidth="1"/>
    <col min="13324" max="13333" width="9.00390625" style="0" hidden="1" customWidth="1"/>
    <col min="13341" max="13351" width="9.00390625" style="0" hidden="1" customWidth="1"/>
    <col min="13365" max="13365" width="73.50390625" style="0" customWidth="1"/>
    <col min="13569" max="13569" width="4.375" style="0" customWidth="1"/>
    <col min="13570" max="13570" width="14.50390625" style="0" customWidth="1"/>
    <col min="13571" max="13571" width="38.375" style="0" customWidth="1"/>
    <col min="13572" max="13572" width="4.50390625" style="0" customWidth="1"/>
    <col min="13573" max="13573" width="10.50390625" style="0" customWidth="1"/>
    <col min="13574" max="13574" width="9.875" style="0" customWidth="1"/>
    <col min="13575" max="13575" width="12.625" style="0" customWidth="1"/>
    <col min="13577" max="13577" width="11.625" style="0" bestFit="1" customWidth="1"/>
    <col min="13579" max="13579" width="10.125" style="0" bestFit="1" customWidth="1"/>
    <col min="13580" max="13589" width="9.00390625" style="0" hidden="1" customWidth="1"/>
    <col min="13597" max="13607" width="9.00390625" style="0" hidden="1" customWidth="1"/>
    <col min="13621" max="13621" width="73.50390625" style="0" customWidth="1"/>
    <col min="13825" max="13825" width="4.375" style="0" customWidth="1"/>
    <col min="13826" max="13826" width="14.50390625" style="0" customWidth="1"/>
    <col min="13827" max="13827" width="38.375" style="0" customWidth="1"/>
    <col min="13828" max="13828" width="4.50390625" style="0" customWidth="1"/>
    <col min="13829" max="13829" width="10.50390625" style="0" customWidth="1"/>
    <col min="13830" max="13830" width="9.875" style="0" customWidth="1"/>
    <col min="13831" max="13831" width="12.625" style="0" customWidth="1"/>
    <col min="13833" max="13833" width="11.625" style="0" bestFit="1" customWidth="1"/>
    <col min="13835" max="13835" width="10.125" style="0" bestFit="1" customWidth="1"/>
    <col min="13836" max="13845" width="9.00390625" style="0" hidden="1" customWidth="1"/>
    <col min="13853" max="13863" width="9.00390625" style="0" hidden="1" customWidth="1"/>
    <col min="13877" max="13877" width="73.50390625" style="0" customWidth="1"/>
    <col min="14081" max="14081" width="4.375" style="0" customWidth="1"/>
    <col min="14082" max="14082" width="14.50390625" style="0" customWidth="1"/>
    <col min="14083" max="14083" width="38.375" style="0" customWidth="1"/>
    <col min="14084" max="14084" width="4.50390625" style="0" customWidth="1"/>
    <col min="14085" max="14085" width="10.50390625" style="0" customWidth="1"/>
    <col min="14086" max="14086" width="9.875" style="0" customWidth="1"/>
    <col min="14087" max="14087" width="12.625" style="0" customWidth="1"/>
    <col min="14089" max="14089" width="11.625" style="0" bestFit="1" customWidth="1"/>
    <col min="14091" max="14091" width="10.125" style="0" bestFit="1" customWidth="1"/>
    <col min="14092" max="14101" width="9.00390625" style="0" hidden="1" customWidth="1"/>
    <col min="14109" max="14119" width="9.00390625" style="0" hidden="1" customWidth="1"/>
    <col min="14133" max="14133" width="73.50390625" style="0" customWidth="1"/>
    <col min="14337" max="14337" width="4.375" style="0" customWidth="1"/>
    <col min="14338" max="14338" width="14.50390625" style="0" customWidth="1"/>
    <col min="14339" max="14339" width="38.375" style="0" customWidth="1"/>
    <col min="14340" max="14340" width="4.50390625" style="0" customWidth="1"/>
    <col min="14341" max="14341" width="10.50390625" style="0" customWidth="1"/>
    <col min="14342" max="14342" width="9.875" style="0" customWidth="1"/>
    <col min="14343" max="14343" width="12.625" style="0" customWidth="1"/>
    <col min="14345" max="14345" width="11.625" style="0" bestFit="1" customWidth="1"/>
    <col min="14347" max="14347" width="10.125" style="0" bestFit="1" customWidth="1"/>
    <col min="14348" max="14357" width="9.00390625" style="0" hidden="1" customWidth="1"/>
    <col min="14365" max="14375" width="9.00390625" style="0" hidden="1" customWidth="1"/>
    <col min="14389" max="14389" width="73.50390625" style="0" customWidth="1"/>
    <col min="14593" max="14593" width="4.375" style="0" customWidth="1"/>
    <col min="14594" max="14594" width="14.50390625" style="0" customWidth="1"/>
    <col min="14595" max="14595" width="38.375" style="0" customWidth="1"/>
    <col min="14596" max="14596" width="4.50390625" style="0" customWidth="1"/>
    <col min="14597" max="14597" width="10.50390625" style="0" customWidth="1"/>
    <col min="14598" max="14598" width="9.875" style="0" customWidth="1"/>
    <col min="14599" max="14599" width="12.625" style="0" customWidth="1"/>
    <col min="14601" max="14601" width="11.625" style="0" bestFit="1" customWidth="1"/>
    <col min="14603" max="14603" width="10.125" style="0" bestFit="1" customWidth="1"/>
    <col min="14604" max="14613" width="9.00390625" style="0" hidden="1" customWidth="1"/>
    <col min="14621" max="14631" width="9.00390625" style="0" hidden="1" customWidth="1"/>
    <col min="14645" max="14645" width="73.50390625" style="0" customWidth="1"/>
    <col min="14849" max="14849" width="4.375" style="0" customWidth="1"/>
    <col min="14850" max="14850" width="14.50390625" style="0" customWidth="1"/>
    <col min="14851" max="14851" width="38.375" style="0" customWidth="1"/>
    <col min="14852" max="14852" width="4.50390625" style="0" customWidth="1"/>
    <col min="14853" max="14853" width="10.50390625" style="0" customWidth="1"/>
    <col min="14854" max="14854" width="9.875" style="0" customWidth="1"/>
    <col min="14855" max="14855" width="12.625" style="0" customWidth="1"/>
    <col min="14857" max="14857" width="11.625" style="0" bestFit="1" customWidth="1"/>
    <col min="14859" max="14859" width="10.125" style="0" bestFit="1" customWidth="1"/>
    <col min="14860" max="14869" width="9.00390625" style="0" hidden="1" customWidth="1"/>
    <col min="14877" max="14887" width="9.00390625" style="0" hidden="1" customWidth="1"/>
    <col min="14901" max="14901" width="73.50390625" style="0" customWidth="1"/>
    <col min="15105" max="15105" width="4.375" style="0" customWidth="1"/>
    <col min="15106" max="15106" width="14.50390625" style="0" customWidth="1"/>
    <col min="15107" max="15107" width="38.375" style="0" customWidth="1"/>
    <col min="15108" max="15108" width="4.50390625" style="0" customWidth="1"/>
    <col min="15109" max="15109" width="10.50390625" style="0" customWidth="1"/>
    <col min="15110" max="15110" width="9.875" style="0" customWidth="1"/>
    <col min="15111" max="15111" width="12.625" style="0" customWidth="1"/>
    <col min="15113" max="15113" width="11.625" style="0" bestFit="1" customWidth="1"/>
    <col min="15115" max="15115" width="10.125" style="0" bestFit="1" customWidth="1"/>
    <col min="15116" max="15125" width="9.00390625" style="0" hidden="1" customWidth="1"/>
    <col min="15133" max="15143" width="9.00390625" style="0" hidden="1" customWidth="1"/>
    <col min="15157" max="15157" width="73.50390625" style="0" customWidth="1"/>
    <col min="15361" max="15361" width="4.375" style="0" customWidth="1"/>
    <col min="15362" max="15362" width="14.50390625" style="0" customWidth="1"/>
    <col min="15363" max="15363" width="38.375" style="0" customWidth="1"/>
    <col min="15364" max="15364" width="4.50390625" style="0" customWidth="1"/>
    <col min="15365" max="15365" width="10.50390625" style="0" customWidth="1"/>
    <col min="15366" max="15366" width="9.875" style="0" customWidth="1"/>
    <col min="15367" max="15367" width="12.625" style="0" customWidth="1"/>
    <col min="15369" max="15369" width="11.625" style="0" bestFit="1" customWidth="1"/>
    <col min="15371" max="15371" width="10.125" style="0" bestFit="1" customWidth="1"/>
    <col min="15372" max="15381" width="9.00390625" style="0" hidden="1" customWidth="1"/>
    <col min="15389" max="15399" width="9.00390625" style="0" hidden="1" customWidth="1"/>
    <col min="15413" max="15413" width="73.50390625" style="0" customWidth="1"/>
    <col min="15617" max="15617" width="4.375" style="0" customWidth="1"/>
    <col min="15618" max="15618" width="14.50390625" style="0" customWidth="1"/>
    <col min="15619" max="15619" width="38.375" style="0" customWidth="1"/>
    <col min="15620" max="15620" width="4.50390625" style="0" customWidth="1"/>
    <col min="15621" max="15621" width="10.50390625" style="0" customWidth="1"/>
    <col min="15622" max="15622" width="9.875" style="0" customWidth="1"/>
    <col min="15623" max="15623" width="12.625" style="0" customWidth="1"/>
    <col min="15625" max="15625" width="11.625" style="0" bestFit="1" customWidth="1"/>
    <col min="15627" max="15627" width="10.125" style="0" bestFit="1" customWidth="1"/>
    <col min="15628" max="15637" width="9.00390625" style="0" hidden="1" customWidth="1"/>
    <col min="15645" max="15655" width="9.00390625" style="0" hidden="1" customWidth="1"/>
    <col min="15669" max="15669" width="73.50390625" style="0" customWidth="1"/>
    <col min="15873" max="15873" width="4.375" style="0" customWidth="1"/>
    <col min="15874" max="15874" width="14.50390625" style="0" customWidth="1"/>
    <col min="15875" max="15875" width="38.375" style="0" customWidth="1"/>
    <col min="15876" max="15876" width="4.50390625" style="0" customWidth="1"/>
    <col min="15877" max="15877" width="10.50390625" style="0" customWidth="1"/>
    <col min="15878" max="15878" width="9.875" style="0" customWidth="1"/>
    <col min="15879" max="15879" width="12.625" style="0" customWidth="1"/>
    <col min="15881" max="15881" width="11.625" style="0" bestFit="1" customWidth="1"/>
    <col min="15883" max="15883" width="10.125" style="0" bestFit="1" customWidth="1"/>
    <col min="15884" max="15893" width="9.00390625" style="0" hidden="1" customWidth="1"/>
    <col min="15901" max="15911" width="9.00390625" style="0" hidden="1" customWidth="1"/>
    <col min="15925" max="15925" width="73.50390625" style="0" customWidth="1"/>
    <col min="16129" max="16129" width="4.375" style="0" customWidth="1"/>
    <col min="16130" max="16130" width="14.50390625" style="0" customWidth="1"/>
    <col min="16131" max="16131" width="38.375" style="0" customWidth="1"/>
    <col min="16132" max="16132" width="4.50390625" style="0" customWidth="1"/>
    <col min="16133" max="16133" width="10.50390625" style="0" customWidth="1"/>
    <col min="16134" max="16134" width="9.875" style="0" customWidth="1"/>
    <col min="16135" max="16135" width="12.625" style="0" customWidth="1"/>
    <col min="16137" max="16137" width="11.625" style="0" bestFit="1" customWidth="1"/>
    <col min="16139" max="16139" width="10.125" style="0" bestFit="1" customWidth="1"/>
    <col min="16140" max="16149" width="9.00390625" style="0" hidden="1" customWidth="1"/>
    <col min="16157" max="16167" width="9.00390625" style="0" hidden="1" customWidth="1"/>
    <col min="16181" max="16181" width="73.50390625" style="0" customWidth="1"/>
  </cols>
  <sheetData>
    <row r="1" spans="1:11" ht="15.6">
      <c r="A1" s="490" t="s">
        <v>85</v>
      </c>
      <c r="B1" s="490"/>
      <c r="C1" s="490"/>
      <c r="D1" s="490"/>
      <c r="E1" s="490"/>
      <c r="F1" s="490"/>
      <c r="G1" s="490"/>
      <c r="H1" s="337"/>
      <c r="I1" s="337"/>
      <c r="J1" s="337"/>
      <c r="K1" s="337"/>
    </row>
    <row r="2" spans="1:11" ht="13.8" thickBot="1">
      <c r="A2" s="337"/>
      <c r="B2" s="338"/>
      <c r="C2" s="338"/>
      <c r="D2" s="337"/>
      <c r="E2" s="337"/>
      <c r="F2" s="337"/>
      <c r="G2" s="337"/>
      <c r="H2" s="337"/>
      <c r="I2" s="337"/>
      <c r="J2" s="337"/>
      <c r="K2" s="337"/>
    </row>
    <row r="3" spans="1:11" ht="13.8" thickTop="1">
      <c r="A3" s="498" t="s">
        <v>3</v>
      </c>
      <c r="B3" s="499"/>
      <c r="C3" s="339" t="s">
        <v>102</v>
      </c>
      <c r="D3" s="340"/>
      <c r="E3" s="341" t="s">
        <v>86</v>
      </c>
      <c r="F3" s="342" t="s">
        <v>1019</v>
      </c>
      <c r="G3" s="343"/>
      <c r="H3" s="337"/>
      <c r="I3" s="337"/>
      <c r="J3" s="337"/>
      <c r="K3" s="337"/>
    </row>
    <row r="4" spans="1:31" ht="15.75" customHeight="1" thickBot="1">
      <c r="A4" s="500" t="s">
        <v>77</v>
      </c>
      <c r="B4" s="501"/>
      <c r="C4" s="344" t="s">
        <v>1018</v>
      </c>
      <c r="D4" s="345"/>
      <c r="E4" s="502" t="s">
        <v>1020</v>
      </c>
      <c r="F4" s="503"/>
      <c r="G4" s="504"/>
      <c r="H4" s="337"/>
      <c r="I4" s="337"/>
      <c r="J4" s="337"/>
      <c r="K4" s="337"/>
      <c r="AE4" t="s">
        <v>932</v>
      </c>
    </row>
    <row r="5" spans="1:31" ht="24.9" customHeight="1" hidden="1">
      <c r="A5" s="346" t="s">
        <v>933</v>
      </c>
      <c r="B5" s="347"/>
      <c r="C5" s="491"/>
      <c r="D5" s="491"/>
      <c r="E5" s="491"/>
      <c r="F5" s="491"/>
      <c r="G5" s="492"/>
      <c r="H5" s="337"/>
      <c r="I5" s="337"/>
      <c r="J5" s="337"/>
      <c r="K5" s="337"/>
      <c r="AE5" t="s">
        <v>934</v>
      </c>
    </row>
    <row r="6" spans="1:31" ht="24.9" customHeight="1" hidden="1">
      <c r="A6" s="346" t="s">
        <v>935</v>
      </c>
      <c r="B6" s="347"/>
      <c r="C6" s="493"/>
      <c r="D6" s="491"/>
      <c r="E6" s="491"/>
      <c r="F6" s="491"/>
      <c r="G6" s="492"/>
      <c r="H6" s="337"/>
      <c r="I6" s="337"/>
      <c r="J6" s="337"/>
      <c r="K6" s="337"/>
      <c r="AE6" t="s">
        <v>936</v>
      </c>
    </row>
    <row r="7" spans="1:31" ht="13.8" hidden="1" thickTop="1">
      <c r="A7" s="348" t="s">
        <v>937</v>
      </c>
      <c r="B7" s="349"/>
      <c r="C7" s="350"/>
      <c r="D7" s="351"/>
      <c r="E7" s="352"/>
      <c r="F7" s="352"/>
      <c r="G7" s="353"/>
      <c r="H7" s="337"/>
      <c r="I7" s="337"/>
      <c r="J7" s="337"/>
      <c r="K7" s="337"/>
      <c r="AE7" t="s">
        <v>938</v>
      </c>
    </row>
    <row r="8" spans="1:11" ht="13.8" thickTop="1">
      <c r="A8" s="337"/>
      <c r="B8" s="338"/>
      <c r="C8" s="338"/>
      <c r="D8" s="354"/>
      <c r="E8" s="337"/>
      <c r="F8" s="337"/>
      <c r="G8" s="337"/>
      <c r="H8" s="337"/>
      <c r="I8" s="337"/>
      <c r="J8" s="337"/>
      <c r="K8" s="337"/>
    </row>
    <row r="9" spans="1:21" ht="39.6">
      <c r="A9" s="421" t="s">
        <v>87</v>
      </c>
      <c r="B9" s="422" t="s">
        <v>88</v>
      </c>
      <c r="C9" s="422" t="s">
        <v>89</v>
      </c>
      <c r="D9" s="423" t="s">
        <v>90</v>
      </c>
      <c r="E9" s="421" t="s">
        <v>91</v>
      </c>
      <c r="F9" s="424" t="s">
        <v>1134</v>
      </c>
      <c r="G9" s="426" t="s">
        <v>1135</v>
      </c>
      <c r="H9" s="425" t="s">
        <v>1136</v>
      </c>
      <c r="I9" s="425" t="s">
        <v>1137</v>
      </c>
      <c r="J9" s="425" t="s">
        <v>1138</v>
      </c>
      <c r="K9" s="425" t="s">
        <v>1139</v>
      </c>
      <c r="L9" s="301" t="s">
        <v>72</v>
      </c>
      <c r="M9" s="301" t="s">
        <v>939</v>
      </c>
      <c r="N9" s="301" t="s">
        <v>940</v>
      </c>
      <c r="O9" s="301" t="s">
        <v>941</v>
      </c>
      <c r="P9" s="301" t="s">
        <v>942</v>
      </c>
      <c r="Q9" s="301" t="s">
        <v>943</v>
      </c>
      <c r="R9" s="301" t="s">
        <v>944</v>
      </c>
      <c r="S9" s="301" t="s">
        <v>945</v>
      </c>
      <c r="T9" s="301" t="s">
        <v>946</v>
      </c>
      <c r="U9" s="302" t="s">
        <v>947</v>
      </c>
    </row>
    <row r="10" spans="1:31" ht="12.75">
      <c r="A10" s="355" t="s">
        <v>96</v>
      </c>
      <c r="B10" s="356" t="s">
        <v>948</v>
      </c>
      <c r="C10" s="357" t="s">
        <v>949</v>
      </c>
      <c r="D10" s="358"/>
      <c r="E10" s="359"/>
      <c r="F10" s="360"/>
      <c r="G10" s="360">
        <f>SUMIF(AE11:AE37,"&lt;&gt;NOR",G11:G37)</f>
        <v>0</v>
      </c>
      <c r="H10" s="360"/>
      <c r="I10" s="360">
        <f>SUM(I11:I37)</f>
        <v>0</v>
      </c>
      <c r="J10" s="360"/>
      <c r="K10" s="360">
        <f>SUM(K11:K37)</f>
        <v>0</v>
      </c>
      <c r="L10" s="303"/>
      <c r="M10" s="303">
        <f>SUM(M11:M37)</f>
        <v>0</v>
      </c>
      <c r="N10" s="303"/>
      <c r="O10" s="303">
        <f>SUM(O11:O37)</f>
        <v>21.049999999999997</v>
      </c>
      <c r="P10" s="303"/>
      <c r="Q10" s="303">
        <f>SUM(Q11:Q37)</f>
        <v>0</v>
      </c>
      <c r="R10" s="303"/>
      <c r="S10" s="303"/>
      <c r="T10" s="304"/>
      <c r="U10" s="303">
        <f>SUM(U11:U37)</f>
        <v>1117.9500000000003</v>
      </c>
      <c r="AE10" t="s">
        <v>950</v>
      </c>
    </row>
    <row r="11" spans="1:60" ht="12.75" outlineLevel="1">
      <c r="A11" s="361">
        <v>1</v>
      </c>
      <c r="B11" s="362" t="s">
        <v>951</v>
      </c>
      <c r="C11" s="363" t="s">
        <v>952</v>
      </c>
      <c r="D11" s="488" t="s">
        <v>263</v>
      </c>
      <c r="E11" s="494">
        <v>1</v>
      </c>
      <c r="F11" s="496"/>
      <c r="G11" s="486">
        <f>I11+K11</f>
        <v>0</v>
      </c>
      <c r="H11" s="486">
        <f>F11</f>
        <v>0</v>
      </c>
      <c r="I11" s="486">
        <f>ROUND(E11*H11,2)</f>
        <v>0</v>
      </c>
      <c r="J11" s="486">
        <v>0</v>
      </c>
      <c r="K11" s="486">
        <f>ROUND(E11*J11,2)</f>
        <v>0</v>
      </c>
      <c r="L11" s="305">
        <v>21</v>
      </c>
      <c r="M11" s="305">
        <f>G11*(1+L11/100)</f>
        <v>0</v>
      </c>
      <c r="N11" s="305">
        <v>0.0156</v>
      </c>
      <c r="O11" s="305">
        <f>ROUND(E11*N11,2)</f>
        <v>0.02</v>
      </c>
      <c r="P11" s="305">
        <v>0</v>
      </c>
      <c r="Q11" s="305">
        <f>ROUND(E11*P11,2)</f>
        <v>0</v>
      </c>
      <c r="R11" s="305"/>
      <c r="S11" s="305"/>
      <c r="T11" s="306">
        <v>0</v>
      </c>
      <c r="U11" s="305">
        <f>ROUND(E11*T11,2)</f>
        <v>0</v>
      </c>
      <c r="V11" s="307"/>
      <c r="W11" s="307"/>
      <c r="X11" s="307"/>
      <c r="Y11" s="307"/>
      <c r="Z11" s="307"/>
      <c r="AA11" s="307"/>
      <c r="AB11" s="307"/>
      <c r="AC11" s="307"/>
      <c r="AD11" s="307"/>
      <c r="AE11" s="307" t="s">
        <v>953</v>
      </c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</row>
    <row r="12" spans="1:60" ht="12.75" outlineLevel="1">
      <c r="A12" s="361"/>
      <c r="B12" s="362"/>
      <c r="C12" s="364" t="s">
        <v>954</v>
      </c>
      <c r="D12" s="489"/>
      <c r="E12" s="495"/>
      <c r="F12" s="497"/>
      <c r="G12" s="487"/>
      <c r="H12" s="487"/>
      <c r="I12" s="487"/>
      <c r="J12" s="487"/>
      <c r="K12" s="487"/>
      <c r="L12" s="305"/>
      <c r="M12" s="305"/>
      <c r="N12" s="305"/>
      <c r="O12" s="305"/>
      <c r="P12" s="305"/>
      <c r="Q12" s="305"/>
      <c r="R12" s="305"/>
      <c r="S12" s="305"/>
      <c r="T12" s="306"/>
      <c r="U12" s="305"/>
      <c r="V12" s="307"/>
      <c r="W12" s="307"/>
      <c r="X12" s="307"/>
      <c r="Y12" s="307"/>
      <c r="Z12" s="307"/>
      <c r="AA12" s="307"/>
      <c r="AB12" s="307"/>
      <c r="AC12" s="307"/>
      <c r="AD12" s="307"/>
      <c r="AE12" s="307" t="s">
        <v>955</v>
      </c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8" t="str">
        <f>C12</f>
        <v>REKUPERAČNÍ JEDNOTKA</v>
      </c>
      <c r="BB12" s="307"/>
      <c r="BC12" s="307"/>
      <c r="BD12" s="307"/>
      <c r="BE12" s="307"/>
      <c r="BF12" s="307"/>
      <c r="BG12" s="307"/>
      <c r="BH12" s="307"/>
    </row>
    <row r="13" spans="1:60" ht="12.75" outlineLevel="1">
      <c r="A13" s="361"/>
      <c r="B13" s="362"/>
      <c r="C13" s="364" t="s">
        <v>956</v>
      </c>
      <c r="D13" s="489"/>
      <c r="E13" s="495"/>
      <c r="F13" s="497"/>
      <c r="G13" s="487"/>
      <c r="H13" s="487"/>
      <c r="I13" s="487"/>
      <c r="J13" s="487"/>
      <c r="K13" s="487"/>
      <c r="L13" s="305"/>
      <c r="M13" s="305"/>
      <c r="N13" s="305"/>
      <c r="O13" s="305"/>
      <c r="P13" s="305"/>
      <c r="Q13" s="305"/>
      <c r="R13" s="305"/>
      <c r="S13" s="305"/>
      <c r="T13" s="306"/>
      <c r="U13" s="305"/>
      <c r="V13" s="307"/>
      <c r="W13" s="307"/>
      <c r="X13" s="307"/>
      <c r="Y13" s="307"/>
      <c r="Z13" s="307"/>
      <c r="AA13" s="307"/>
      <c r="AB13" s="307"/>
      <c r="AC13" s="307"/>
      <c r="AD13" s="307"/>
      <c r="AE13" s="307" t="s">
        <v>955</v>
      </c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8" t="str">
        <f>C13</f>
        <v>Přívod - odvod 30 000m3/h</v>
      </c>
      <c r="BB13" s="307"/>
      <c r="BC13" s="307"/>
      <c r="BD13" s="307"/>
      <c r="BE13" s="307"/>
      <c r="BF13" s="307"/>
      <c r="BG13" s="307"/>
      <c r="BH13" s="307"/>
    </row>
    <row r="14" spans="1:60" ht="12.75" outlineLevel="1">
      <c r="A14" s="361"/>
      <c r="B14" s="362"/>
      <c r="C14" s="364" t="s">
        <v>957</v>
      </c>
      <c r="D14" s="489"/>
      <c r="E14" s="495"/>
      <c r="F14" s="497"/>
      <c r="G14" s="487"/>
      <c r="H14" s="487"/>
      <c r="I14" s="487"/>
      <c r="J14" s="487"/>
      <c r="K14" s="487"/>
      <c r="L14" s="305"/>
      <c r="M14" s="305"/>
      <c r="N14" s="305"/>
      <c r="O14" s="305"/>
      <c r="P14" s="305"/>
      <c r="Q14" s="305"/>
      <c r="R14" s="305"/>
      <c r="S14" s="305"/>
      <c r="T14" s="306"/>
      <c r="U14" s="305"/>
      <c r="V14" s="307"/>
      <c r="W14" s="307"/>
      <c r="X14" s="307"/>
      <c r="Y14" s="307"/>
      <c r="Z14" s="307"/>
      <c r="AA14" s="307"/>
      <c r="AB14" s="307"/>
      <c r="AC14" s="307"/>
      <c r="AD14" s="307"/>
      <c r="AE14" s="307" t="s">
        <v>955</v>
      </c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8" t="str">
        <f>C14</f>
        <v>Filtrace, rekuperační výměník včetně MaR</v>
      </c>
      <c r="BB14" s="307"/>
      <c r="BC14" s="307"/>
      <c r="BD14" s="307"/>
      <c r="BE14" s="307"/>
      <c r="BF14" s="307"/>
      <c r="BG14" s="307"/>
      <c r="BH14" s="307"/>
    </row>
    <row r="15" spans="1:60" ht="12.75" outlineLevel="1">
      <c r="A15" s="361"/>
      <c r="B15" s="362"/>
      <c r="C15" s="364" t="s">
        <v>958</v>
      </c>
      <c r="D15" s="489"/>
      <c r="E15" s="495"/>
      <c r="F15" s="497"/>
      <c r="G15" s="487"/>
      <c r="H15" s="487"/>
      <c r="I15" s="487"/>
      <c r="J15" s="487"/>
      <c r="K15" s="487"/>
      <c r="L15" s="305"/>
      <c r="M15" s="305"/>
      <c r="N15" s="305"/>
      <c r="O15" s="305"/>
      <c r="P15" s="305"/>
      <c r="Q15" s="305"/>
      <c r="R15" s="305"/>
      <c r="S15" s="305"/>
      <c r="T15" s="306"/>
      <c r="U15" s="305"/>
      <c r="V15" s="307"/>
      <c r="W15" s="307"/>
      <c r="X15" s="307"/>
      <c r="Y15" s="307"/>
      <c r="Z15" s="307"/>
      <c r="AA15" s="307"/>
      <c r="AB15" s="307"/>
      <c r="AC15" s="307"/>
      <c r="AD15" s="307"/>
      <c r="AE15" s="307" t="s">
        <v>955</v>
      </c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8" t="str">
        <f>C15</f>
        <v>Zprovoznění a spuštění</v>
      </c>
      <c r="BB15" s="307"/>
      <c r="BC15" s="307"/>
      <c r="BD15" s="307"/>
      <c r="BE15" s="307"/>
      <c r="BF15" s="307"/>
      <c r="BG15" s="307"/>
      <c r="BH15" s="307"/>
    </row>
    <row r="16" spans="1:60" ht="12.75" outlineLevel="1">
      <c r="A16" s="361">
        <v>2</v>
      </c>
      <c r="B16" s="362" t="s">
        <v>959</v>
      </c>
      <c r="C16" s="363" t="s">
        <v>960</v>
      </c>
      <c r="D16" s="365" t="s">
        <v>263</v>
      </c>
      <c r="E16" s="366">
        <v>46</v>
      </c>
      <c r="F16" s="389"/>
      <c r="G16" s="367">
        <f>ROUND(I16+K16,2)</f>
        <v>0</v>
      </c>
      <c r="H16" s="367">
        <f>F16</f>
        <v>0</v>
      </c>
      <c r="I16" s="367">
        <f>ROUND(E16*H16,2)</f>
        <v>0</v>
      </c>
      <c r="J16" s="367">
        <v>0</v>
      </c>
      <c r="K16" s="367">
        <f aca="true" t="shared" si="0" ref="K16:K37">ROUND(E16*J16,2)</f>
        <v>0</v>
      </c>
      <c r="L16" s="305">
        <v>21</v>
      </c>
      <c r="M16" s="305">
        <f aca="true" t="shared" si="1" ref="M16:M37">G16*(1+L16/100)</f>
        <v>0</v>
      </c>
      <c r="N16" s="305">
        <v>0.0047</v>
      </c>
      <c r="O16" s="305">
        <f aca="true" t="shared" si="2" ref="O16:O37">ROUND(E16*N16,2)</f>
        <v>0.22</v>
      </c>
      <c r="P16" s="305">
        <v>0</v>
      </c>
      <c r="Q16" s="305">
        <f aca="true" t="shared" si="3" ref="Q16:Q37">ROUND(E16*P16,2)</f>
        <v>0</v>
      </c>
      <c r="R16" s="305"/>
      <c r="S16" s="305"/>
      <c r="T16" s="306">
        <v>0</v>
      </c>
      <c r="U16" s="305">
        <f aca="true" t="shared" si="4" ref="U16:U37">ROUND(E16*T16,2)</f>
        <v>0</v>
      </c>
      <c r="V16" s="307"/>
      <c r="W16" s="307"/>
      <c r="X16" s="307"/>
      <c r="Y16" s="307"/>
      <c r="Z16" s="307"/>
      <c r="AA16" s="307"/>
      <c r="AB16" s="307"/>
      <c r="AC16" s="307"/>
      <c r="AD16" s="307"/>
      <c r="AE16" s="307" t="s">
        <v>953</v>
      </c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</row>
    <row r="17" spans="1:60" ht="12.75" outlineLevel="1">
      <c r="A17" s="361">
        <v>3</v>
      </c>
      <c r="B17" s="362" t="s">
        <v>961</v>
      </c>
      <c r="C17" s="363" t="s">
        <v>962</v>
      </c>
      <c r="D17" s="365" t="s">
        <v>263</v>
      </c>
      <c r="E17" s="366">
        <v>46</v>
      </c>
      <c r="F17" s="389"/>
      <c r="G17" s="367">
        <f aca="true" t="shared" si="5" ref="G17:G42">ROUND(I17+K17,2)</f>
        <v>0</v>
      </c>
      <c r="H17" s="367">
        <v>0</v>
      </c>
      <c r="I17" s="367">
        <f aca="true" t="shared" si="6" ref="I17:I37">ROUND(E17*H17,2)</f>
        <v>0</v>
      </c>
      <c r="J17" s="367">
        <f>F17</f>
        <v>0</v>
      </c>
      <c r="K17" s="367">
        <f t="shared" si="0"/>
        <v>0</v>
      </c>
      <c r="L17" s="305">
        <v>21</v>
      </c>
      <c r="M17" s="305">
        <f t="shared" si="1"/>
        <v>0</v>
      </c>
      <c r="N17" s="305">
        <v>0</v>
      </c>
      <c r="O17" s="305">
        <f t="shared" si="2"/>
        <v>0</v>
      </c>
      <c r="P17" s="305">
        <v>0</v>
      </c>
      <c r="Q17" s="305">
        <f t="shared" si="3"/>
        <v>0</v>
      </c>
      <c r="R17" s="305"/>
      <c r="S17" s="305"/>
      <c r="T17" s="306">
        <v>0.63</v>
      </c>
      <c r="U17" s="305">
        <f t="shared" si="4"/>
        <v>28.98</v>
      </c>
      <c r="V17" s="307"/>
      <c r="W17" s="307"/>
      <c r="X17" s="307"/>
      <c r="Y17" s="307"/>
      <c r="Z17" s="307"/>
      <c r="AA17" s="307"/>
      <c r="AB17" s="307"/>
      <c r="AC17" s="307"/>
      <c r="AD17" s="307"/>
      <c r="AE17" s="307" t="s">
        <v>963</v>
      </c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</row>
    <row r="18" spans="1:60" ht="12.75" outlineLevel="1">
      <c r="A18" s="361">
        <v>4</v>
      </c>
      <c r="B18" s="362" t="s">
        <v>964</v>
      </c>
      <c r="C18" s="363" t="s">
        <v>965</v>
      </c>
      <c r="D18" s="365" t="s">
        <v>263</v>
      </c>
      <c r="E18" s="366">
        <v>53.6</v>
      </c>
      <c r="F18" s="389"/>
      <c r="G18" s="367">
        <f t="shared" si="5"/>
        <v>0</v>
      </c>
      <c r="H18" s="367">
        <f>F18</f>
        <v>0</v>
      </c>
      <c r="I18" s="367">
        <f t="shared" si="6"/>
        <v>0</v>
      </c>
      <c r="J18" s="367">
        <v>0</v>
      </c>
      <c r="K18" s="367">
        <f t="shared" si="0"/>
        <v>0</v>
      </c>
      <c r="L18" s="305">
        <v>21</v>
      </c>
      <c r="M18" s="305">
        <f t="shared" si="1"/>
        <v>0</v>
      </c>
      <c r="N18" s="305">
        <v>0.029</v>
      </c>
      <c r="O18" s="305">
        <f t="shared" si="2"/>
        <v>1.55</v>
      </c>
      <c r="P18" s="305">
        <v>0</v>
      </c>
      <c r="Q18" s="305">
        <f t="shared" si="3"/>
        <v>0</v>
      </c>
      <c r="R18" s="305"/>
      <c r="S18" s="305"/>
      <c r="T18" s="306">
        <v>0</v>
      </c>
      <c r="U18" s="305">
        <f t="shared" si="4"/>
        <v>0</v>
      </c>
      <c r="V18" s="307"/>
      <c r="W18" s="307"/>
      <c r="X18" s="307"/>
      <c r="Y18" s="307"/>
      <c r="Z18" s="307"/>
      <c r="AA18" s="307"/>
      <c r="AB18" s="307"/>
      <c r="AC18" s="307"/>
      <c r="AD18" s="307"/>
      <c r="AE18" s="307" t="s">
        <v>953</v>
      </c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</row>
    <row r="19" spans="1:60" ht="12.75" outlineLevel="1">
      <c r="A19" s="361">
        <v>5</v>
      </c>
      <c r="B19" s="362" t="s">
        <v>966</v>
      </c>
      <c r="C19" s="363" t="s">
        <v>967</v>
      </c>
      <c r="D19" s="365" t="s">
        <v>201</v>
      </c>
      <c r="E19" s="366">
        <v>53.6</v>
      </c>
      <c r="F19" s="389"/>
      <c r="G19" s="367">
        <f t="shared" si="5"/>
        <v>0</v>
      </c>
      <c r="H19" s="367">
        <v>0</v>
      </c>
      <c r="I19" s="367">
        <f t="shared" si="6"/>
        <v>0</v>
      </c>
      <c r="J19" s="367">
        <f>F19</f>
        <v>0</v>
      </c>
      <c r="K19" s="367">
        <f t="shared" si="0"/>
        <v>0</v>
      </c>
      <c r="L19" s="305">
        <v>21</v>
      </c>
      <c r="M19" s="305">
        <f t="shared" si="1"/>
        <v>0</v>
      </c>
      <c r="N19" s="305">
        <v>0</v>
      </c>
      <c r="O19" s="305">
        <f t="shared" si="2"/>
        <v>0</v>
      </c>
      <c r="P19" s="305">
        <v>0</v>
      </c>
      <c r="Q19" s="305">
        <f t="shared" si="3"/>
        <v>0</v>
      </c>
      <c r="R19" s="305"/>
      <c r="S19" s="305"/>
      <c r="T19" s="306">
        <v>2.45</v>
      </c>
      <c r="U19" s="305">
        <f t="shared" si="4"/>
        <v>131.32</v>
      </c>
      <c r="V19" s="307"/>
      <c r="W19" s="307"/>
      <c r="X19" s="307"/>
      <c r="Y19" s="307"/>
      <c r="Z19" s="307"/>
      <c r="AA19" s="307"/>
      <c r="AB19" s="307"/>
      <c r="AC19" s="307"/>
      <c r="AD19" s="307"/>
      <c r="AE19" s="307" t="s">
        <v>963</v>
      </c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7"/>
      <c r="BB19" s="307"/>
      <c r="BC19" s="307"/>
      <c r="BD19" s="307"/>
      <c r="BE19" s="307"/>
      <c r="BF19" s="307"/>
      <c r="BG19" s="307"/>
      <c r="BH19" s="307"/>
    </row>
    <row r="20" spans="1:60" ht="12.75" outlineLevel="1">
      <c r="A20" s="361">
        <v>6</v>
      </c>
      <c r="B20" s="362" t="s">
        <v>968</v>
      </c>
      <c r="C20" s="363" t="s">
        <v>969</v>
      </c>
      <c r="D20" s="365" t="s">
        <v>263</v>
      </c>
      <c r="E20" s="366">
        <v>26</v>
      </c>
      <c r="F20" s="389"/>
      <c r="G20" s="367">
        <f t="shared" si="5"/>
        <v>0</v>
      </c>
      <c r="H20" s="367">
        <f>F20</f>
        <v>0</v>
      </c>
      <c r="I20" s="367">
        <f t="shared" si="6"/>
        <v>0</v>
      </c>
      <c r="J20" s="367">
        <v>0</v>
      </c>
      <c r="K20" s="367">
        <f t="shared" si="0"/>
        <v>0</v>
      </c>
      <c r="L20" s="305">
        <v>21</v>
      </c>
      <c r="M20" s="305">
        <f t="shared" si="1"/>
        <v>0</v>
      </c>
      <c r="N20" s="305">
        <v>0.029</v>
      </c>
      <c r="O20" s="305">
        <f t="shared" si="2"/>
        <v>0.75</v>
      </c>
      <c r="P20" s="305">
        <v>0</v>
      </c>
      <c r="Q20" s="305">
        <f t="shared" si="3"/>
        <v>0</v>
      </c>
      <c r="R20" s="305"/>
      <c r="S20" s="305"/>
      <c r="T20" s="306">
        <v>0</v>
      </c>
      <c r="U20" s="305">
        <f t="shared" si="4"/>
        <v>0</v>
      </c>
      <c r="V20" s="307"/>
      <c r="W20" s="307"/>
      <c r="X20" s="307"/>
      <c r="Y20" s="307"/>
      <c r="Z20" s="307"/>
      <c r="AA20" s="307"/>
      <c r="AB20" s="307"/>
      <c r="AC20" s="307"/>
      <c r="AD20" s="307"/>
      <c r="AE20" s="307" t="s">
        <v>953</v>
      </c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307"/>
      <c r="BF20" s="307"/>
      <c r="BG20" s="307"/>
      <c r="BH20" s="307"/>
    </row>
    <row r="21" spans="1:60" ht="12.75" outlineLevel="1">
      <c r="A21" s="361">
        <v>7</v>
      </c>
      <c r="B21" s="362" t="s">
        <v>970</v>
      </c>
      <c r="C21" s="363" t="s">
        <v>971</v>
      </c>
      <c r="D21" s="365" t="s">
        <v>263</v>
      </c>
      <c r="E21" s="366">
        <v>26</v>
      </c>
      <c r="F21" s="389"/>
      <c r="G21" s="367">
        <f t="shared" si="5"/>
        <v>0</v>
      </c>
      <c r="H21" s="367">
        <v>0</v>
      </c>
      <c r="I21" s="367">
        <f t="shared" si="6"/>
        <v>0</v>
      </c>
      <c r="J21" s="367">
        <f>F21</f>
        <v>0</v>
      </c>
      <c r="K21" s="367">
        <f t="shared" si="0"/>
        <v>0</v>
      </c>
      <c r="L21" s="305">
        <v>21</v>
      </c>
      <c r="M21" s="305">
        <f t="shared" si="1"/>
        <v>0</v>
      </c>
      <c r="N21" s="305">
        <v>0</v>
      </c>
      <c r="O21" s="305">
        <f t="shared" si="2"/>
        <v>0</v>
      </c>
      <c r="P21" s="305">
        <v>0</v>
      </c>
      <c r="Q21" s="305">
        <f t="shared" si="3"/>
        <v>0</v>
      </c>
      <c r="R21" s="305"/>
      <c r="S21" s="305"/>
      <c r="T21" s="306">
        <v>1.17</v>
      </c>
      <c r="U21" s="305">
        <f t="shared" si="4"/>
        <v>30.42</v>
      </c>
      <c r="V21" s="307"/>
      <c r="W21" s="307"/>
      <c r="X21" s="307"/>
      <c r="Y21" s="307"/>
      <c r="Z21" s="307"/>
      <c r="AA21" s="307"/>
      <c r="AB21" s="307"/>
      <c r="AC21" s="307"/>
      <c r="AD21" s="307"/>
      <c r="AE21" s="307" t="s">
        <v>963</v>
      </c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307"/>
      <c r="BE21" s="307"/>
      <c r="BF21" s="307"/>
      <c r="BG21" s="307"/>
      <c r="BH21" s="307"/>
    </row>
    <row r="22" spans="1:60" ht="12.75" outlineLevel="1">
      <c r="A22" s="361">
        <v>8</v>
      </c>
      <c r="B22" s="362" t="s">
        <v>972</v>
      </c>
      <c r="C22" s="363" t="s">
        <v>973</v>
      </c>
      <c r="D22" s="365" t="s">
        <v>263</v>
      </c>
      <c r="E22" s="366">
        <v>74</v>
      </c>
      <c r="F22" s="389"/>
      <c r="G22" s="367">
        <f t="shared" si="5"/>
        <v>0</v>
      </c>
      <c r="H22" s="367">
        <f>F22</f>
        <v>0</v>
      </c>
      <c r="I22" s="367">
        <f t="shared" si="6"/>
        <v>0</v>
      </c>
      <c r="J22" s="367">
        <v>0</v>
      </c>
      <c r="K22" s="367">
        <f t="shared" si="0"/>
        <v>0</v>
      </c>
      <c r="L22" s="305">
        <v>21</v>
      </c>
      <c r="M22" s="305">
        <f t="shared" si="1"/>
        <v>0</v>
      </c>
      <c r="N22" s="305">
        <v>0.038</v>
      </c>
      <c r="O22" s="305">
        <f t="shared" si="2"/>
        <v>2.81</v>
      </c>
      <c r="P22" s="305">
        <v>0</v>
      </c>
      <c r="Q22" s="305">
        <f t="shared" si="3"/>
        <v>0</v>
      </c>
      <c r="R22" s="305"/>
      <c r="S22" s="305"/>
      <c r="T22" s="306">
        <v>0</v>
      </c>
      <c r="U22" s="305">
        <f t="shared" si="4"/>
        <v>0</v>
      </c>
      <c r="V22" s="307"/>
      <c r="W22" s="307"/>
      <c r="X22" s="307"/>
      <c r="Y22" s="307"/>
      <c r="Z22" s="307"/>
      <c r="AA22" s="307"/>
      <c r="AB22" s="307"/>
      <c r="AC22" s="307"/>
      <c r="AD22" s="307"/>
      <c r="AE22" s="307" t="s">
        <v>953</v>
      </c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  <c r="AQ22" s="307"/>
      <c r="AR22" s="307"/>
      <c r="AS22" s="307"/>
      <c r="AT22" s="307"/>
      <c r="AU22" s="307"/>
      <c r="AV22" s="307"/>
      <c r="AW22" s="307"/>
      <c r="AX22" s="307"/>
      <c r="AY22" s="307"/>
      <c r="AZ22" s="307"/>
      <c r="BA22" s="307"/>
      <c r="BB22" s="307"/>
      <c r="BC22" s="307"/>
      <c r="BD22" s="307"/>
      <c r="BE22" s="307"/>
      <c r="BF22" s="307"/>
      <c r="BG22" s="307"/>
      <c r="BH22" s="307"/>
    </row>
    <row r="23" spans="1:60" ht="12.75" outlineLevel="1">
      <c r="A23" s="361">
        <v>9</v>
      </c>
      <c r="B23" s="362" t="s">
        <v>974</v>
      </c>
      <c r="C23" s="363" t="s">
        <v>975</v>
      </c>
      <c r="D23" s="365" t="s">
        <v>201</v>
      </c>
      <c r="E23" s="366">
        <v>74</v>
      </c>
      <c r="F23" s="389"/>
      <c r="G23" s="367">
        <f t="shared" si="5"/>
        <v>0</v>
      </c>
      <c r="H23" s="367">
        <v>0</v>
      </c>
      <c r="I23" s="367">
        <f t="shared" si="6"/>
        <v>0</v>
      </c>
      <c r="J23" s="367">
        <f>F23</f>
        <v>0</v>
      </c>
      <c r="K23" s="367">
        <f t="shared" si="0"/>
        <v>0</v>
      </c>
      <c r="L23" s="305">
        <v>21</v>
      </c>
      <c r="M23" s="305">
        <f t="shared" si="1"/>
        <v>0</v>
      </c>
      <c r="N23" s="305">
        <v>0</v>
      </c>
      <c r="O23" s="305">
        <f t="shared" si="2"/>
        <v>0</v>
      </c>
      <c r="P23" s="305">
        <v>0</v>
      </c>
      <c r="Q23" s="305">
        <f t="shared" si="3"/>
        <v>0</v>
      </c>
      <c r="R23" s="305"/>
      <c r="S23" s="305"/>
      <c r="T23" s="306">
        <v>2.85</v>
      </c>
      <c r="U23" s="305">
        <f t="shared" si="4"/>
        <v>210.9</v>
      </c>
      <c r="V23" s="307"/>
      <c r="W23" s="307"/>
      <c r="X23" s="307"/>
      <c r="Y23" s="307"/>
      <c r="Z23" s="307"/>
      <c r="AA23" s="307"/>
      <c r="AB23" s="307"/>
      <c r="AC23" s="307"/>
      <c r="AD23" s="307"/>
      <c r="AE23" s="307" t="s">
        <v>963</v>
      </c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 s="307"/>
      <c r="BF23" s="307"/>
      <c r="BG23" s="307"/>
      <c r="BH23" s="307"/>
    </row>
    <row r="24" spans="1:60" ht="12.75" outlineLevel="1">
      <c r="A24" s="361">
        <v>10</v>
      </c>
      <c r="B24" s="362" t="s">
        <v>976</v>
      </c>
      <c r="C24" s="363" t="s">
        <v>977</v>
      </c>
      <c r="D24" s="365" t="s">
        <v>263</v>
      </c>
      <c r="E24" s="366">
        <v>3</v>
      </c>
      <c r="F24" s="389"/>
      <c r="G24" s="367">
        <f t="shared" si="5"/>
        <v>0</v>
      </c>
      <c r="H24" s="367">
        <f>F24</f>
        <v>0</v>
      </c>
      <c r="I24" s="367">
        <f t="shared" si="6"/>
        <v>0</v>
      </c>
      <c r="J24" s="367">
        <v>0</v>
      </c>
      <c r="K24" s="367">
        <f t="shared" si="0"/>
        <v>0</v>
      </c>
      <c r="L24" s="305">
        <v>21</v>
      </c>
      <c r="M24" s="305">
        <f t="shared" si="1"/>
        <v>0</v>
      </c>
      <c r="N24" s="305">
        <v>0.038</v>
      </c>
      <c r="O24" s="305">
        <f t="shared" si="2"/>
        <v>0.11</v>
      </c>
      <c r="P24" s="305">
        <v>0</v>
      </c>
      <c r="Q24" s="305">
        <f t="shared" si="3"/>
        <v>0</v>
      </c>
      <c r="R24" s="305"/>
      <c r="S24" s="305"/>
      <c r="T24" s="306">
        <v>0</v>
      </c>
      <c r="U24" s="305">
        <f t="shared" si="4"/>
        <v>0</v>
      </c>
      <c r="V24" s="307"/>
      <c r="W24" s="307"/>
      <c r="X24" s="307"/>
      <c r="Y24" s="307"/>
      <c r="Z24" s="307"/>
      <c r="AA24" s="307"/>
      <c r="AB24" s="307"/>
      <c r="AC24" s="307"/>
      <c r="AD24" s="307"/>
      <c r="AE24" s="307" t="s">
        <v>953</v>
      </c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  <c r="AR24" s="307"/>
      <c r="AS24" s="307"/>
      <c r="AT24" s="307"/>
      <c r="AU24" s="307"/>
      <c r="AV24" s="307"/>
      <c r="AW24" s="307"/>
      <c r="AX24" s="307"/>
      <c r="AY24" s="307"/>
      <c r="AZ24" s="307"/>
      <c r="BA24" s="307"/>
      <c r="BB24" s="307"/>
      <c r="BC24" s="307"/>
      <c r="BD24" s="307"/>
      <c r="BE24" s="307"/>
      <c r="BF24" s="307"/>
      <c r="BG24" s="307"/>
      <c r="BH24" s="307"/>
    </row>
    <row r="25" spans="1:60" ht="12.75" outlineLevel="1">
      <c r="A25" s="361">
        <v>11</v>
      </c>
      <c r="B25" s="362" t="s">
        <v>978</v>
      </c>
      <c r="C25" s="363" t="s">
        <v>979</v>
      </c>
      <c r="D25" s="365" t="s">
        <v>263</v>
      </c>
      <c r="E25" s="366">
        <v>3</v>
      </c>
      <c r="F25" s="389"/>
      <c r="G25" s="367">
        <f t="shared" si="5"/>
        <v>0</v>
      </c>
      <c r="H25" s="367">
        <v>0</v>
      </c>
      <c r="I25" s="367">
        <f t="shared" si="6"/>
        <v>0</v>
      </c>
      <c r="J25" s="367">
        <f>F25</f>
        <v>0</v>
      </c>
      <c r="K25" s="367">
        <f t="shared" si="0"/>
        <v>0</v>
      </c>
      <c r="L25" s="305">
        <v>21</v>
      </c>
      <c r="M25" s="305">
        <f t="shared" si="1"/>
        <v>0</v>
      </c>
      <c r="N25" s="305">
        <v>0</v>
      </c>
      <c r="O25" s="305">
        <f t="shared" si="2"/>
        <v>0</v>
      </c>
      <c r="P25" s="305">
        <v>0</v>
      </c>
      <c r="Q25" s="305">
        <f t="shared" si="3"/>
        <v>0</v>
      </c>
      <c r="R25" s="305"/>
      <c r="S25" s="305"/>
      <c r="T25" s="306">
        <v>1.05</v>
      </c>
      <c r="U25" s="305">
        <f t="shared" si="4"/>
        <v>3.15</v>
      </c>
      <c r="V25" s="307"/>
      <c r="W25" s="307"/>
      <c r="X25" s="307"/>
      <c r="Y25" s="307"/>
      <c r="Z25" s="307"/>
      <c r="AA25" s="307"/>
      <c r="AB25" s="307"/>
      <c r="AC25" s="307"/>
      <c r="AD25" s="307"/>
      <c r="AE25" s="307" t="s">
        <v>963</v>
      </c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7"/>
      <c r="BB25" s="307"/>
      <c r="BC25" s="307"/>
      <c r="BD25" s="307"/>
      <c r="BE25" s="307"/>
      <c r="BF25" s="307"/>
      <c r="BG25" s="307"/>
      <c r="BH25" s="307"/>
    </row>
    <row r="26" spans="1:60" ht="12.75" outlineLevel="1">
      <c r="A26" s="361">
        <v>12</v>
      </c>
      <c r="B26" s="362" t="s">
        <v>980</v>
      </c>
      <c r="C26" s="363" t="s">
        <v>981</v>
      </c>
      <c r="D26" s="365" t="s">
        <v>263</v>
      </c>
      <c r="E26" s="366">
        <v>107</v>
      </c>
      <c r="F26" s="389"/>
      <c r="G26" s="367">
        <f t="shared" si="5"/>
        <v>0</v>
      </c>
      <c r="H26" s="367">
        <f>F26</f>
        <v>0</v>
      </c>
      <c r="I26" s="367">
        <f t="shared" si="6"/>
        <v>0</v>
      </c>
      <c r="J26" s="367">
        <v>0</v>
      </c>
      <c r="K26" s="367">
        <f t="shared" si="0"/>
        <v>0</v>
      </c>
      <c r="L26" s="305">
        <v>21</v>
      </c>
      <c r="M26" s="305">
        <f t="shared" si="1"/>
        <v>0</v>
      </c>
      <c r="N26" s="305">
        <v>0.054</v>
      </c>
      <c r="O26" s="305">
        <f t="shared" si="2"/>
        <v>5.78</v>
      </c>
      <c r="P26" s="305">
        <v>0</v>
      </c>
      <c r="Q26" s="305">
        <f t="shared" si="3"/>
        <v>0</v>
      </c>
      <c r="R26" s="305"/>
      <c r="S26" s="305"/>
      <c r="T26" s="306">
        <v>0</v>
      </c>
      <c r="U26" s="305">
        <f t="shared" si="4"/>
        <v>0</v>
      </c>
      <c r="V26" s="307"/>
      <c r="W26" s="307"/>
      <c r="X26" s="307"/>
      <c r="Y26" s="307"/>
      <c r="Z26" s="307"/>
      <c r="AA26" s="307"/>
      <c r="AB26" s="307"/>
      <c r="AC26" s="307"/>
      <c r="AD26" s="307"/>
      <c r="AE26" s="307" t="s">
        <v>953</v>
      </c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  <c r="BE26" s="307"/>
      <c r="BF26" s="307"/>
      <c r="BG26" s="307"/>
      <c r="BH26" s="307"/>
    </row>
    <row r="27" spans="1:60" ht="12.75" outlineLevel="1">
      <c r="A27" s="361">
        <v>13</v>
      </c>
      <c r="B27" s="362" t="s">
        <v>982</v>
      </c>
      <c r="C27" s="363" t="s">
        <v>983</v>
      </c>
      <c r="D27" s="365" t="s">
        <v>263</v>
      </c>
      <c r="E27" s="366">
        <v>3</v>
      </c>
      <c r="F27" s="389"/>
      <c r="G27" s="367">
        <f t="shared" si="5"/>
        <v>0</v>
      </c>
      <c r="H27" s="367">
        <f aca="true" t="shared" si="7" ref="H27:H30">F27</f>
        <v>0</v>
      </c>
      <c r="I27" s="367">
        <f t="shared" si="6"/>
        <v>0</v>
      </c>
      <c r="J27" s="367">
        <v>0</v>
      </c>
      <c r="K27" s="367">
        <f t="shared" si="0"/>
        <v>0</v>
      </c>
      <c r="L27" s="305">
        <v>21</v>
      </c>
      <c r="M27" s="305">
        <f t="shared" si="1"/>
        <v>0</v>
      </c>
      <c r="N27" s="305">
        <v>0.054</v>
      </c>
      <c r="O27" s="305">
        <f t="shared" si="2"/>
        <v>0.16</v>
      </c>
      <c r="P27" s="305">
        <v>0</v>
      </c>
      <c r="Q27" s="305">
        <f t="shared" si="3"/>
        <v>0</v>
      </c>
      <c r="R27" s="305"/>
      <c r="S27" s="305"/>
      <c r="T27" s="306">
        <v>0</v>
      </c>
      <c r="U27" s="305">
        <f t="shared" si="4"/>
        <v>0</v>
      </c>
      <c r="V27" s="307"/>
      <c r="W27" s="307"/>
      <c r="X27" s="307"/>
      <c r="Y27" s="307"/>
      <c r="Z27" s="307"/>
      <c r="AA27" s="307"/>
      <c r="AB27" s="307"/>
      <c r="AC27" s="307"/>
      <c r="AD27" s="307"/>
      <c r="AE27" s="307" t="s">
        <v>953</v>
      </c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7"/>
      <c r="AU27" s="307"/>
      <c r="AV27" s="307"/>
      <c r="AW27" s="307"/>
      <c r="AX27" s="307"/>
      <c r="AY27" s="307"/>
      <c r="AZ27" s="307"/>
      <c r="BA27" s="307"/>
      <c r="BB27" s="307"/>
      <c r="BC27" s="307"/>
      <c r="BD27" s="307"/>
      <c r="BE27" s="307"/>
      <c r="BF27" s="307"/>
      <c r="BG27" s="307"/>
      <c r="BH27" s="307"/>
    </row>
    <row r="28" spans="1:60" ht="12.75" outlineLevel="1">
      <c r="A28" s="361">
        <v>14</v>
      </c>
      <c r="B28" s="362" t="s">
        <v>984</v>
      </c>
      <c r="C28" s="363" t="s">
        <v>985</v>
      </c>
      <c r="D28" s="365" t="s">
        <v>263</v>
      </c>
      <c r="E28" s="366">
        <v>94</v>
      </c>
      <c r="F28" s="389"/>
      <c r="G28" s="367">
        <f t="shared" si="5"/>
        <v>0</v>
      </c>
      <c r="H28" s="367">
        <f t="shared" si="7"/>
        <v>0</v>
      </c>
      <c r="I28" s="367">
        <f t="shared" si="6"/>
        <v>0</v>
      </c>
      <c r="J28" s="367">
        <v>0</v>
      </c>
      <c r="K28" s="367">
        <f t="shared" si="0"/>
        <v>0</v>
      </c>
      <c r="L28" s="305">
        <v>21</v>
      </c>
      <c r="M28" s="305">
        <f t="shared" si="1"/>
        <v>0</v>
      </c>
      <c r="N28" s="305">
        <v>0.082</v>
      </c>
      <c r="O28" s="305">
        <f t="shared" si="2"/>
        <v>7.71</v>
      </c>
      <c r="P28" s="305">
        <v>0</v>
      </c>
      <c r="Q28" s="305">
        <f t="shared" si="3"/>
        <v>0</v>
      </c>
      <c r="R28" s="305"/>
      <c r="S28" s="305"/>
      <c r="T28" s="306">
        <v>0</v>
      </c>
      <c r="U28" s="305">
        <f t="shared" si="4"/>
        <v>0</v>
      </c>
      <c r="V28" s="307"/>
      <c r="W28" s="307"/>
      <c r="X28" s="307"/>
      <c r="Y28" s="307"/>
      <c r="Z28" s="307"/>
      <c r="AA28" s="307"/>
      <c r="AB28" s="307"/>
      <c r="AC28" s="307"/>
      <c r="AD28" s="307"/>
      <c r="AE28" s="307" t="s">
        <v>953</v>
      </c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  <c r="AY28" s="307"/>
      <c r="AZ28" s="307"/>
      <c r="BA28" s="307"/>
      <c r="BB28" s="307"/>
      <c r="BC28" s="307"/>
      <c r="BD28" s="307"/>
      <c r="BE28" s="307"/>
      <c r="BF28" s="307"/>
      <c r="BG28" s="307"/>
      <c r="BH28" s="307"/>
    </row>
    <row r="29" spans="1:60" ht="12.75" outlineLevel="1">
      <c r="A29" s="361">
        <v>15</v>
      </c>
      <c r="B29" s="362" t="s">
        <v>986</v>
      </c>
      <c r="C29" s="363" t="s">
        <v>987</v>
      </c>
      <c r="D29" s="365" t="s">
        <v>263</v>
      </c>
      <c r="E29" s="366">
        <v>10</v>
      </c>
      <c r="F29" s="389"/>
      <c r="G29" s="367">
        <f t="shared" si="5"/>
        <v>0</v>
      </c>
      <c r="H29" s="367">
        <f t="shared" si="7"/>
        <v>0</v>
      </c>
      <c r="I29" s="367">
        <f t="shared" si="6"/>
        <v>0</v>
      </c>
      <c r="J29" s="367">
        <v>0</v>
      </c>
      <c r="K29" s="367">
        <f t="shared" si="0"/>
        <v>0</v>
      </c>
      <c r="L29" s="305">
        <v>21</v>
      </c>
      <c r="M29" s="305">
        <f t="shared" si="1"/>
        <v>0</v>
      </c>
      <c r="N29" s="305">
        <v>0.082</v>
      </c>
      <c r="O29" s="305">
        <f t="shared" si="2"/>
        <v>0.82</v>
      </c>
      <c r="P29" s="305">
        <v>0</v>
      </c>
      <c r="Q29" s="305">
        <f t="shared" si="3"/>
        <v>0</v>
      </c>
      <c r="R29" s="305"/>
      <c r="S29" s="305"/>
      <c r="T29" s="306">
        <v>0</v>
      </c>
      <c r="U29" s="305">
        <f t="shared" si="4"/>
        <v>0</v>
      </c>
      <c r="V29" s="307"/>
      <c r="W29" s="307"/>
      <c r="X29" s="307"/>
      <c r="Y29" s="307"/>
      <c r="Z29" s="307"/>
      <c r="AA29" s="307"/>
      <c r="AB29" s="307"/>
      <c r="AC29" s="307"/>
      <c r="AD29" s="307"/>
      <c r="AE29" s="307" t="s">
        <v>953</v>
      </c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  <c r="AY29" s="307"/>
      <c r="AZ29" s="307"/>
      <c r="BA29" s="307"/>
      <c r="BB29" s="307"/>
      <c r="BC29" s="307"/>
      <c r="BD29" s="307"/>
      <c r="BE29" s="307"/>
      <c r="BF29" s="307"/>
      <c r="BG29" s="307"/>
      <c r="BH29" s="307"/>
    </row>
    <row r="30" spans="1:60" ht="12.75" outlineLevel="1">
      <c r="A30" s="361">
        <v>16</v>
      </c>
      <c r="B30" s="362" t="s">
        <v>988</v>
      </c>
      <c r="C30" s="363" t="s">
        <v>989</v>
      </c>
      <c r="D30" s="365" t="s">
        <v>263</v>
      </c>
      <c r="E30" s="366">
        <v>7</v>
      </c>
      <c r="F30" s="389"/>
      <c r="G30" s="367">
        <f t="shared" si="5"/>
        <v>0</v>
      </c>
      <c r="H30" s="367">
        <f t="shared" si="7"/>
        <v>0</v>
      </c>
      <c r="I30" s="367">
        <f t="shared" si="6"/>
        <v>0</v>
      </c>
      <c r="J30" s="367">
        <v>0</v>
      </c>
      <c r="K30" s="367">
        <f t="shared" si="0"/>
        <v>0</v>
      </c>
      <c r="L30" s="305">
        <v>21</v>
      </c>
      <c r="M30" s="305">
        <f t="shared" si="1"/>
        <v>0</v>
      </c>
      <c r="N30" s="305">
        <v>0.106</v>
      </c>
      <c r="O30" s="305">
        <f t="shared" si="2"/>
        <v>0.74</v>
      </c>
      <c r="P30" s="305">
        <v>0</v>
      </c>
      <c r="Q30" s="305">
        <f t="shared" si="3"/>
        <v>0</v>
      </c>
      <c r="R30" s="305"/>
      <c r="S30" s="305"/>
      <c r="T30" s="306">
        <v>0</v>
      </c>
      <c r="U30" s="305">
        <f t="shared" si="4"/>
        <v>0</v>
      </c>
      <c r="V30" s="307"/>
      <c r="W30" s="307"/>
      <c r="X30" s="307"/>
      <c r="Y30" s="307"/>
      <c r="Z30" s="307"/>
      <c r="AA30" s="307"/>
      <c r="AB30" s="307"/>
      <c r="AC30" s="307"/>
      <c r="AD30" s="307"/>
      <c r="AE30" s="307" t="s">
        <v>953</v>
      </c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  <c r="AY30" s="307"/>
      <c r="AZ30" s="307"/>
      <c r="BA30" s="307"/>
      <c r="BB30" s="307"/>
      <c r="BC30" s="307"/>
      <c r="BD30" s="307"/>
      <c r="BE30" s="307"/>
      <c r="BF30" s="307"/>
      <c r="BG30" s="307"/>
      <c r="BH30" s="307"/>
    </row>
    <row r="31" spans="1:60" ht="12.75" outlineLevel="1">
      <c r="A31" s="361">
        <v>17</v>
      </c>
      <c r="B31" s="362" t="s">
        <v>990</v>
      </c>
      <c r="C31" s="363" t="s">
        <v>991</v>
      </c>
      <c r="D31" s="365" t="s">
        <v>201</v>
      </c>
      <c r="E31" s="366">
        <v>201</v>
      </c>
      <c r="F31" s="389"/>
      <c r="G31" s="367">
        <f t="shared" si="5"/>
        <v>0</v>
      </c>
      <c r="H31" s="367">
        <v>0</v>
      </c>
      <c r="I31" s="367">
        <f t="shared" si="6"/>
        <v>0</v>
      </c>
      <c r="J31" s="367">
        <f>F31</f>
        <v>0</v>
      </c>
      <c r="K31" s="367">
        <f t="shared" si="0"/>
        <v>0</v>
      </c>
      <c r="L31" s="305">
        <v>21</v>
      </c>
      <c r="M31" s="305">
        <f t="shared" si="1"/>
        <v>0</v>
      </c>
      <c r="N31" s="305">
        <v>0</v>
      </c>
      <c r="O31" s="305">
        <f t="shared" si="2"/>
        <v>0</v>
      </c>
      <c r="P31" s="305">
        <v>0</v>
      </c>
      <c r="Q31" s="305">
        <f t="shared" si="3"/>
        <v>0</v>
      </c>
      <c r="R31" s="305"/>
      <c r="S31" s="305"/>
      <c r="T31" s="306">
        <v>3.15</v>
      </c>
      <c r="U31" s="305">
        <f t="shared" si="4"/>
        <v>633.15</v>
      </c>
      <c r="V31" s="307"/>
      <c r="W31" s="307"/>
      <c r="X31" s="307"/>
      <c r="Y31" s="307"/>
      <c r="Z31" s="307"/>
      <c r="AA31" s="307"/>
      <c r="AB31" s="307"/>
      <c r="AC31" s="307"/>
      <c r="AD31" s="307"/>
      <c r="AE31" s="307" t="s">
        <v>963</v>
      </c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7"/>
      <c r="AV31" s="307"/>
      <c r="AW31" s="307"/>
      <c r="AX31" s="307"/>
      <c r="AY31" s="307"/>
      <c r="AZ31" s="307"/>
      <c r="BA31" s="307"/>
      <c r="BB31" s="307"/>
      <c r="BC31" s="307"/>
      <c r="BD31" s="307"/>
      <c r="BE31" s="307"/>
      <c r="BF31" s="307"/>
      <c r="BG31" s="307"/>
      <c r="BH31" s="307"/>
    </row>
    <row r="32" spans="1:60" ht="12.75" outlineLevel="1">
      <c r="A32" s="361">
        <v>18</v>
      </c>
      <c r="B32" s="362" t="s">
        <v>992</v>
      </c>
      <c r="C32" s="363" t="s">
        <v>993</v>
      </c>
      <c r="D32" s="365" t="s">
        <v>263</v>
      </c>
      <c r="E32" s="366">
        <v>17</v>
      </c>
      <c r="F32" s="389"/>
      <c r="G32" s="367">
        <f t="shared" si="5"/>
        <v>0</v>
      </c>
      <c r="H32" s="367">
        <v>0</v>
      </c>
      <c r="I32" s="367">
        <f t="shared" si="6"/>
        <v>0</v>
      </c>
      <c r="J32" s="367">
        <f>F32</f>
        <v>0</v>
      </c>
      <c r="K32" s="367">
        <f t="shared" si="0"/>
        <v>0</v>
      </c>
      <c r="L32" s="305">
        <v>21</v>
      </c>
      <c r="M32" s="305">
        <f t="shared" si="1"/>
        <v>0</v>
      </c>
      <c r="N32" s="305">
        <v>0</v>
      </c>
      <c r="O32" s="305">
        <f t="shared" si="2"/>
        <v>0</v>
      </c>
      <c r="P32" s="305">
        <v>0</v>
      </c>
      <c r="Q32" s="305">
        <f t="shared" si="3"/>
        <v>0</v>
      </c>
      <c r="R32" s="305"/>
      <c r="S32" s="305"/>
      <c r="T32" s="306">
        <v>1.47</v>
      </c>
      <c r="U32" s="305">
        <f t="shared" si="4"/>
        <v>24.99</v>
      </c>
      <c r="V32" s="307"/>
      <c r="W32" s="307"/>
      <c r="X32" s="307"/>
      <c r="Y32" s="307"/>
      <c r="Z32" s="307"/>
      <c r="AA32" s="307"/>
      <c r="AB32" s="307"/>
      <c r="AC32" s="307"/>
      <c r="AD32" s="307"/>
      <c r="AE32" s="307" t="s">
        <v>963</v>
      </c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307"/>
      <c r="BE32" s="307"/>
      <c r="BF32" s="307"/>
      <c r="BG32" s="307"/>
      <c r="BH32" s="307"/>
    </row>
    <row r="33" spans="1:60" ht="20.4" outlineLevel="1">
      <c r="A33" s="361">
        <v>19</v>
      </c>
      <c r="B33" s="362" t="s">
        <v>994</v>
      </c>
      <c r="C33" s="392" t="s">
        <v>1127</v>
      </c>
      <c r="D33" s="365" t="s">
        <v>263</v>
      </c>
      <c r="E33" s="366">
        <v>44</v>
      </c>
      <c r="F33" s="389"/>
      <c r="G33" s="367">
        <f t="shared" si="5"/>
        <v>0</v>
      </c>
      <c r="H33" s="367">
        <f>F33</f>
        <v>0</v>
      </c>
      <c r="I33" s="367">
        <f t="shared" si="6"/>
        <v>0</v>
      </c>
      <c r="J33" s="367">
        <v>0</v>
      </c>
      <c r="K33" s="367">
        <f t="shared" si="0"/>
        <v>0</v>
      </c>
      <c r="L33" s="305">
        <v>21</v>
      </c>
      <c r="M33" s="305">
        <f t="shared" si="1"/>
        <v>0</v>
      </c>
      <c r="N33" s="305">
        <v>0.00707</v>
      </c>
      <c r="O33" s="305">
        <f t="shared" si="2"/>
        <v>0.31</v>
      </c>
      <c r="P33" s="305">
        <v>0</v>
      </c>
      <c r="Q33" s="305">
        <f t="shared" si="3"/>
        <v>0</v>
      </c>
      <c r="R33" s="305"/>
      <c r="S33" s="305"/>
      <c r="T33" s="306">
        <v>0</v>
      </c>
      <c r="U33" s="305">
        <f t="shared" si="4"/>
        <v>0</v>
      </c>
      <c r="V33" s="307"/>
      <c r="W33" s="307"/>
      <c r="X33" s="307"/>
      <c r="Y33" s="307"/>
      <c r="Z33" s="307"/>
      <c r="AA33" s="307"/>
      <c r="AB33" s="307"/>
      <c r="AC33" s="307"/>
      <c r="AD33" s="307"/>
      <c r="AE33" s="307" t="s">
        <v>953</v>
      </c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07"/>
      <c r="BC33" s="307"/>
      <c r="BD33" s="307"/>
      <c r="BE33" s="307"/>
      <c r="BF33" s="307"/>
      <c r="BG33" s="307"/>
      <c r="BH33" s="307"/>
    </row>
    <row r="34" spans="1:60" ht="12.75" outlineLevel="1">
      <c r="A34" s="361">
        <v>20</v>
      </c>
      <c r="B34" s="362" t="s">
        <v>995</v>
      </c>
      <c r="C34" s="363" t="s">
        <v>996</v>
      </c>
      <c r="D34" s="365" t="s">
        <v>201</v>
      </c>
      <c r="E34" s="366">
        <v>44</v>
      </c>
      <c r="F34" s="389"/>
      <c r="G34" s="367">
        <f t="shared" si="5"/>
        <v>0</v>
      </c>
      <c r="H34" s="367">
        <v>0</v>
      </c>
      <c r="I34" s="367">
        <f t="shared" si="6"/>
        <v>0</v>
      </c>
      <c r="J34" s="367">
        <f>F34</f>
        <v>0</v>
      </c>
      <c r="K34" s="367">
        <f t="shared" si="0"/>
        <v>0</v>
      </c>
      <c r="L34" s="305">
        <v>21</v>
      </c>
      <c r="M34" s="305">
        <f t="shared" si="1"/>
        <v>0</v>
      </c>
      <c r="N34" s="305">
        <v>0</v>
      </c>
      <c r="O34" s="305">
        <f t="shared" si="2"/>
        <v>0</v>
      </c>
      <c r="P34" s="305">
        <v>0</v>
      </c>
      <c r="Q34" s="305">
        <f t="shared" si="3"/>
        <v>0</v>
      </c>
      <c r="R34" s="305"/>
      <c r="S34" s="305"/>
      <c r="T34" s="306">
        <v>0.85</v>
      </c>
      <c r="U34" s="305">
        <f t="shared" si="4"/>
        <v>37.4</v>
      </c>
      <c r="V34" s="307"/>
      <c r="W34" s="307"/>
      <c r="X34" s="307"/>
      <c r="Y34" s="307"/>
      <c r="Z34" s="307"/>
      <c r="AA34" s="307"/>
      <c r="AB34" s="307"/>
      <c r="AC34" s="307"/>
      <c r="AD34" s="307"/>
      <c r="AE34" s="307" t="s">
        <v>963</v>
      </c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07"/>
      <c r="AZ34" s="307"/>
      <c r="BA34" s="307"/>
      <c r="BB34" s="307"/>
      <c r="BC34" s="307"/>
      <c r="BD34" s="307"/>
      <c r="BE34" s="307"/>
      <c r="BF34" s="307"/>
      <c r="BG34" s="307"/>
      <c r="BH34" s="307"/>
    </row>
    <row r="35" spans="1:60" ht="12.75" outlineLevel="1">
      <c r="A35" s="361">
        <v>21</v>
      </c>
      <c r="B35" s="362" t="s">
        <v>997</v>
      </c>
      <c r="C35" s="363" t="s">
        <v>998</v>
      </c>
      <c r="D35" s="365" t="s">
        <v>263</v>
      </c>
      <c r="E35" s="366">
        <v>2</v>
      </c>
      <c r="F35" s="389"/>
      <c r="G35" s="367">
        <f t="shared" si="5"/>
        <v>0</v>
      </c>
      <c r="H35" s="367">
        <f>F35</f>
        <v>0</v>
      </c>
      <c r="I35" s="367">
        <f t="shared" si="6"/>
        <v>0</v>
      </c>
      <c r="J35" s="367">
        <v>0</v>
      </c>
      <c r="K35" s="367">
        <f t="shared" si="0"/>
        <v>0</v>
      </c>
      <c r="L35" s="305">
        <v>21</v>
      </c>
      <c r="M35" s="305">
        <f t="shared" si="1"/>
        <v>0</v>
      </c>
      <c r="N35" s="305">
        <v>0.0199</v>
      </c>
      <c r="O35" s="305">
        <f t="shared" si="2"/>
        <v>0.04</v>
      </c>
      <c r="P35" s="305">
        <v>0</v>
      </c>
      <c r="Q35" s="305">
        <f t="shared" si="3"/>
        <v>0</v>
      </c>
      <c r="R35" s="305"/>
      <c r="S35" s="305"/>
      <c r="T35" s="306">
        <v>0</v>
      </c>
      <c r="U35" s="305">
        <f t="shared" si="4"/>
        <v>0</v>
      </c>
      <c r="V35" s="307"/>
      <c r="W35" s="307"/>
      <c r="X35" s="307"/>
      <c r="Y35" s="307"/>
      <c r="Z35" s="307"/>
      <c r="AA35" s="307"/>
      <c r="AB35" s="307"/>
      <c r="AC35" s="307"/>
      <c r="AD35" s="307"/>
      <c r="AE35" s="307" t="s">
        <v>953</v>
      </c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7"/>
      <c r="AW35" s="307"/>
      <c r="AX35" s="307"/>
      <c r="AY35" s="307"/>
      <c r="AZ35" s="307"/>
      <c r="BA35" s="307"/>
      <c r="BB35" s="307"/>
      <c r="BC35" s="307"/>
      <c r="BD35" s="307"/>
      <c r="BE35" s="307"/>
      <c r="BF35" s="307"/>
      <c r="BG35" s="307"/>
      <c r="BH35" s="307"/>
    </row>
    <row r="36" spans="1:60" ht="12.75" outlineLevel="1">
      <c r="A36" s="361">
        <v>22</v>
      </c>
      <c r="B36" s="362" t="s">
        <v>999</v>
      </c>
      <c r="C36" s="363" t="s">
        <v>1000</v>
      </c>
      <c r="D36" s="365" t="s">
        <v>263</v>
      </c>
      <c r="E36" s="366">
        <v>2</v>
      </c>
      <c r="F36" s="389"/>
      <c r="G36" s="367">
        <f t="shared" si="5"/>
        <v>0</v>
      </c>
      <c r="H36" s="367">
        <f>F36</f>
        <v>0</v>
      </c>
      <c r="I36" s="367">
        <f t="shared" si="6"/>
        <v>0</v>
      </c>
      <c r="J36" s="367">
        <v>0</v>
      </c>
      <c r="K36" s="367">
        <f t="shared" si="0"/>
        <v>0</v>
      </c>
      <c r="L36" s="305">
        <v>21</v>
      </c>
      <c r="M36" s="305">
        <f t="shared" si="1"/>
        <v>0</v>
      </c>
      <c r="N36" s="305">
        <v>0.015</v>
      </c>
      <c r="O36" s="305">
        <f t="shared" si="2"/>
        <v>0.03</v>
      </c>
      <c r="P36" s="305">
        <v>0</v>
      </c>
      <c r="Q36" s="305">
        <f t="shared" si="3"/>
        <v>0</v>
      </c>
      <c r="R36" s="305"/>
      <c r="S36" s="305"/>
      <c r="T36" s="306">
        <v>0</v>
      </c>
      <c r="U36" s="305">
        <f t="shared" si="4"/>
        <v>0</v>
      </c>
      <c r="V36" s="307"/>
      <c r="W36" s="307"/>
      <c r="X36" s="307"/>
      <c r="Y36" s="307"/>
      <c r="Z36" s="307"/>
      <c r="AA36" s="307"/>
      <c r="AB36" s="307"/>
      <c r="AC36" s="307"/>
      <c r="AD36" s="307"/>
      <c r="AE36" s="307" t="s">
        <v>953</v>
      </c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V36" s="307"/>
      <c r="AW36" s="307"/>
      <c r="AX36" s="307"/>
      <c r="AY36" s="307"/>
      <c r="AZ36" s="307"/>
      <c r="BA36" s="307"/>
      <c r="BB36" s="307"/>
      <c r="BC36" s="307"/>
      <c r="BD36" s="307"/>
      <c r="BE36" s="307"/>
      <c r="BF36" s="307"/>
      <c r="BG36" s="307"/>
      <c r="BH36" s="307"/>
    </row>
    <row r="37" spans="1:60" ht="12.75" outlineLevel="1">
      <c r="A37" s="361">
        <v>23</v>
      </c>
      <c r="B37" s="362" t="s">
        <v>1001</v>
      </c>
      <c r="C37" s="363" t="s">
        <v>1002</v>
      </c>
      <c r="D37" s="365" t="s">
        <v>263</v>
      </c>
      <c r="E37" s="366">
        <v>4</v>
      </c>
      <c r="F37" s="389"/>
      <c r="G37" s="367">
        <f t="shared" si="5"/>
        <v>0</v>
      </c>
      <c r="H37" s="367">
        <v>0</v>
      </c>
      <c r="I37" s="367">
        <f t="shared" si="6"/>
        <v>0</v>
      </c>
      <c r="J37" s="367">
        <f>F37</f>
        <v>0</v>
      </c>
      <c r="K37" s="367">
        <f t="shared" si="0"/>
        <v>0</v>
      </c>
      <c r="L37" s="305">
        <v>21</v>
      </c>
      <c r="M37" s="305">
        <f t="shared" si="1"/>
        <v>0</v>
      </c>
      <c r="N37" s="305">
        <v>0</v>
      </c>
      <c r="O37" s="305">
        <f t="shared" si="2"/>
        <v>0</v>
      </c>
      <c r="P37" s="305">
        <v>0</v>
      </c>
      <c r="Q37" s="305">
        <f t="shared" si="3"/>
        <v>0</v>
      </c>
      <c r="R37" s="305"/>
      <c r="S37" s="305"/>
      <c r="T37" s="306">
        <v>4.41</v>
      </c>
      <c r="U37" s="305">
        <f t="shared" si="4"/>
        <v>17.64</v>
      </c>
      <c r="V37" s="307"/>
      <c r="W37" s="307"/>
      <c r="X37" s="307"/>
      <c r="Y37" s="307"/>
      <c r="Z37" s="307"/>
      <c r="AA37" s="307"/>
      <c r="AB37" s="307"/>
      <c r="AC37" s="307"/>
      <c r="AD37" s="307"/>
      <c r="AE37" s="307" t="s">
        <v>963</v>
      </c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 s="307"/>
      <c r="BF37" s="307"/>
      <c r="BG37" s="307"/>
      <c r="BH37" s="307"/>
    </row>
    <row r="38" spans="1:31" ht="12.75">
      <c r="A38" s="368" t="s">
        <v>96</v>
      </c>
      <c r="B38" s="369" t="s">
        <v>322</v>
      </c>
      <c r="C38" s="370" t="s">
        <v>323</v>
      </c>
      <c r="D38" s="371"/>
      <c r="E38" s="372"/>
      <c r="F38" s="373"/>
      <c r="G38" s="373">
        <f>SUMIF(AE39:AE39,"&lt;&gt;NOR",G39:G39)</f>
        <v>0</v>
      </c>
      <c r="H38" s="373"/>
      <c r="I38" s="373">
        <f>SUM(I39:I39)</f>
        <v>0</v>
      </c>
      <c r="J38" s="373"/>
      <c r="K38" s="373">
        <f>SUM(K39:K39)</f>
        <v>0</v>
      </c>
      <c r="L38" s="309"/>
      <c r="M38" s="309">
        <f>SUM(M39:M39)</f>
        <v>0</v>
      </c>
      <c r="N38" s="309"/>
      <c r="O38" s="309">
        <f>SUM(O39:O39)</f>
        <v>0</v>
      </c>
      <c r="P38" s="309"/>
      <c r="Q38" s="309">
        <f>SUM(Q39:Q39)</f>
        <v>0</v>
      </c>
      <c r="R38" s="309"/>
      <c r="S38" s="309"/>
      <c r="T38" s="310"/>
      <c r="U38" s="309">
        <f>SUM(U39:U39)</f>
        <v>60</v>
      </c>
      <c r="AE38" t="s">
        <v>950</v>
      </c>
    </row>
    <row r="39" spans="1:60" ht="12.75" outlineLevel="1">
      <c r="A39" s="361">
        <v>24</v>
      </c>
      <c r="B39" s="362" t="s">
        <v>1003</v>
      </c>
      <c r="C39" s="363" t="s">
        <v>1004</v>
      </c>
      <c r="D39" s="365" t="s">
        <v>1005</v>
      </c>
      <c r="E39" s="366">
        <v>30</v>
      </c>
      <c r="F39" s="389">
        <v>0</v>
      </c>
      <c r="G39" s="367">
        <f t="shared" si="5"/>
        <v>0</v>
      </c>
      <c r="H39" s="367">
        <v>0</v>
      </c>
      <c r="I39" s="367">
        <f>ROUND(E39*H39,2)</f>
        <v>0</v>
      </c>
      <c r="J39" s="367">
        <f>F39</f>
        <v>0</v>
      </c>
      <c r="K39" s="367">
        <f>ROUND(E39*J39,2)</f>
        <v>0</v>
      </c>
      <c r="L39" s="305">
        <v>21</v>
      </c>
      <c r="M39" s="305">
        <f>G39*(1+L39/100)</f>
        <v>0</v>
      </c>
      <c r="N39" s="305">
        <v>0</v>
      </c>
      <c r="O39" s="305">
        <f>ROUND(E39*N39,2)</f>
        <v>0</v>
      </c>
      <c r="P39" s="305">
        <v>0</v>
      </c>
      <c r="Q39" s="305">
        <f>ROUND(E39*P39,2)</f>
        <v>0</v>
      </c>
      <c r="R39" s="305"/>
      <c r="S39" s="305"/>
      <c r="T39" s="306">
        <v>2</v>
      </c>
      <c r="U39" s="305">
        <f>ROUND(E39*T39,2)</f>
        <v>60</v>
      </c>
      <c r="V39" s="307"/>
      <c r="W39" s="307"/>
      <c r="X39" s="307"/>
      <c r="Y39" s="307"/>
      <c r="Z39" s="307"/>
      <c r="AA39" s="307"/>
      <c r="AB39" s="307"/>
      <c r="AC39" s="307"/>
      <c r="AD39" s="307"/>
      <c r="AE39" s="307" t="s">
        <v>963</v>
      </c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</row>
    <row r="40" spans="1:31" ht="12.75">
      <c r="A40" s="368" t="s">
        <v>96</v>
      </c>
      <c r="B40" s="369" t="s">
        <v>380</v>
      </c>
      <c r="C40" s="370" t="s">
        <v>381</v>
      </c>
      <c r="D40" s="371"/>
      <c r="E40" s="372"/>
      <c r="F40" s="373"/>
      <c r="G40" s="373">
        <f>SUMIF(AE41:AE42,"&lt;&gt;NOR",G41:G42)</f>
        <v>0</v>
      </c>
      <c r="H40" s="373"/>
      <c r="I40" s="373">
        <f>SUM(I41:I42)</f>
        <v>0</v>
      </c>
      <c r="J40" s="373"/>
      <c r="K40" s="373">
        <f>SUM(K41:K42)</f>
        <v>0</v>
      </c>
      <c r="L40" s="309"/>
      <c r="M40" s="309">
        <f>SUM(M41:M42)</f>
        <v>0</v>
      </c>
      <c r="N40" s="309"/>
      <c r="O40" s="309">
        <f>SUM(O41:O42)</f>
        <v>1.19</v>
      </c>
      <c r="P40" s="309"/>
      <c r="Q40" s="309">
        <f>SUM(Q41:Q42)</f>
        <v>0</v>
      </c>
      <c r="R40" s="309"/>
      <c r="S40" s="309"/>
      <c r="T40" s="310"/>
      <c r="U40" s="309">
        <f>SUM(U41:U42)</f>
        <v>294.03</v>
      </c>
      <c r="AE40" t="s">
        <v>950</v>
      </c>
    </row>
    <row r="41" spans="1:60" ht="12.75" outlineLevel="1">
      <c r="A41" s="361">
        <v>25</v>
      </c>
      <c r="B41" s="362" t="s">
        <v>1006</v>
      </c>
      <c r="C41" s="392" t="s">
        <v>1125</v>
      </c>
      <c r="D41" s="365" t="s">
        <v>131</v>
      </c>
      <c r="E41" s="366">
        <v>495</v>
      </c>
      <c r="F41" s="389"/>
      <c r="G41" s="367">
        <f t="shared" si="5"/>
        <v>0</v>
      </c>
      <c r="H41" s="367">
        <v>0</v>
      </c>
      <c r="I41" s="367">
        <f>ROUND(E41*H41,2)</f>
        <v>0</v>
      </c>
      <c r="J41" s="367">
        <f>F41</f>
        <v>0</v>
      </c>
      <c r="K41" s="367">
        <f>ROUND(E41*J41,2)</f>
        <v>0</v>
      </c>
      <c r="L41" s="305">
        <v>21</v>
      </c>
      <c r="M41" s="305">
        <f>G41*(1+L41/100)</f>
        <v>0</v>
      </c>
      <c r="N41" s="305">
        <v>0.00211</v>
      </c>
      <c r="O41" s="305">
        <f>ROUND(E41*N41,2)</f>
        <v>1.04</v>
      </c>
      <c r="P41" s="305">
        <v>0</v>
      </c>
      <c r="Q41" s="305">
        <f>ROUND(E41*P41,2)</f>
        <v>0</v>
      </c>
      <c r="R41" s="305"/>
      <c r="S41" s="305"/>
      <c r="T41" s="306">
        <v>0.594</v>
      </c>
      <c r="U41" s="305">
        <f>ROUND(E41*T41,2)</f>
        <v>294.03</v>
      </c>
      <c r="V41" s="307"/>
      <c r="W41" s="307"/>
      <c r="X41" s="307"/>
      <c r="Y41" s="307"/>
      <c r="Z41" s="307"/>
      <c r="AA41" s="307"/>
      <c r="AB41" s="307"/>
      <c r="AC41" s="307"/>
      <c r="AD41" s="307"/>
      <c r="AE41" s="307" t="s">
        <v>963</v>
      </c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7"/>
      <c r="BC41" s="307"/>
      <c r="BD41" s="307"/>
      <c r="BE41" s="307"/>
      <c r="BF41" s="307"/>
      <c r="BG41" s="307"/>
      <c r="BH41" s="307"/>
    </row>
    <row r="42" spans="1:60" ht="20.4" outlineLevel="1">
      <c r="A42" s="361">
        <v>26</v>
      </c>
      <c r="B42" s="362" t="s">
        <v>1007</v>
      </c>
      <c r="C42" s="392" t="s">
        <v>1126</v>
      </c>
      <c r="D42" s="365" t="s">
        <v>131</v>
      </c>
      <c r="E42" s="366">
        <v>95</v>
      </c>
      <c r="F42" s="389"/>
      <c r="G42" s="367">
        <f t="shared" si="5"/>
        <v>0</v>
      </c>
      <c r="H42" s="367">
        <f>F42</f>
        <v>0</v>
      </c>
      <c r="I42" s="367">
        <f>ROUND(E42*H42,2)</f>
        <v>0</v>
      </c>
      <c r="J42" s="367">
        <v>0</v>
      </c>
      <c r="K42" s="367">
        <f>ROUND(E42*J42,2)</f>
        <v>0</v>
      </c>
      <c r="L42" s="305">
        <v>21</v>
      </c>
      <c r="M42" s="305">
        <f>G42*(1+L42/100)</f>
        <v>0</v>
      </c>
      <c r="N42" s="305">
        <v>0.0016</v>
      </c>
      <c r="O42" s="305">
        <f>ROUND(E42*N42,2)</f>
        <v>0.15</v>
      </c>
      <c r="P42" s="305">
        <v>0</v>
      </c>
      <c r="Q42" s="305">
        <f>ROUND(E42*P42,2)</f>
        <v>0</v>
      </c>
      <c r="R42" s="305"/>
      <c r="S42" s="305"/>
      <c r="T42" s="306">
        <v>0</v>
      </c>
      <c r="U42" s="305">
        <f>ROUND(E42*T42,2)</f>
        <v>0</v>
      </c>
      <c r="V42" s="307"/>
      <c r="W42" s="307"/>
      <c r="X42" s="307"/>
      <c r="Y42" s="307"/>
      <c r="Z42" s="307"/>
      <c r="AA42" s="307"/>
      <c r="AB42" s="307"/>
      <c r="AC42" s="307"/>
      <c r="AD42" s="307"/>
      <c r="AE42" s="307" t="s">
        <v>953</v>
      </c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307"/>
      <c r="BC42" s="307"/>
      <c r="BD42" s="307"/>
      <c r="BE42" s="307"/>
      <c r="BF42" s="307"/>
      <c r="BG42" s="307"/>
      <c r="BH42" s="307"/>
    </row>
    <row r="43" spans="1:31" ht="12.75">
      <c r="A43" s="368" t="s">
        <v>96</v>
      </c>
      <c r="B43" s="369" t="s">
        <v>485</v>
      </c>
      <c r="C43" s="370" t="s">
        <v>486</v>
      </c>
      <c r="D43" s="371"/>
      <c r="E43" s="372"/>
      <c r="F43" s="373"/>
      <c r="G43" s="373">
        <f>SUMIF(AE44:AE47,"&lt;&gt;NOR",G44:G47)</f>
        <v>0</v>
      </c>
      <c r="H43" s="373"/>
      <c r="I43" s="373">
        <f>SUM(I44:I47)</f>
        <v>0</v>
      </c>
      <c r="J43" s="373"/>
      <c r="K43" s="373">
        <f>SUM(K44:K47)</f>
        <v>0</v>
      </c>
      <c r="L43" s="309"/>
      <c r="M43" s="309">
        <f>SUM(M44:M47)</f>
        <v>0</v>
      </c>
      <c r="N43" s="309"/>
      <c r="O43" s="309">
        <f>SUM(O44:O47)</f>
        <v>1.83</v>
      </c>
      <c r="P43" s="309"/>
      <c r="Q43" s="309">
        <f>SUM(Q44:Q47)</f>
        <v>0</v>
      </c>
      <c r="R43" s="309"/>
      <c r="S43" s="309"/>
      <c r="T43" s="310"/>
      <c r="U43" s="309">
        <f>SUM(U44:U47)</f>
        <v>96.04</v>
      </c>
      <c r="AE43" t="s">
        <v>950</v>
      </c>
    </row>
    <row r="44" spans="1:60" ht="12.75" outlineLevel="1">
      <c r="A44" s="361">
        <v>27</v>
      </c>
      <c r="B44" s="362" t="s">
        <v>1008</v>
      </c>
      <c r="C44" s="363" t="s">
        <v>1009</v>
      </c>
      <c r="D44" s="488" t="s">
        <v>504</v>
      </c>
      <c r="E44" s="393">
        <v>1741.16</v>
      </c>
      <c r="F44" s="394"/>
      <c r="G44" s="395">
        <v>0</v>
      </c>
      <c r="H44" s="395">
        <v>0</v>
      </c>
      <c r="I44" s="395">
        <f>ROUND(E44*H44,2)</f>
        <v>0</v>
      </c>
      <c r="J44" s="395">
        <f>F44</f>
        <v>0</v>
      </c>
      <c r="K44" s="395">
        <f>ROUND(E44*J44,2)</f>
        <v>0</v>
      </c>
      <c r="L44" s="305">
        <v>21</v>
      </c>
      <c r="M44" s="305">
        <f>G44*(1+L44/100)</f>
        <v>0</v>
      </c>
      <c r="N44" s="305">
        <v>0.00105</v>
      </c>
      <c r="O44" s="305">
        <f>ROUND(E44*N44,2)</f>
        <v>1.83</v>
      </c>
      <c r="P44" s="305">
        <v>0</v>
      </c>
      <c r="Q44" s="305">
        <f>ROUND(E44*P44,2)</f>
        <v>0</v>
      </c>
      <c r="R44" s="305"/>
      <c r="S44" s="305"/>
      <c r="T44" s="306">
        <v>0.05516</v>
      </c>
      <c r="U44" s="305">
        <f>ROUND(E44*T44,2)</f>
        <v>96.04</v>
      </c>
      <c r="V44" s="307"/>
      <c r="W44" s="307"/>
      <c r="X44" s="307"/>
      <c r="Y44" s="307"/>
      <c r="Z44" s="307"/>
      <c r="AA44" s="307"/>
      <c r="AB44" s="307"/>
      <c r="AC44" s="307"/>
      <c r="AD44" s="307"/>
      <c r="AE44" s="307" t="s">
        <v>1010</v>
      </c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  <c r="AY44" s="307"/>
      <c r="AZ44" s="307"/>
      <c r="BA44" s="307"/>
      <c r="BB44" s="307"/>
      <c r="BC44" s="307"/>
      <c r="BD44" s="307"/>
      <c r="BE44" s="307"/>
      <c r="BF44" s="307"/>
      <c r="BG44" s="307"/>
      <c r="BH44" s="307"/>
    </row>
    <row r="45" spans="1:60" ht="12.75" outlineLevel="1">
      <c r="A45" s="361"/>
      <c r="B45" s="362"/>
      <c r="C45" s="364" t="s">
        <v>1011</v>
      </c>
      <c r="D45" s="489"/>
      <c r="E45" s="396"/>
      <c r="F45" s="397"/>
      <c r="G45" s="398"/>
      <c r="H45" s="398"/>
      <c r="I45" s="398"/>
      <c r="J45" s="398"/>
      <c r="K45" s="398"/>
      <c r="L45" s="305"/>
      <c r="M45" s="305"/>
      <c r="N45" s="305"/>
      <c r="O45" s="305"/>
      <c r="P45" s="305"/>
      <c r="Q45" s="305"/>
      <c r="R45" s="305"/>
      <c r="S45" s="305"/>
      <c r="T45" s="306"/>
      <c r="U45" s="305"/>
      <c r="V45" s="307"/>
      <c r="W45" s="307"/>
      <c r="X45" s="307"/>
      <c r="Y45" s="307"/>
      <c r="Z45" s="307"/>
      <c r="AA45" s="307"/>
      <c r="AB45" s="307"/>
      <c r="AC45" s="307"/>
      <c r="AD45" s="307"/>
      <c r="AE45" s="307" t="s">
        <v>955</v>
      </c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308" t="str">
        <f>C45</f>
        <v>Podpůrná ocelová konstrukce pro VZT jednotku.</v>
      </c>
      <c r="BB45" s="307"/>
      <c r="BC45" s="307"/>
      <c r="BD45" s="307"/>
      <c r="BE45" s="307"/>
      <c r="BF45" s="307"/>
      <c r="BG45" s="307"/>
      <c r="BH45" s="307"/>
    </row>
    <row r="46" spans="1:60" ht="12.75" outlineLevel="1">
      <c r="A46" s="361"/>
      <c r="B46" s="362"/>
      <c r="C46" s="364" t="s">
        <v>1012</v>
      </c>
      <c r="D46" s="489"/>
      <c r="E46" s="396"/>
      <c r="F46" s="397"/>
      <c r="G46" s="398"/>
      <c r="H46" s="398"/>
      <c r="I46" s="398"/>
      <c r="J46" s="398"/>
      <c r="K46" s="398"/>
      <c r="L46" s="305"/>
      <c r="M46" s="305"/>
      <c r="N46" s="305"/>
      <c r="O46" s="305"/>
      <c r="P46" s="305"/>
      <c r="Q46" s="305"/>
      <c r="R46" s="305"/>
      <c r="S46" s="305"/>
      <c r="T46" s="306"/>
      <c r="U46" s="305"/>
      <c r="V46" s="307"/>
      <c r="W46" s="307"/>
      <c r="X46" s="307"/>
      <c r="Y46" s="307"/>
      <c r="Z46" s="307"/>
      <c r="AA46" s="307"/>
      <c r="AB46" s="307"/>
      <c r="AC46" s="307"/>
      <c r="AD46" s="307"/>
      <c r="AE46" s="307" t="s">
        <v>955</v>
      </c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  <c r="BA46" s="308" t="str">
        <f>C46</f>
        <v>Pozinkovaná konstrukce, Tryskáni Sa2 1/2, S235</v>
      </c>
      <c r="BB46" s="307"/>
      <c r="BC46" s="307"/>
      <c r="BD46" s="307"/>
      <c r="BE46" s="307"/>
      <c r="BF46" s="307"/>
      <c r="BG46" s="307"/>
      <c r="BH46" s="307"/>
    </row>
    <row r="47" spans="1:60" ht="12.75" outlineLevel="1">
      <c r="A47" s="361"/>
      <c r="B47" s="362"/>
      <c r="C47" s="364" t="s">
        <v>1013</v>
      </c>
      <c r="D47" s="489"/>
      <c r="E47" s="396"/>
      <c r="F47" s="397"/>
      <c r="G47" s="398"/>
      <c r="H47" s="398"/>
      <c r="I47" s="398"/>
      <c r="J47" s="398"/>
      <c r="K47" s="398"/>
      <c r="L47" s="305"/>
      <c r="M47" s="305"/>
      <c r="N47" s="305"/>
      <c r="O47" s="305"/>
      <c r="P47" s="305"/>
      <c r="Q47" s="305"/>
      <c r="R47" s="305"/>
      <c r="S47" s="305"/>
      <c r="T47" s="306"/>
      <c r="U47" s="305"/>
      <c r="V47" s="307"/>
      <c r="W47" s="307"/>
      <c r="X47" s="307"/>
      <c r="Y47" s="307"/>
      <c r="Z47" s="307"/>
      <c r="AA47" s="307"/>
      <c r="AB47" s="307"/>
      <c r="AC47" s="307"/>
      <c r="AD47" s="307"/>
      <c r="AE47" s="307" t="s">
        <v>955</v>
      </c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  <c r="AQ47" s="307"/>
      <c r="AR47" s="307"/>
      <c r="AS47" s="307"/>
      <c r="AT47" s="307"/>
      <c r="AU47" s="307"/>
      <c r="AV47" s="307"/>
      <c r="AW47" s="307"/>
      <c r="AX47" s="307"/>
      <c r="AY47" s="307"/>
      <c r="AZ47" s="307"/>
      <c r="BA47" s="308" t="str">
        <f>C47</f>
        <v>Montovaná</v>
      </c>
      <c r="BB47" s="307"/>
      <c r="BC47" s="307"/>
      <c r="BD47" s="307"/>
      <c r="BE47" s="307"/>
      <c r="BF47" s="307"/>
      <c r="BG47" s="307"/>
      <c r="BH47" s="307"/>
    </row>
    <row r="48" spans="1:31" ht="12.75">
      <c r="A48" s="368" t="s">
        <v>96</v>
      </c>
      <c r="B48" s="369" t="s">
        <v>930</v>
      </c>
      <c r="C48" s="370" t="s">
        <v>931</v>
      </c>
      <c r="D48" s="371"/>
      <c r="E48" s="372"/>
      <c r="F48" s="373"/>
      <c r="G48" s="373">
        <f>SUMIF(AE49:AE49,"&lt;&gt;NOR",G49:G49)</f>
        <v>0</v>
      </c>
      <c r="H48" s="373"/>
      <c r="I48" s="373">
        <f>SUM(I49:I49)</f>
        <v>0</v>
      </c>
      <c r="J48" s="373"/>
      <c r="K48" s="373">
        <f>SUM(K49:K49)</f>
        <v>0</v>
      </c>
      <c r="L48" s="309"/>
      <c r="M48" s="309">
        <f>SUM(M49:M49)</f>
        <v>0</v>
      </c>
      <c r="N48" s="309"/>
      <c r="O48" s="309">
        <f>SUM(O49:O49)</f>
        <v>0</v>
      </c>
      <c r="P48" s="309"/>
      <c r="Q48" s="309">
        <f>SUM(Q49:Q49)</f>
        <v>0</v>
      </c>
      <c r="R48" s="309"/>
      <c r="S48" s="309"/>
      <c r="T48" s="310"/>
      <c r="U48" s="309">
        <f>SUM(U49:U49)</f>
        <v>0</v>
      </c>
      <c r="AE48" t="s">
        <v>950</v>
      </c>
    </row>
    <row r="49" spans="1:60" ht="12.75" outlineLevel="1">
      <c r="A49" s="374">
        <v>28</v>
      </c>
      <c r="B49" s="375" t="s">
        <v>1014</v>
      </c>
      <c r="C49" s="376" t="s">
        <v>123</v>
      </c>
      <c r="D49" s="377" t="s">
        <v>1015</v>
      </c>
      <c r="E49" s="378">
        <v>1</v>
      </c>
      <c r="F49" s="391"/>
      <c r="G49" s="390">
        <f aca="true" t="shared" si="8" ref="G49">ROUND(I49+K49,2)</f>
        <v>0</v>
      </c>
      <c r="H49" s="379">
        <v>0</v>
      </c>
      <c r="I49" s="379">
        <f>ROUND(E49*H49,2)</f>
        <v>0</v>
      </c>
      <c r="J49" s="379">
        <f>F49</f>
        <v>0</v>
      </c>
      <c r="K49" s="379">
        <f>ROUND(E49*J49,2)</f>
        <v>0</v>
      </c>
      <c r="L49" s="311">
        <v>21</v>
      </c>
      <c r="M49" s="311">
        <f>G49*(1+L49/100)</f>
        <v>0</v>
      </c>
      <c r="N49" s="311">
        <v>0</v>
      </c>
      <c r="O49" s="311">
        <f>ROUND(E49*N49,2)</f>
        <v>0</v>
      </c>
      <c r="P49" s="311">
        <v>0</v>
      </c>
      <c r="Q49" s="311">
        <f>ROUND(E49*P49,2)</f>
        <v>0</v>
      </c>
      <c r="R49" s="311"/>
      <c r="S49" s="311"/>
      <c r="T49" s="312">
        <v>0</v>
      </c>
      <c r="U49" s="311">
        <f>ROUND(E49*T49,2)</f>
        <v>0</v>
      </c>
      <c r="V49" s="307"/>
      <c r="W49" s="307"/>
      <c r="X49" s="307"/>
      <c r="Y49" s="307"/>
      <c r="Z49" s="307"/>
      <c r="AA49" s="307"/>
      <c r="AB49" s="307"/>
      <c r="AC49" s="307"/>
      <c r="AD49" s="307"/>
      <c r="AE49" s="307" t="s">
        <v>963</v>
      </c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07"/>
      <c r="AY49" s="307"/>
      <c r="AZ49" s="307"/>
      <c r="BA49" s="307"/>
      <c r="BB49" s="307"/>
      <c r="BC49" s="307"/>
      <c r="BD49" s="307"/>
      <c r="BE49" s="307"/>
      <c r="BF49" s="307"/>
      <c r="BG49" s="307"/>
      <c r="BH49" s="307"/>
    </row>
    <row r="50" spans="1:30" ht="12.75">
      <c r="A50" s="313"/>
      <c r="B50" s="314" t="s">
        <v>1016</v>
      </c>
      <c r="C50" s="315" t="s">
        <v>1016</v>
      </c>
      <c r="D50" s="316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AC50">
        <v>15</v>
      </c>
      <c r="AD50">
        <v>21</v>
      </c>
    </row>
    <row r="51" spans="3:31" ht="12.75">
      <c r="C51" s="317"/>
      <c r="D51" s="300"/>
      <c r="AE51" t="s">
        <v>1017</v>
      </c>
    </row>
    <row r="52" ht="12.75">
      <c r="D52" s="300"/>
    </row>
    <row r="53" ht="12.75">
      <c r="D53" s="300"/>
    </row>
    <row r="54" ht="12.75">
      <c r="D54" s="300"/>
    </row>
    <row r="55" ht="12.75">
      <c r="D55" s="300"/>
    </row>
    <row r="56" ht="12.75">
      <c r="D56" s="300"/>
    </row>
    <row r="57" ht="12.75">
      <c r="D57" s="300"/>
    </row>
    <row r="58" ht="12.75">
      <c r="D58" s="300"/>
    </row>
    <row r="59" ht="12.75">
      <c r="D59" s="300"/>
    </row>
    <row r="60" ht="12.75">
      <c r="D60" s="300"/>
    </row>
    <row r="61" ht="12.75">
      <c r="D61" s="300"/>
    </row>
    <row r="62" ht="12.75">
      <c r="D62" s="300"/>
    </row>
    <row r="63" ht="12.75">
      <c r="D63" s="300"/>
    </row>
    <row r="64" ht="12.75">
      <c r="D64" s="300"/>
    </row>
    <row r="65" ht="12.75">
      <c r="D65" s="300"/>
    </row>
    <row r="66" ht="12.75">
      <c r="D66" s="300"/>
    </row>
    <row r="67" ht="12.75">
      <c r="D67" s="300"/>
    </row>
    <row r="68" ht="12.75">
      <c r="D68" s="300"/>
    </row>
    <row r="69" ht="12.75">
      <c r="D69" s="300"/>
    </row>
    <row r="70" ht="12.75">
      <c r="D70" s="300"/>
    </row>
    <row r="71" ht="12.75">
      <c r="D71" s="300"/>
    </row>
    <row r="72" ht="12.75">
      <c r="D72" s="300"/>
    </row>
    <row r="73" ht="12.75">
      <c r="D73" s="300"/>
    </row>
    <row r="74" ht="12.75">
      <c r="D74" s="300"/>
    </row>
    <row r="75" ht="12.75">
      <c r="D75" s="300"/>
    </row>
    <row r="76" ht="12.75">
      <c r="D76" s="300"/>
    </row>
    <row r="77" ht="12.75">
      <c r="D77" s="300"/>
    </row>
    <row r="78" ht="12.75">
      <c r="D78" s="300"/>
    </row>
    <row r="79" ht="12.75">
      <c r="D79" s="300"/>
    </row>
    <row r="80" ht="12.75">
      <c r="D80" s="300"/>
    </row>
    <row r="81" ht="12.75">
      <c r="D81" s="300"/>
    </row>
    <row r="82" ht="12.75">
      <c r="D82" s="300"/>
    </row>
    <row r="83" ht="12.75">
      <c r="D83" s="300"/>
    </row>
    <row r="84" ht="12.75">
      <c r="D84" s="300"/>
    </row>
    <row r="85" ht="12.75">
      <c r="D85" s="300"/>
    </row>
    <row r="86" ht="12.75">
      <c r="D86" s="300"/>
    </row>
    <row r="87" ht="12.75">
      <c r="D87" s="300"/>
    </row>
    <row r="88" ht="12.75">
      <c r="D88" s="300"/>
    </row>
    <row r="89" ht="12.75">
      <c r="D89" s="300"/>
    </row>
    <row r="90" ht="12.75">
      <c r="D90" s="300"/>
    </row>
    <row r="91" ht="12.75">
      <c r="D91" s="300"/>
    </row>
    <row r="92" ht="12.75">
      <c r="D92" s="300"/>
    </row>
    <row r="93" ht="12.75">
      <c r="D93" s="300"/>
    </row>
    <row r="94" ht="12.75">
      <c r="D94" s="300"/>
    </row>
    <row r="95" ht="12.75">
      <c r="D95" s="300"/>
    </row>
    <row r="96" ht="12.75">
      <c r="D96" s="300"/>
    </row>
    <row r="97" ht="12.75">
      <c r="D97" s="300"/>
    </row>
    <row r="98" ht="12.75">
      <c r="D98" s="300"/>
    </row>
    <row r="99" ht="12.75">
      <c r="D99" s="300"/>
    </row>
    <row r="100" ht="12.75">
      <c r="D100" s="300"/>
    </row>
    <row r="101" ht="12.75">
      <c r="D101" s="300"/>
    </row>
    <row r="102" ht="12.75">
      <c r="D102" s="300"/>
    </row>
    <row r="103" ht="12.75">
      <c r="D103" s="300"/>
    </row>
    <row r="104" ht="12.75">
      <c r="D104" s="300"/>
    </row>
    <row r="105" ht="12.75">
      <c r="D105" s="300"/>
    </row>
    <row r="106" ht="12.75">
      <c r="D106" s="300"/>
    </row>
    <row r="107" ht="12.75">
      <c r="D107" s="300"/>
    </row>
    <row r="108" ht="12.75">
      <c r="D108" s="300"/>
    </row>
    <row r="109" ht="12.75">
      <c r="D109" s="300"/>
    </row>
    <row r="110" ht="12.75">
      <c r="D110" s="300"/>
    </row>
    <row r="111" ht="12.75">
      <c r="D111" s="300"/>
    </row>
    <row r="112" ht="12.75">
      <c r="D112" s="300"/>
    </row>
    <row r="113" ht="12.75">
      <c r="D113" s="300"/>
    </row>
    <row r="114" ht="12.75">
      <c r="D114" s="300"/>
    </row>
    <row r="115" ht="12.75">
      <c r="D115" s="300"/>
    </row>
    <row r="116" ht="12.75">
      <c r="D116" s="300"/>
    </row>
    <row r="117" ht="12.75">
      <c r="D117" s="300"/>
    </row>
    <row r="118" ht="12.75">
      <c r="D118" s="300"/>
    </row>
    <row r="119" ht="12.75">
      <c r="D119" s="300"/>
    </row>
    <row r="120" ht="12.75">
      <c r="D120" s="300"/>
    </row>
    <row r="121" ht="12.75">
      <c r="D121" s="300"/>
    </row>
    <row r="122" ht="12.75">
      <c r="D122" s="300"/>
    </row>
    <row r="123" ht="12.75">
      <c r="D123" s="300"/>
    </row>
    <row r="124" ht="12.75">
      <c r="D124" s="300"/>
    </row>
    <row r="125" ht="12.75">
      <c r="D125" s="300"/>
    </row>
    <row r="126" ht="12.75">
      <c r="D126" s="300"/>
    </row>
    <row r="127" ht="12.75">
      <c r="D127" s="300"/>
    </row>
    <row r="128" ht="12.75">
      <c r="D128" s="300"/>
    </row>
    <row r="129" ht="12.75">
      <c r="D129" s="300"/>
    </row>
    <row r="130" ht="12.75">
      <c r="D130" s="300"/>
    </row>
    <row r="131" ht="12.75">
      <c r="D131" s="300"/>
    </row>
    <row r="132" ht="12.75">
      <c r="D132" s="300"/>
    </row>
    <row r="133" ht="12.75">
      <c r="D133" s="300"/>
    </row>
    <row r="134" ht="12.75">
      <c r="D134" s="300"/>
    </row>
    <row r="135" ht="12.75">
      <c r="D135" s="300"/>
    </row>
    <row r="136" ht="12.75">
      <c r="D136" s="300"/>
    </row>
    <row r="137" ht="12.75">
      <c r="D137" s="300"/>
    </row>
    <row r="138" ht="12.75">
      <c r="D138" s="300"/>
    </row>
    <row r="139" ht="12.75">
      <c r="D139" s="300"/>
    </row>
    <row r="140" ht="12.75">
      <c r="D140" s="300"/>
    </row>
    <row r="141" ht="12.75">
      <c r="D141" s="300"/>
    </row>
    <row r="142" ht="12.75">
      <c r="D142" s="300"/>
    </row>
    <row r="143" ht="12.75">
      <c r="D143" s="300"/>
    </row>
    <row r="144" ht="12.75">
      <c r="D144" s="300"/>
    </row>
    <row r="145" ht="12.75">
      <c r="D145" s="300"/>
    </row>
    <row r="146" ht="12.75">
      <c r="D146" s="300"/>
    </row>
    <row r="147" ht="12.75">
      <c r="D147" s="300"/>
    </row>
    <row r="148" ht="12.75">
      <c r="D148" s="300"/>
    </row>
    <row r="149" ht="12.75">
      <c r="D149" s="300"/>
    </row>
    <row r="150" ht="12.75">
      <c r="D150" s="300"/>
    </row>
    <row r="151" ht="12.75">
      <c r="D151" s="300"/>
    </row>
    <row r="152" ht="12.75">
      <c r="D152" s="300"/>
    </row>
    <row r="153" ht="12.75">
      <c r="D153" s="300"/>
    </row>
    <row r="154" ht="12.75">
      <c r="D154" s="300"/>
    </row>
    <row r="155" ht="12.75">
      <c r="D155" s="300"/>
    </row>
    <row r="156" ht="12.75">
      <c r="D156" s="300"/>
    </row>
    <row r="157" ht="12.75">
      <c r="D157" s="300"/>
    </row>
    <row r="158" ht="12.75">
      <c r="D158" s="300"/>
    </row>
    <row r="159" ht="12.75">
      <c r="D159" s="300"/>
    </row>
    <row r="160" ht="12.75">
      <c r="D160" s="300"/>
    </row>
    <row r="161" ht="12.75">
      <c r="D161" s="300"/>
    </row>
    <row r="162" ht="12.75">
      <c r="D162" s="300"/>
    </row>
    <row r="163" ht="12.75">
      <c r="D163" s="300"/>
    </row>
    <row r="164" ht="12.75">
      <c r="D164" s="300"/>
    </row>
    <row r="165" ht="12.75">
      <c r="D165" s="300"/>
    </row>
    <row r="166" ht="12.75">
      <c r="D166" s="300"/>
    </row>
    <row r="167" ht="12.75">
      <c r="D167" s="300"/>
    </row>
    <row r="168" ht="12.75">
      <c r="D168" s="300"/>
    </row>
    <row r="169" ht="12.75">
      <c r="D169" s="300"/>
    </row>
    <row r="170" ht="12.75">
      <c r="D170" s="300"/>
    </row>
    <row r="171" ht="12.75">
      <c r="D171" s="300"/>
    </row>
    <row r="172" ht="12.75">
      <c r="D172" s="300"/>
    </row>
    <row r="173" ht="12.75">
      <c r="D173" s="300"/>
    </row>
    <row r="174" ht="12.75">
      <c r="D174" s="300"/>
    </row>
    <row r="175" ht="12.75">
      <c r="D175" s="300"/>
    </row>
    <row r="176" ht="12.75">
      <c r="D176" s="300"/>
    </row>
    <row r="177" ht="12.75">
      <c r="D177" s="300"/>
    </row>
    <row r="178" ht="12.75">
      <c r="D178" s="300"/>
    </row>
    <row r="179" ht="12.75">
      <c r="D179" s="300"/>
    </row>
    <row r="180" ht="12.75">
      <c r="D180" s="300"/>
    </row>
    <row r="181" ht="12.75">
      <c r="D181" s="300"/>
    </row>
    <row r="182" ht="12.75">
      <c r="D182" s="300"/>
    </row>
    <row r="183" ht="12.75">
      <c r="D183" s="300"/>
    </row>
    <row r="184" ht="12.75">
      <c r="D184" s="300"/>
    </row>
    <row r="185" ht="12.75">
      <c r="D185" s="300"/>
    </row>
    <row r="186" ht="12.75">
      <c r="D186" s="300"/>
    </row>
    <row r="187" ht="12.75">
      <c r="D187" s="300"/>
    </row>
    <row r="188" ht="12.75">
      <c r="D188" s="300"/>
    </row>
    <row r="189" ht="12.75">
      <c r="D189" s="300"/>
    </row>
    <row r="190" ht="12.75">
      <c r="D190" s="300"/>
    </row>
    <row r="191" ht="12.75">
      <c r="D191" s="300"/>
    </row>
    <row r="192" ht="12.75">
      <c r="D192" s="300"/>
    </row>
    <row r="193" ht="12.75">
      <c r="D193" s="300"/>
    </row>
    <row r="194" ht="12.75">
      <c r="D194" s="300"/>
    </row>
    <row r="195" ht="12.75">
      <c r="D195" s="300"/>
    </row>
    <row r="196" ht="12.75">
      <c r="D196" s="300"/>
    </row>
    <row r="197" ht="12.75">
      <c r="D197" s="300"/>
    </row>
    <row r="198" ht="12.75">
      <c r="D198" s="300"/>
    </row>
    <row r="199" ht="12.75">
      <c r="D199" s="300"/>
    </row>
    <row r="200" ht="12.75">
      <c r="D200" s="300"/>
    </row>
    <row r="201" ht="12.75">
      <c r="D201" s="300"/>
    </row>
    <row r="202" ht="12.75">
      <c r="D202" s="300"/>
    </row>
    <row r="203" ht="12.75">
      <c r="D203" s="300"/>
    </row>
    <row r="204" ht="12.75">
      <c r="D204" s="300"/>
    </row>
    <row r="205" ht="12.75">
      <c r="D205" s="300"/>
    </row>
    <row r="206" ht="12.75">
      <c r="D206" s="300"/>
    </row>
    <row r="207" ht="12.75">
      <c r="D207" s="300"/>
    </row>
    <row r="208" ht="12.75">
      <c r="D208" s="300"/>
    </row>
    <row r="209" ht="12.75">
      <c r="D209" s="300"/>
    </row>
    <row r="210" ht="12.75">
      <c r="D210" s="300"/>
    </row>
    <row r="211" ht="12.75">
      <c r="D211" s="300"/>
    </row>
    <row r="212" ht="12.75">
      <c r="D212" s="300"/>
    </row>
    <row r="213" ht="12.75">
      <c r="D213" s="300"/>
    </row>
    <row r="214" ht="12.75">
      <c r="D214" s="300"/>
    </row>
    <row r="215" ht="12.75">
      <c r="D215" s="300"/>
    </row>
    <row r="216" ht="12.75">
      <c r="D216" s="300"/>
    </row>
    <row r="217" ht="12.75">
      <c r="D217" s="300"/>
    </row>
    <row r="218" ht="12.75">
      <c r="D218" s="300"/>
    </row>
    <row r="219" ht="12.75">
      <c r="D219" s="300"/>
    </row>
    <row r="220" ht="12.75">
      <c r="D220" s="300"/>
    </row>
    <row r="221" ht="12.75">
      <c r="D221" s="300"/>
    </row>
    <row r="222" ht="12.75">
      <c r="D222" s="300"/>
    </row>
    <row r="223" ht="12.75">
      <c r="D223" s="300"/>
    </row>
    <row r="224" ht="12.75">
      <c r="D224" s="300"/>
    </row>
    <row r="225" ht="12.75">
      <c r="D225" s="300"/>
    </row>
    <row r="226" ht="12.75">
      <c r="D226" s="300"/>
    </row>
    <row r="227" ht="12.75">
      <c r="D227" s="300"/>
    </row>
    <row r="228" ht="12.75">
      <c r="D228" s="300"/>
    </row>
    <row r="229" ht="12.75">
      <c r="D229" s="300"/>
    </row>
    <row r="230" ht="12.75">
      <c r="D230" s="300"/>
    </row>
    <row r="231" ht="12.75">
      <c r="D231" s="300"/>
    </row>
    <row r="232" ht="12.75">
      <c r="D232" s="300"/>
    </row>
    <row r="233" ht="12.75">
      <c r="D233" s="300"/>
    </row>
    <row r="234" ht="12.75">
      <c r="D234" s="300"/>
    </row>
    <row r="235" ht="12.75">
      <c r="D235" s="300"/>
    </row>
    <row r="236" ht="12.75">
      <c r="D236" s="300"/>
    </row>
    <row r="237" ht="12.75">
      <c r="D237" s="300"/>
    </row>
    <row r="238" ht="12.75">
      <c r="D238" s="300"/>
    </row>
    <row r="239" ht="12.75">
      <c r="D239" s="300"/>
    </row>
    <row r="240" ht="12.75">
      <c r="D240" s="300"/>
    </row>
    <row r="241" ht="12.75">
      <c r="D241" s="300"/>
    </row>
    <row r="242" ht="12.75">
      <c r="D242" s="300"/>
    </row>
    <row r="243" ht="12.75">
      <c r="D243" s="300"/>
    </row>
    <row r="244" ht="12.75">
      <c r="D244" s="300"/>
    </row>
    <row r="245" ht="12.75">
      <c r="D245" s="300"/>
    </row>
    <row r="246" ht="12.75">
      <c r="D246" s="300"/>
    </row>
    <row r="247" ht="12.75">
      <c r="D247" s="300"/>
    </row>
    <row r="248" ht="12.75">
      <c r="D248" s="300"/>
    </row>
    <row r="249" ht="12.75">
      <c r="D249" s="300"/>
    </row>
    <row r="250" ht="12.75">
      <c r="D250" s="300"/>
    </row>
    <row r="251" ht="12.75">
      <c r="D251" s="300"/>
    </row>
    <row r="252" ht="12.75">
      <c r="D252" s="300"/>
    </row>
    <row r="253" ht="12.75">
      <c r="D253" s="300"/>
    </row>
    <row r="254" ht="12.75">
      <c r="D254" s="300"/>
    </row>
    <row r="255" ht="12.75">
      <c r="D255" s="300"/>
    </row>
    <row r="256" ht="12.75">
      <c r="D256" s="300"/>
    </row>
    <row r="257" ht="12.75">
      <c r="D257" s="300"/>
    </row>
    <row r="258" ht="12.75">
      <c r="D258" s="300"/>
    </row>
    <row r="259" ht="12.75">
      <c r="D259" s="300"/>
    </row>
    <row r="260" ht="12.75">
      <c r="D260" s="300"/>
    </row>
    <row r="261" ht="12.75">
      <c r="D261" s="300"/>
    </row>
    <row r="262" ht="12.75">
      <c r="D262" s="300"/>
    </row>
    <row r="263" ht="12.75">
      <c r="D263" s="300"/>
    </row>
    <row r="264" ht="12.75">
      <c r="D264" s="300"/>
    </row>
    <row r="265" ht="12.75">
      <c r="D265" s="300"/>
    </row>
    <row r="266" ht="12.75">
      <c r="D266" s="300"/>
    </row>
    <row r="267" ht="12.75">
      <c r="D267" s="300"/>
    </row>
    <row r="268" ht="12.75">
      <c r="D268" s="300"/>
    </row>
    <row r="269" ht="12.75">
      <c r="D269" s="300"/>
    </row>
    <row r="270" ht="12.75">
      <c r="D270" s="300"/>
    </row>
    <row r="271" ht="12.75">
      <c r="D271" s="300"/>
    </row>
    <row r="272" ht="12.75">
      <c r="D272" s="300"/>
    </row>
    <row r="273" ht="12.75">
      <c r="D273" s="300"/>
    </row>
    <row r="274" ht="12.75">
      <c r="D274" s="300"/>
    </row>
    <row r="275" ht="12.75">
      <c r="D275" s="300"/>
    </row>
    <row r="276" ht="12.75">
      <c r="D276" s="300"/>
    </row>
    <row r="277" ht="12.75">
      <c r="D277" s="300"/>
    </row>
    <row r="278" ht="12.75">
      <c r="D278" s="300"/>
    </row>
    <row r="279" ht="12.75">
      <c r="D279" s="300"/>
    </row>
    <row r="280" ht="12.75">
      <c r="D280" s="300"/>
    </row>
    <row r="281" ht="12.75">
      <c r="D281" s="300"/>
    </row>
    <row r="282" ht="12.75">
      <c r="D282" s="300"/>
    </row>
    <row r="283" ht="12.75">
      <c r="D283" s="300"/>
    </row>
    <row r="284" ht="12.75">
      <c r="D284" s="300"/>
    </row>
    <row r="285" ht="12.75">
      <c r="D285" s="300"/>
    </row>
    <row r="286" ht="12.75">
      <c r="D286" s="300"/>
    </row>
    <row r="287" ht="12.75">
      <c r="D287" s="300"/>
    </row>
    <row r="288" ht="12.75">
      <c r="D288" s="300"/>
    </row>
    <row r="289" ht="12.75">
      <c r="D289" s="300"/>
    </row>
    <row r="290" ht="12.75">
      <c r="D290" s="300"/>
    </row>
    <row r="291" ht="12.75">
      <c r="D291" s="300"/>
    </row>
    <row r="292" ht="12.75">
      <c r="D292" s="300"/>
    </row>
    <row r="293" ht="12.75">
      <c r="D293" s="300"/>
    </row>
    <row r="294" ht="12.75">
      <c r="D294" s="300"/>
    </row>
    <row r="295" ht="12.75">
      <c r="D295" s="300"/>
    </row>
    <row r="296" ht="12.75">
      <c r="D296" s="300"/>
    </row>
    <row r="297" ht="12.75">
      <c r="D297" s="300"/>
    </row>
    <row r="298" ht="12.75">
      <c r="D298" s="300"/>
    </row>
    <row r="299" ht="12.75">
      <c r="D299" s="300"/>
    </row>
    <row r="300" ht="12.75">
      <c r="D300" s="300"/>
    </row>
    <row r="301" ht="12.75">
      <c r="D301" s="300"/>
    </row>
    <row r="302" ht="12.75">
      <c r="D302" s="300"/>
    </row>
    <row r="303" ht="12.75">
      <c r="D303" s="300"/>
    </row>
    <row r="304" ht="12.75">
      <c r="D304" s="300"/>
    </row>
    <row r="305" ht="12.75">
      <c r="D305" s="300"/>
    </row>
    <row r="306" ht="12.75">
      <c r="D306" s="300"/>
    </row>
    <row r="307" ht="12.75">
      <c r="D307" s="300"/>
    </row>
    <row r="308" ht="12.75">
      <c r="D308" s="300"/>
    </row>
    <row r="309" ht="12.75">
      <c r="D309" s="300"/>
    </row>
    <row r="310" ht="12.75">
      <c r="D310" s="300"/>
    </row>
    <row r="311" ht="12.75">
      <c r="D311" s="300"/>
    </row>
    <row r="312" ht="12.75">
      <c r="D312" s="300"/>
    </row>
    <row r="313" ht="12.75">
      <c r="D313" s="300"/>
    </row>
    <row r="314" ht="12.75">
      <c r="D314" s="300"/>
    </row>
    <row r="315" ht="12.75">
      <c r="D315" s="300"/>
    </row>
    <row r="316" ht="12.75">
      <c r="D316" s="300"/>
    </row>
    <row r="317" ht="12.75">
      <c r="D317" s="300"/>
    </row>
    <row r="318" ht="12.75">
      <c r="D318" s="300"/>
    </row>
    <row r="319" ht="12.75">
      <c r="D319" s="300"/>
    </row>
    <row r="320" ht="12.75">
      <c r="D320" s="300"/>
    </row>
    <row r="321" ht="12.75">
      <c r="D321" s="300"/>
    </row>
    <row r="322" ht="12.75">
      <c r="D322" s="300"/>
    </row>
    <row r="323" ht="12.75">
      <c r="D323" s="300"/>
    </row>
    <row r="324" ht="12.75">
      <c r="D324" s="300"/>
    </row>
    <row r="325" ht="12.75">
      <c r="D325" s="300"/>
    </row>
    <row r="326" ht="12.75">
      <c r="D326" s="300"/>
    </row>
    <row r="327" ht="12.75">
      <c r="D327" s="300"/>
    </row>
    <row r="328" ht="12.75">
      <c r="D328" s="300"/>
    </row>
    <row r="329" ht="12.75">
      <c r="D329" s="300"/>
    </row>
    <row r="330" ht="12.75">
      <c r="D330" s="300"/>
    </row>
    <row r="331" ht="12.75">
      <c r="D331" s="300"/>
    </row>
    <row r="332" ht="12.75">
      <c r="D332" s="300"/>
    </row>
    <row r="333" ht="12.75">
      <c r="D333" s="300"/>
    </row>
    <row r="334" ht="12.75">
      <c r="D334" s="300"/>
    </row>
    <row r="335" ht="12.75">
      <c r="D335" s="300"/>
    </row>
    <row r="336" ht="12.75">
      <c r="D336" s="300"/>
    </row>
    <row r="337" ht="12.75">
      <c r="D337" s="300"/>
    </row>
    <row r="338" ht="12.75">
      <c r="D338" s="300"/>
    </row>
    <row r="339" ht="12.75">
      <c r="D339" s="300"/>
    </row>
    <row r="340" ht="12.75">
      <c r="D340" s="300"/>
    </row>
    <row r="341" ht="12.75">
      <c r="D341" s="300"/>
    </row>
    <row r="342" ht="12.75">
      <c r="D342" s="300"/>
    </row>
    <row r="343" ht="12.75">
      <c r="D343" s="300"/>
    </row>
    <row r="344" ht="12.75">
      <c r="D344" s="300"/>
    </row>
    <row r="345" ht="12.75">
      <c r="D345" s="300"/>
    </row>
    <row r="346" ht="12.75">
      <c r="D346" s="300"/>
    </row>
    <row r="347" ht="12.75">
      <c r="D347" s="300"/>
    </row>
    <row r="348" ht="12.75">
      <c r="D348" s="300"/>
    </row>
    <row r="349" ht="12.75">
      <c r="D349" s="300"/>
    </row>
    <row r="350" ht="12.75">
      <c r="D350" s="300"/>
    </row>
    <row r="351" ht="12.75">
      <c r="D351" s="300"/>
    </row>
    <row r="352" ht="12.75">
      <c r="D352" s="300"/>
    </row>
    <row r="353" ht="12.75">
      <c r="D353" s="300"/>
    </row>
    <row r="354" ht="12.75">
      <c r="D354" s="300"/>
    </row>
    <row r="355" ht="12.75">
      <c r="D355" s="300"/>
    </row>
    <row r="356" ht="12.75">
      <c r="D356" s="300"/>
    </row>
    <row r="357" ht="12.75">
      <c r="D357" s="300"/>
    </row>
    <row r="358" ht="12.75">
      <c r="D358" s="300"/>
    </row>
    <row r="359" ht="12.75">
      <c r="D359" s="300"/>
    </row>
    <row r="360" ht="12.75">
      <c r="D360" s="300"/>
    </row>
    <row r="361" ht="12.75">
      <c r="D361" s="300"/>
    </row>
    <row r="362" ht="12.75">
      <c r="D362" s="300"/>
    </row>
    <row r="363" ht="12.75">
      <c r="D363" s="300"/>
    </row>
    <row r="364" ht="12.75">
      <c r="D364" s="300"/>
    </row>
    <row r="365" ht="12.75">
      <c r="D365" s="300"/>
    </row>
    <row r="366" ht="12.75">
      <c r="D366" s="300"/>
    </row>
    <row r="367" ht="12.75">
      <c r="D367" s="300"/>
    </row>
    <row r="368" ht="12.75">
      <c r="D368" s="300"/>
    </row>
    <row r="369" ht="12.75">
      <c r="D369" s="300"/>
    </row>
    <row r="370" ht="12.75">
      <c r="D370" s="300"/>
    </row>
    <row r="371" ht="12.75">
      <c r="D371" s="300"/>
    </row>
    <row r="372" ht="12.75">
      <c r="D372" s="300"/>
    </row>
    <row r="373" ht="12.75">
      <c r="D373" s="300"/>
    </row>
    <row r="374" ht="12.75">
      <c r="D374" s="300"/>
    </row>
    <row r="375" ht="12.75">
      <c r="D375" s="300"/>
    </row>
    <row r="376" ht="12.75">
      <c r="D376" s="300"/>
    </row>
    <row r="377" ht="12.75">
      <c r="D377" s="300"/>
    </row>
    <row r="378" ht="12.75">
      <c r="D378" s="300"/>
    </row>
    <row r="379" ht="12.75">
      <c r="D379" s="300"/>
    </row>
    <row r="380" ht="12.75">
      <c r="D380" s="300"/>
    </row>
    <row r="381" ht="12.75">
      <c r="D381" s="300"/>
    </row>
    <row r="382" ht="12.75">
      <c r="D382" s="300"/>
    </row>
    <row r="383" ht="12.75">
      <c r="D383" s="300"/>
    </row>
    <row r="384" ht="12.75">
      <c r="D384" s="300"/>
    </row>
    <row r="385" ht="12.75">
      <c r="D385" s="300"/>
    </row>
    <row r="386" ht="12.75">
      <c r="D386" s="300"/>
    </row>
    <row r="387" ht="12.75">
      <c r="D387" s="300"/>
    </row>
    <row r="388" ht="12.75">
      <c r="D388" s="300"/>
    </row>
    <row r="389" ht="12.75">
      <c r="D389" s="300"/>
    </row>
    <row r="390" ht="12.75">
      <c r="D390" s="300"/>
    </row>
    <row r="391" ht="12.75">
      <c r="D391" s="300"/>
    </row>
    <row r="392" ht="12.75">
      <c r="D392" s="300"/>
    </row>
    <row r="393" ht="12.75">
      <c r="D393" s="300"/>
    </row>
    <row r="394" ht="12.75">
      <c r="D394" s="300"/>
    </row>
    <row r="395" ht="12.75">
      <c r="D395" s="300"/>
    </row>
    <row r="396" ht="12.75">
      <c r="D396" s="300"/>
    </row>
    <row r="397" ht="12.75">
      <c r="D397" s="300"/>
    </row>
    <row r="398" ht="12.75">
      <c r="D398" s="300"/>
    </row>
    <row r="399" ht="12.75">
      <c r="D399" s="300"/>
    </row>
    <row r="400" ht="12.75">
      <c r="D400" s="300"/>
    </row>
    <row r="401" ht="12.75">
      <c r="D401" s="300"/>
    </row>
    <row r="402" ht="12.75">
      <c r="D402" s="300"/>
    </row>
    <row r="403" ht="12.75">
      <c r="D403" s="300"/>
    </row>
    <row r="404" ht="12.75">
      <c r="D404" s="300"/>
    </row>
    <row r="405" ht="12.75">
      <c r="D405" s="300"/>
    </row>
    <row r="406" ht="12.75">
      <c r="D406" s="300"/>
    </row>
    <row r="407" ht="12.75">
      <c r="D407" s="300"/>
    </row>
    <row r="408" ht="12.75">
      <c r="D408" s="300"/>
    </row>
    <row r="409" ht="12.75">
      <c r="D409" s="300"/>
    </row>
    <row r="410" ht="12.75">
      <c r="D410" s="300"/>
    </row>
    <row r="411" ht="12.75">
      <c r="D411" s="300"/>
    </row>
    <row r="412" ht="12.75">
      <c r="D412" s="300"/>
    </row>
    <row r="413" ht="12.75">
      <c r="D413" s="300"/>
    </row>
    <row r="414" ht="12.75">
      <c r="D414" s="300"/>
    </row>
    <row r="415" ht="12.75">
      <c r="D415" s="300"/>
    </row>
    <row r="416" ht="12.75">
      <c r="D416" s="300"/>
    </row>
    <row r="417" ht="12.75">
      <c r="D417" s="300"/>
    </row>
    <row r="418" ht="12.75">
      <c r="D418" s="300"/>
    </row>
    <row r="419" ht="12.75">
      <c r="D419" s="300"/>
    </row>
    <row r="420" ht="12.75">
      <c r="D420" s="300"/>
    </row>
    <row r="421" ht="12.75">
      <c r="D421" s="300"/>
    </row>
    <row r="422" ht="12.75">
      <c r="D422" s="300"/>
    </row>
    <row r="423" ht="12.75">
      <c r="D423" s="300"/>
    </row>
    <row r="424" ht="12.75">
      <c r="D424" s="300"/>
    </row>
    <row r="425" ht="12.75">
      <c r="D425" s="300"/>
    </row>
    <row r="426" ht="12.75">
      <c r="D426" s="300"/>
    </row>
    <row r="427" ht="12.75">
      <c r="D427" s="300"/>
    </row>
    <row r="428" ht="12.75">
      <c r="D428" s="300"/>
    </row>
    <row r="429" ht="12.75">
      <c r="D429" s="300"/>
    </row>
    <row r="430" ht="12.75">
      <c r="D430" s="300"/>
    </row>
    <row r="431" ht="12.75">
      <c r="D431" s="300"/>
    </row>
    <row r="432" ht="12.75">
      <c r="D432" s="300"/>
    </row>
    <row r="433" ht="12.75">
      <c r="D433" s="300"/>
    </row>
    <row r="434" ht="12.75">
      <c r="D434" s="300"/>
    </row>
    <row r="435" ht="12.75">
      <c r="D435" s="300"/>
    </row>
    <row r="436" ht="12.75">
      <c r="D436" s="300"/>
    </row>
    <row r="437" ht="12.75">
      <c r="D437" s="300"/>
    </row>
    <row r="438" ht="12.75">
      <c r="D438" s="300"/>
    </row>
    <row r="439" ht="12.75">
      <c r="D439" s="300"/>
    </row>
    <row r="440" ht="12.75">
      <c r="D440" s="300"/>
    </row>
    <row r="441" ht="12.75">
      <c r="D441" s="300"/>
    </row>
    <row r="442" ht="12.75">
      <c r="D442" s="300"/>
    </row>
    <row r="443" ht="12.75">
      <c r="D443" s="300"/>
    </row>
    <row r="444" ht="12.75">
      <c r="D444" s="300"/>
    </row>
    <row r="445" ht="12.75">
      <c r="D445" s="300"/>
    </row>
    <row r="446" ht="12.75">
      <c r="D446" s="300"/>
    </row>
    <row r="447" ht="12.75">
      <c r="D447" s="300"/>
    </row>
    <row r="448" ht="12.75">
      <c r="D448" s="300"/>
    </row>
    <row r="449" ht="12.75">
      <c r="D449" s="300"/>
    </row>
    <row r="450" ht="12.75">
      <c r="D450" s="300"/>
    </row>
    <row r="451" ht="12.75">
      <c r="D451" s="300"/>
    </row>
    <row r="452" ht="12.75">
      <c r="D452" s="300"/>
    </row>
    <row r="453" ht="12.75">
      <c r="D453" s="300"/>
    </row>
    <row r="454" ht="12.75">
      <c r="D454" s="300"/>
    </row>
    <row r="455" ht="12.75">
      <c r="D455" s="300"/>
    </row>
    <row r="456" ht="12.75">
      <c r="D456" s="300"/>
    </row>
    <row r="457" ht="12.75">
      <c r="D457" s="300"/>
    </row>
    <row r="458" ht="12.75">
      <c r="D458" s="300"/>
    </row>
    <row r="459" ht="12.75">
      <c r="D459" s="300"/>
    </row>
    <row r="460" ht="12.75">
      <c r="D460" s="300"/>
    </row>
    <row r="461" ht="12.75">
      <c r="D461" s="300"/>
    </row>
    <row r="462" ht="12.75">
      <c r="D462" s="300"/>
    </row>
    <row r="463" ht="12.75">
      <c r="D463" s="300"/>
    </row>
    <row r="464" ht="12.75">
      <c r="D464" s="300"/>
    </row>
    <row r="465" ht="12.75">
      <c r="D465" s="300"/>
    </row>
    <row r="466" ht="12.75">
      <c r="D466" s="300"/>
    </row>
    <row r="467" ht="12.75">
      <c r="D467" s="300"/>
    </row>
    <row r="468" ht="12.75">
      <c r="D468" s="300"/>
    </row>
    <row r="469" ht="12.75">
      <c r="D469" s="300"/>
    </row>
    <row r="470" ht="12.75">
      <c r="D470" s="300"/>
    </row>
    <row r="471" ht="12.75">
      <c r="D471" s="300"/>
    </row>
    <row r="472" ht="12.75">
      <c r="D472" s="300"/>
    </row>
    <row r="473" ht="12.75">
      <c r="D473" s="300"/>
    </row>
    <row r="474" ht="12.75">
      <c r="D474" s="300"/>
    </row>
    <row r="475" ht="12.75">
      <c r="D475" s="300"/>
    </row>
    <row r="476" ht="12.75">
      <c r="D476" s="300"/>
    </row>
    <row r="477" ht="12.75">
      <c r="D477" s="300"/>
    </row>
    <row r="478" ht="12.75">
      <c r="D478" s="300"/>
    </row>
    <row r="479" ht="12.75">
      <c r="D479" s="300"/>
    </row>
    <row r="480" ht="12.75">
      <c r="D480" s="300"/>
    </row>
    <row r="481" ht="12.75">
      <c r="D481" s="300"/>
    </row>
    <row r="482" ht="12.75">
      <c r="D482" s="300"/>
    </row>
    <row r="483" ht="12.75">
      <c r="D483" s="300"/>
    </row>
    <row r="484" ht="12.75">
      <c r="D484" s="300"/>
    </row>
    <row r="485" ht="12.75">
      <c r="D485" s="300"/>
    </row>
    <row r="486" ht="12.75">
      <c r="D486" s="300"/>
    </row>
    <row r="487" ht="12.75">
      <c r="D487" s="300"/>
    </row>
    <row r="488" ht="12.75">
      <c r="D488" s="300"/>
    </row>
    <row r="489" ht="12.75">
      <c r="D489" s="300"/>
    </row>
    <row r="490" ht="12.75">
      <c r="D490" s="300"/>
    </row>
    <row r="491" ht="12.75">
      <c r="D491" s="300"/>
    </row>
    <row r="492" ht="12.75">
      <c r="D492" s="300"/>
    </row>
    <row r="493" ht="12.75">
      <c r="D493" s="300"/>
    </row>
    <row r="494" ht="12.75">
      <c r="D494" s="300"/>
    </row>
    <row r="495" ht="12.75">
      <c r="D495" s="300"/>
    </row>
    <row r="496" ht="12.75">
      <c r="D496" s="300"/>
    </row>
    <row r="497" ht="12.75">
      <c r="D497" s="300"/>
    </row>
    <row r="498" ht="12.75">
      <c r="D498" s="300"/>
    </row>
    <row r="499" ht="12.75">
      <c r="D499" s="300"/>
    </row>
    <row r="500" ht="12.75">
      <c r="D500" s="300"/>
    </row>
    <row r="501" ht="12.75">
      <c r="D501" s="300"/>
    </row>
    <row r="502" ht="12.75">
      <c r="D502" s="300"/>
    </row>
    <row r="503" ht="12.75">
      <c r="D503" s="300"/>
    </row>
    <row r="504" ht="12.75">
      <c r="D504" s="300"/>
    </row>
    <row r="505" ht="12.75">
      <c r="D505" s="300"/>
    </row>
    <row r="506" ht="12.75">
      <c r="D506" s="300"/>
    </row>
    <row r="507" ht="12.75">
      <c r="D507" s="300"/>
    </row>
    <row r="508" ht="12.75">
      <c r="D508" s="300"/>
    </row>
    <row r="509" ht="12.75">
      <c r="D509" s="300"/>
    </row>
    <row r="510" ht="12.75">
      <c r="D510" s="300"/>
    </row>
    <row r="511" ht="12.75">
      <c r="D511" s="300"/>
    </row>
    <row r="512" ht="12.75">
      <c r="D512" s="300"/>
    </row>
    <row r="513" ht="12.75">
      <c r="D513" s="300"/>
    </row>
    <row r="514" ht="12.75">
      <c r="D514" s="300"/>
    </row>
    <row r="515" ht="12.75">
      <c r="D515" s="300"/>
    </row>
    <row r="516" ht="12.75">
      <c r="D516" s="300"/>
    </row>
    <row r="517" ht="12.75">
      <c r="D517" s="300"/>
    </row>
    <row r="518" ht="12.75">
      <c r="D518" s="300"/>
    </row>
    <row r="519" ht="12.75">
      <c r="D519" s="300"/>
    </row>
    <row r="520" ht="12.75">
      <c r="D520" s="300"/>
    </row>
    <row r="521" ht="12.75">
      <c r="D521" s="300"/>
    </row>
    <row r="522" ht="12.75">
      <c r="D522" s="300"/>
    </row>
    <row r="523" ht="12.75">
      <c r="D523" s="300"/>
    </row>
    <row r="524" ht="12.75">
      <c r="D524" s="300"/>
    </row>
    <row r="525" ht="12.75">
      <c r="D525" s="300"/>
    </row>
    <row r="526" ht="12.75">
      <c r="D526" s="300"/>
    </row>
    <row r="527" ht="12.75">
      <c r="D527" s="300"/>
    </row>
    <row r="528" ht="12.75">
      <c r="D528" s="300"/>
    </row>
    <row r="529" ht="12.75">
      <c r="D529" s="300"/>
    </row>
    <row r="530" ht="12.75">
      <c r="D530" s="300"/>
    </row>
    <row r="531" ht="12.75">
      <c r="D531" s="300"/>
    </row>
    <row r="532" ht="12.75">
      <c r="D532" s="300"/>
    </row>
    <row r="533" ht="12.75">
      <c r="D533" s="300"/>
    </row>
    <row r="534" ht="12.75">
      <c r="D534" s="300"/>
    </row>
    <row r="535" ht="12.75">
      <c r="D535" s="300"/>
    </row>
    <row r="536" ht="12.75">
      <c r="D536" s="300"/>
    </row>
    <row r="537" ht="12.75">
      <c r="D537" s="300"/>
    </row>
    <row r="538" ht="12.75">
      <c r="D538" s="300"/>
    </row>
    <row r="539" ht="12.75">
      <c r="D539" s="300"/>
    </row>
    <row r="540" ht="12.75">
      <c r="D540" s="300"/>
    </row>
    <row r="541" ht="12.75">
      <c r="D541" s="300"/>
    </row>
    <row r="542" ht="12.75">
      <c r="D542" s="300"/>
    </row>
    <row r="543" ht="12.75">
      <c r="D543" s="300"/>
    </row>
    <row r="544" ht="12.75">
      <c r="D544" s="300"/>
    </row>
    <row r="545" ht="12.75">
      <c r="D545" s="300"/>
    </row>
    <row r="546" ht="12.75">
      <c r="D546" s="300"/>
    </row>
    <row r="547" ht="12.75">
      <c r="D547" s="300"/>
    </row>
    <row r="548" ht="12.75">
      <c r="D548" s="300"/>
    </row>
    <row r="549" ht="12.75">
      <c r="D549" s="300"/>
    </row>
    <row r="550" ht="12.75">
      <c r="D550" s="300"/>
    </row>
    <row r="551" ht="12.75">
      <c r="D551" s="300"/>
    </row>
    <row r="552" ht="12.75">
      <c r="D552" s="300"/>
    </row>
    <row r="553" ht="12.75">
      <c r="D553" s="300"/>
    </row>
    <row r="554" ht="12.75">
      <c r="D554" s="300"/>
    </row>
    <row r="555" ht="12.75">
      <c r="D555" s="300"/>
    </row>
    <row r="556" ht="12.75">
      <c r="D556" s="300"/>
    </row>
    <row r="557" ht="12.75">
      <c r="D557" s="300"/>
    </row>
    <row r="558" ht="12.75">
      <c r="D558" s="300"/>
    </row>
    <row r="559" ht="12.75">
      <c r="D559" s="300"/>
    </row>
    <row r="560" ht="12.75">
      <c r="D560" s="300"/>
    </row>
    <row r="561" ht="12.75">
      <c r="D561" s="300"/>
    </row>
    <row r="562" ht="12.75">
      <c r="D562" s="300"/>
    </row>
    <row r="563" ht="12.75">
      <c r="D563" s="300"/>
    </row>
    <row r="564" ht="12.75">
      <c r="D564" s="300"/>
    </row>
    <row r="565" ht="12.75">
      <c r="D565" s="300"/>
    </row>
    <row r="566" ht="12.75">
      <c r="D566" s="300"/>
    </row>
    <row r="567" ht="12.75">
      <c r="D567" s="300"/>
    </row>
    <row r="568" ht="12.75">
      <c r="D568" s="300"/>
    </row>
    <row r="569" ht="12.75">
      <c r="D569" s="300"/>
    </row>
    <row r="570" ht="12.75">
      <c r="D570" s="300"/>
    </row>
    <row r="571" ht="12.75">
      <c r="D571" s="300"/>
    </row>
    <row r="572" ht="12.75">
      <c r="D572" s="300"/>
    </row>
    <row r="573" ht="12.75">
      <c r="D573" s="300"/>
    </row>
    <row r="574" ht="12.75">
      <c r="D574" s="300"/>
    </row>
    <row r="575" ht="12.75">
      <c r="D575" s="300"/>
    </row>
    <row r="576" ht="12.75">
      <c r="D576" s="300"/>
    </row>
    <row r="577" ht="12.75">
      <c r="D577" s="300"/>
    </row>
    <row r="578" ht="12.75">
      <c r="D578" s="300"/>
    </row>
    <row r="579" ht="12.75">
      <c r="D579" s="300"/>
    </row>
    <row r="580" ht="12.75">
      <c r="D580" s="300"/>
    </row>
    <row r="581" ht="12.75">
      <c r="D581" s="300"/>
    </row>
    <row r="582" ht="12.75">
      <c r="D582" s="300"/>
    </row>
    <row r="583" ht="12.75">
      <c r="D583" s="300"/>
    </row>
    <row r="584" ht="12.75">
      <c r="D584" s="300"/>
    </row>
    <row r="585" ht="12.75">
      <c r="D585" s="300"/>
    </row>
    <row r="586" ht="12.75">
      <c r="D586" s="300"/>
    </row>
    <row r="587" ht="12.75">
      <c r="D587" s="300"/>
    </row>
    <row r="588" ht="12.75">
      <c r="D588" s="300"/>
    </row>
    <row r="589" ht="12.75">
      <c r="D589" s="300"/>
    </row>
    <row r="590" ht="12.75">
      <c r="D590" s="300"/>
    </row>
    <row r="591" ht="12.75">
      <c r="D591" s="300"/>
    </row>
    <row r="592" ht="12.75">
      <c r="D592" s="300"/>
    </row>
    <row r="593" ht="12.75">
      <c r="D593" s="300"/>
    </row>
    <row r="594" ht="12.75">
      <c r="D594" s="300"/>
    </row>
    <row r="595" ht="12.75">
      <c r="D595" s="300"/>
    </row>
    <row r="596" ht="12.75">
      <c r="D596" s="300"/>
    </row>
    <row r="597" ht="12.75">
      <c r="D597" s="300"/>
    </row>
    <row r="598" ht="12.75">
      <c r="D598" s="300"/>
    </row>
    <row r="599" ht="12.75">
      <c r="D599" s="300"/>
    </row>
    <row r="600" ht="12.75">
      <c r="D600" s="300"/>
    </row>
    <row r="601" ht="12.75">
      <c r="D601" s="300"/>
    </row>
    <row r="602" ht="12.75">
      <c r="D602" s="300"/>
    </row>
    <row r="603" ht="12.75">
      <c r="D603" s="300"/>
    </row>
    <row r="604" ht="12.75">
      <c r="D604" s="300"/>
    </row>
    <row r="605" ht="12.75">
      <c r="D605" s="300"/>
    </row>
    <row r="606" ht="12.75">
      <c r="D606" s="300"/>
    </row>
    <row r="607" ht="12.75">
      <c r="D607" s="300"/>
    </row>
    <row r="608" ht="12.75">
      <c r="D608" s="300"/>
    </row>
    <row r="609" ht="12.75">
      <c r="D609" s="300"/>
    </row>
    <row r="610" ht="12.75">
      <c r="D610" s="300"/>
    </row>
    <row r="611" ht="12.75">
      <c r="D611" s="300"/>
    </row>
    <row r="612" ht="12.75">
      <c r="D612" s="300"/>
    </row>
    <row r="613" ht="12.75">
      <c r="D613" s="300"/>
    </row>
    <row r="614" ht="12.75">
      <c r="D614" s="300"/>
    </row>
    <row r="615" ht="12.75">
      <c r="D615" s="300"/>
    </row>
    <row r="616" ht="12.75">
      <c r="D616" s="300"/>
    </row>
    <row r="617" ht="12.75">
      <c r="D617" s="300"/>
    </row>
    <row r="618" ht="12.75">
      <c r="D618" s="300"/>
    </row>
    <row r="619" ht="12.75">
      <c r="D619" s="300"/>
    </row>
    <row r="620" ht="12.75">
      <c r="D620" s="300"/>
    </row>
    <row r="621" ht="12.75">
      <c r="D621" s="300"/>
    </row>
    <row r="622" ht="12.75">
      <c r="D622" s="300"/>
    </row>
    <row r="623" ht="12.75">
      <c r="D623" s="300"/>
    </row>
    <row r="624" ht="12.75">
      <c r="D624" s="300"/>
    </row>
    <row r="625" ht="12.75">
      <c r="D625" s="300"/>
    </row>
    <row r="626" ht="12.75">
      <c r="D626" s="300"/>
    </row>
    <row r="627" ht="12.75">
      <c r="D627" s="300"/>
    </row>
    <row r="628" ht="12.75">
      <c r="D628" s="300"/>
    </row>
    <row r="629" ht="12.75">
      <c r="D629" s="300"/>
    </row>
    <row r="630" ht="12.75">
      <c r="D630" s="300"/>
    </row>
    <row r="631" ht="12.75">
      <c r="D631" s="300"/>
    </row>
    <row r="632" ht="12.75">
      <c r="D632" s="300"/>
    </row>
    <row r="633" ht="12.75">
      <c r="D633" s="300"/>
    </row>
    <row r="634" ht="12.75">
      <c r="D634" s="300"/>
    </row>
    <row r="635" ht="12.75">
      <c r="D635" s="300"/>
    </row>
    <row r="636" ht="12.75">
      <c r="D636" s="300"/>
    </row>
    <row r="637" ht="12.75">
      <c r="D637" s="300"/>
    </row>
    <row r="638" ht="12.75">
      <c r="D638" s="300"/>
    </row>
    <row r="639" ht="12.75">
      <c r="D639" s="300"/>
    </row>
    <row r="640" ht="12.75">
      <c r="D640" s="300"/>
    </row>
    <row r="641" ht="12.75">
      <c r="D641" s="300"/>
    </row>
    <row r="642" ht="12.75">
      <c r="D642" s="300"/>
    </row>
    <row r="643" ht="12.75">
      <c r="D643" s="300"/>
    </row>
    <row r="644" ht="12.75">
      <c r="D644" s="300"/>
    </row>
    <row r="645" ht="12.75">
      <c r="D645" s="300"/>
    </row>
    <row r="646" ht="12.75">
      <c r="D646" s="300"/>
    </row>
    <row r="647" ht="12.75">
      <c r="D647" s="300"/>
    </row>
    <row r="648" ht="12.75">
      <c r="D648" s="300"/>
    </row>
    <row r="649" ht="12.75">
      <c r="D649" s="300"/>
    </row>
    <row r="650" ht="12.75">
      <c r="D650" s="300"/>
    </row>
    <row r="651" ht="12.75">
      <c r="D651" s="300"/>
    </row>
    <row r="652" ht="12.75">
      <c r="D652" s="300"/>
    </row>
    <row r="653" ht="12.75">
      <c r="D653" s="300"/>
    </row>
    <row r="654" ht="12.75">
      <c r="D654" s="300"/>
    </row>
    <row r="655" ht="12.75">
      <c r="D655" s="300"/>
    </row>
    <row r="656" ht="12.75">
      <c r="D656" s="300"/>
    </row>
    <row r="657" ht="12.75">
      <c r="D657" s="300"/>
    </row>
    <row r="658" ht="12.75">
      <c r="D658" s="300"/>
    </row>
    <row r="659" ht="12.75">
      <c r="D659" s="300"/>
    </row>
    <row r="660" ht="12.75">
      <c r="D660" s="300"/>
    </row>
    <row r="661" ht="12.75">
      <c r="D661" s="300"/>
    </row>
    <row r="662" ht="12.75">
      <c r="D662" s="300"/>
    </row>
    <row r="663" ht="12.75">
      <c r="D663" s="300"/>
    </row>
    <row r="664" ht="12.75">
      <c r="D664" s="300"/>
    </row>
    <row r="665" ht="12.75">
      <c r="D665" s="300"/>
    </row>
    <row r="666" ht="12.75">
      <c r="D666" s="300"/>
    </row>
    <row r="667" ht="12.75">
      <c r="D667" s="300"/>
    </row>
    <row r="668" ht="12.75">
      <c r="D668" s="300"/>
    </row>
    <row r="669" ht="12.75">
      <c r="D669" s="300"/>
    </row>
    <row r="670" ht="12.75">
      <c r="D670" s="300"/>
    </row>
    <row r="671" ht="12.75">
      <c r="D671" s="300"/>
    </row>
    <row r="672" ht="12.75">
      <c r="D672" s="300"/>
    </row>
    <row r="673" ht="12.75">
      <c r="D673" s="300"/>
    </row>
    <row r="674" ht="12.75">
      <c r="D674" s="300"/>
    </row>
    <row r="675" ht="12.75">
      <c r="D675" s="300"/>
    </row>
    <row r="676" ht="12.75">
      <c r="D676" s="300"/>
    </row>
    <row r="677" ht="12.75">
      <c r="D677" s="300"/>
    </row>
    <row r="678" ht="12.75">
      <c r="D678" s="300"/>
    </row>
    <row r="679" ht="12.75">
      <c r="D679" s="300"/>
    </row>
    <row r="680" ht="12.75">
      <c r="D680" s="300"/>
    </row>
    <row r="681" ht="12.75">
      <c r="D681" s="300"/>
    </row>
    <row r="682" ht="12.75">
      <c r="D682" s="300"/>
    </row>
    <row r="683" ht="12.75">
      <c r="D683" s="300"/>
    </row>
    <row r="684" ht="12.75">
      <c r="D684" s="300"/>
    </row>
    <row r="685" ht="12.75">
      <c r="D685" s="300"/>
    </row>
    <row r="686" ht="12.75">
      <c r="D686" s="300"/>
    </row>
    <row r="687" ht="12.75">
      <c r="D687" s="300"/>
    </row>
    <row r="688" ht="12.75">
      <c r="D688" s="300"/>
    </row>
    <row r="689" ht="12.75">
      <c r="D689" s="300"/>
    </row>
    <row r="690" ht="12.75">
      <c r="D690" s="300"/>
    </row>
    <row r="691" ht="12.75">
      <c r="D691" s="300"/>
    </row>
    <row r="692" ht="12.75">
      <c r="D692" s="300"/>
    </row>
    <row r="693" ht="12.75">
      <c r="D693" s="300"/>
    </row>
    <row r="694" ht="12.75">
      <c r="D694" s="300"/>
    </row>
    <row r="695" ht="12.75">
      <c r="D695" s="300"/>
    </row>
    <row r="696" ht="12.75">
      <c r="D696" s="300"/>
    </row>
    <row r="697" ht="12.75">
      <c r="D697" s="300"/>
    </row>
    <row r="698" ht="12.75">
      <c r="D698" s="300"/>
    </row>
    <row r="699" ht="12.75">
      <c r="D699" s="300"/>
    </row>
    <row r="700" ht="12.75">
      <c r="D700" s="300"/>
    </row>
    <row r="701" ht="12.75">
      <c r="D701" s="300"/>
    </row>
    <row r="702" ht="12.75">
      <c r="D702" s="300"/>
    </row>
    <row r="703" ht="12.75">
      <c r="D703" s="300"/>
    </row>
    <row r="704" ht="12.75">
      <c r="D704" s="300"/>
    </row>
    <row r="705" ht="12.75">
      <c r="D705" s="300"/>
    </row>
    <row r="706" ht="12.75">
      <c r="D706" s="300"/>
    </row>
    <row r="707" ht="12.75">
      <c r="D707" s="300"/>
    </row>
    <row r="708" ht="12.75">
      <c r="D708" s="300"/>
    </row>
    <row r="709" ht="12.75">
      <c r="D709" s="300"/>
    </row>
    <row r="710" ht="12.75">
      <c r="D710" s="300"/>
    </row>
    <row r="711" ht="12.75">
      <c r="D711" s="300"/>
    </row>
    <row r="712" ht="12.75">
      <c r="D712" s="300"/>
    </row>
    <row r="713" ht="12.75">
      <c r="D713" s="300"/>
    </row>
    <row r="714" ht="12.75">
      <c r="D714" s="300"/>
    </row>
    <row r="715" ht="12.75">
      <c r="D715" s="300"/>
    </row>
    <row r="716" ht="12.75">
      <c r="D716" s="300"/>
    </row>
    <row r="717" ht="12.75">
      <c r="D717" s="300"/>
    </row>
    <row r="718" ht="12.75">
      <c r="D718" s="300"/>
    </row>
    <row r="719" ht="12.75">
      <c r="D719" s="300"/>
    </row>
    <row r="720" ht="12.75">
      <c r="D720" s="300"/>
    </row>
    <row r="721" ht="12.75">
      <c r="D721" s="300"/>
    </row>
    <row r="722" ht="12.75">
      <c r="D722" s="300"/>
    </row>
    <row r="723" ht="12.75">
      <c r="D723" s="300"/>
    </row>
    <row r="724" ht="12.75">
      <c r="D724" s="300"/>
    </row>
    <row r="725" ht="12.75">
      <c r="D725" s="300"/>
    </row>
    <row r="726" ht="12.75">
      <c r="D726" s="300"/>
    </row>
    <row r="727" ht="12.75">
      <c r="D727" s="300"/>
    </row>
    <row r="728" ht="12.75">
      <c r="D728" s="300"/>
    </row>
    <row r="729" ht="12.75">
      <c r="D729" s="300"/>
    </row>
    <row r="730" ht="12.75">
      <c r="D730" s="300"/>
    </row>
    <row r="731" ht="12.75">
      <c r="D731" s="300"/>
    </row>
    <row r="732" ht="12.75">
      <c r="D732" s="300"/>
    </row>
    <row r="733" ht="12.75">
      <c r="D733" s="300"/>
    </row>
    <row r="734" ht="12.75">
      <c r="D734" s="300"/>
    </row>
    <row r="735" ht="12.75">
      <c r="D735" s="300"/>
    </row>
    <row r="736" ht="12.75">
      <c r="D736" s="300"/>
    </row>
    <row r="737" ht="12.75">
      <c r="D737" s="300"/>
    </row>
    <row r="738" ht="12.75">
      <c r="D738" s="300"/>
    </row>
    <row r="739" ht="12.75">
      <c r="D739" s="300"/>
    </row>
    <row r="740" ht="12.75">
      <c r="D740" s="300"/>
    </row>
    <row r="741" ht="12.75">
      <c r="D741" s="300"/>
    </row>
    <row r="742" ht="12.75">
      <c r="D742" s="300"/>
    </row>
    <row r="743" ht="12.75">
      <c r="D743" s="300"/>
    </row>
    <row r="744" ht="12.75">
      <c r="D744" s="300"/>
    </row>
    <row r="745" ht="12.75">
      <c r="D745" s="300"/>
    </row>
    <row r="746" ht="12.75">
      <c r="D746" s="300"/>
    </row>
    <row r="747" ht="12.75">
      <c r="D747" s="300"/>
    </row>
    <row r="748" ht="12.75">
      <c r="D748" s="300"/>
    </row>
    <row r="749" ht="12.75">
      <c r="D749" s="300"/>
    </row>
    <row r="750" ht="12.75">
      <c r="D750" s="300"/>
    </row>
    <row r="751" ht="12.75">
      <c r="D751" s="300"/>
    </row>
    <row r="752" ht="12.75">
      <c r="D752" s="300"/>
    </row>
    <row r="753" ht="12.75">
      <c r="D753" s="300"/>
    </row>
    <row r="754" ht="12.75">
      <c r="D754" s="300"/>
    </row>
    <row r="755" ht="12.75">
      <c r="D755" s="300"/>
    </row>
    <row r="756" ht="12.75">
      <c r="D756" s="300"/>
    </row>
    <row r="757" ht="12.75">
      <c r="D757" s="300"/>
    </row>
    <row r="758" ht="12.75">
      <c r="D758" s="300"/>
    </row>
    <row r="759" ht="12.75">
      <c r="D759" s="300"/>
    </row>
    <row r="760" ht="12.75">
      <c r="D760" s="300"/>
    </row>
    <row r="761" ht="12.75">
      <c r="D761" s="300"/>
    </row>
    <row r="762" ht="12.75">
      <c r="D762" s="300"/>
    </row>
    <row r="763" ht="12.75">
      <c r="D763" s="300"/>
    </row>
    <row r="764" ht="12.75">
      <c r="D764" s="300"/>
    </row>
    <row r="765" ht="12.75">
      <c r="D765" s="300"/>
    </row>
    <row r="766" ht="12.75">
      <c r="D766" s="300"/>
    </row>
    <row r="767" ht="12.75">
      <c r="D767" s="300"/>
    </row>
    <row r="768" ht="12.75">
      <c r="D768" s="300"/>
    </row>
    <row r="769" ht="12.75">
      <c r="D769" s="300"/>
    </row>
    <row r="770" ht="12.75">
      <c r="D770" s="300"/>
    </row>
    <row r="771" ht="12.75">
      <c r="D771" s="300"/>
    </row>
    <row r="772" ht="12.75">
      <c r="D772" s="300"/>
    </row>
    <row r="773" ht="12.75">
      <c r="D773" s="300"/>
    </row>
    <row r="774" ht="12.75">
      <c r="D774" s="300"/>
    </row>
    <row r="775" ht="12.75">
      <c r="D775" s="300"/>
    </row>
    <row r="776" ht="12.75">
      <c r="D776" s="300"/>
    </row>
    <row r="777" ht="12.75">
      <c r="D777" s="300"/>
    </row>
    <row r="778" ht="12.75">
      <c r="D778" s="300"/>
    </row>
    <row r="779" ht="12.75">
      <c r="D779" s="300"/>
    </row>
    <row r="780" ht="12.75">
      <c r="D780" s="300"/>
    </row>
    <row r="781" ht="12.75">
      <c r="D781" s="300"/>
    </row>
    <row r="782" ht="12.75">
      <c r="D782" s="300"/>
    </row>
    <row r="783" ht="12.75">
      <c r="D783" s="300"/>
    </row>
    <row r="784" ht="12.75">
      <c r="D784" s="300"/>
    </row>
    <row r="785" ht="12.75">
      <c r="D785" s="300"/>
    </row>
    <row r="786" ht="12.75">
      <c r="D786" s="300"/>
    </row>
    <row r="787" ht="12.75">
      <c r="D787" s="300"/>
    </row>
    <row r="788" ht="12.75">
      <c r="D788" s="300"/>
    </row>
    <row r="789" ht="12.75">
      <c r="D789" s="300"/>
    </row>
    <row r="790" ht="12.75">
      <c r="D790" s="300"/>
    </row>
    <row r="791" ht="12.75">
      <c r="D791" s="300"/>
    </row>
    <row r="792" ht="12.75">
      <c r="D792" s="300"/>
    </row>
    <row r="793" ht="12.75">
      <c r="D793" s="300"/>
    </row>
    <row r="794" ht="12.75">
      <c r="D794" s="300"/>
    </row>
    <row r="795" ht="12.75">
      <c r="D795" s="300"/>
    </row>
    <row r="796" ht="12.75">
      <c r="D796" s="300"/>
    </row>
    <row r="797" ht="12.75">
      <c r="D797" s="300"/>
    </row>
    <row r="798" ht="12.75">
      <c r="D798" s="300"/>
    </row>
    <row r="799" ht="12.75">
      <c r="D799" s="300"/>
    </row>
    <row r="800" ht="12.75">
      <c r="D800" s="300"/>
    </row>
    <row r="801" ht="12.75">
      <c r="D801" s="300"/>
    </row>
    <row r="802" ht="12.75">
      <c r="D802" s="300"/>
    </row>
    <row r="803" ht="12.75">
      <c r="D803" s="300"/>
    </row>
    <row r="804" ht="12.75">
      <c r="D804" s="300"/>
    </row>
    <row r="805" ht="12.75">
      <c r="D805" s="300"/>
    </row>
    <row r="806" ht="12.75">
      <c r="D806" s="300"/>
    </row>
    <row r="807" ht="12.75">
      <c r="D807" s="300"/>
    </row>
    <row r="808" ht="12.75">
      <c r="D808" s="300"/>
    </row>
    <row r="809" ht="12.75">
      <c r="D809" s="300"/>
    </row>
    <row r="810" ht="12.75">
      <c r="D810" s="300"/>
    </row>
    <row r="811" ht="12.75">
      <c r="D811" s="300"/>
    </row>
    <row r="812" ht="12.75">
      <c r="D812" s="300"/>
    </row>
    <row r="813" ht="12.75">
      <c r="D813" s="300"/>
    </row>
    <row r="814" ht="12.75">
      <c r="D814" s="300"/>
    </row>
    <row r="815" ht="12.75">
      <c r="D815" s="300"/>
    </row>
    <row r="816" ht="12.75">
      <c r="D816" s="300"/>
    </row>
    <row r="817" ht="12.75">
      <c r="D817" s="300"/>
    </row>
    <row r="818" ht="12.75">
      <c r="D818" s="300"/>
    </row>
    <row r="819" ht="12.75">
      <c r="D819" s="300"/>
    </row>
    <row r="820" ht="12.75">
      <c r="D820" s="300"/>
    </row>
    <row r="821" ht="12.75">
      <c r="D821" s="300"/>
    </row>
    <row r="822" ht="12.75">
      <c r="D822" s="300"/>
    </row>
    <row r="823" ht="12.75">
      <c r="D823" s="300"/>
    </row>
    <row r="824" ht="12.75">
      <c r="D824" s="300"/>
    </row>
    <row r="825" ht="12.75">
      <c r="D825" s="300"/>
    </row>
    <row r="826" ht="12.75">
      <c r="D826" s="300"/>
    </row>
    <row r="827" ht="12.75">
      <c r="D827" s="300"/>
    </row>
    <row r="828" ht="12.75">
      <c r="D828" s="300"/>
    </row>
    <row r="829" ht="12.75">
      <c r="D829" s="300"/>
    </row>
    <row r="830" ht="12.75">
      <c r="D830" s="300"/>
    </row>
    <row r="831" ht="12.75">
      <c r="D831" s="300"/>
    </row>
    <row r="832" ht="12.75">
      <c r="D832" s="300"/>
    </row>
    <row r="833" ht="12.75">
      <c r="D833" s="300"/>
    </row>
    <row r="834" ht="12.75">
      <c r="D834" s="300"/>
    </row>
    <row r="835" ht="12.75">
      <c r="D835" s="300"/>
    </row>
    <row r="836" ht="12.75">
      <c r="D836" s="300"/>
    </row>
    <row r="837" ht="12.75">
      <c r="D837" s="300"/>
    </row>
    <row r="838" ht="12.75">
      <c r="D838" s="300"/>
    </row>
    <row r="839" ht="12.75">
      <c r="D839" s="300"/>
    </row>
    <row r="840" ht="12.75">
      <c r="D840" s="300"/>
    </row>
    <row r="841" ht="12.75">
      <c r="D841" s="300"/>
    </row>
    <row r="842" ht="12.75">
      <c r="D842" s="300"/>
    </row>
    <row r="843" ht="12.75">
      <c r="D843" s="300"/>
    </row>
    <row r="844" ht="12.75">
      <c r="D844" s="300"/>
    </row>
    <row r="845" ht="12.75">
      <c r="D845" s="300"/>
    </row>
    <row r="846" ht="12.75">
      <c r="D846" s="300"/>
    </row>
    <row r="847" ht="12.75">
      <c r="D847" s="300"/>
    </row>
    <row r="848" ht="12.75">
      <c r="D848" s="300"/>
    </row>
    <row r="849" ht="12.75">
      <c r="D849" s="300"/>
    </row>
    <row r="850" ht="12.75">
      <c r="D850" s="300"/>
    </row>
    <row r="851" ht="12.75">
      <c r="D851" s="300"/>
    </row>
    <row r="852" ht="12.75">
      <c r="D852" s="300"/>
    </row>
    <row r="853" ht="12.75">
      <c r="D853" s="300"/>
    </row>
    <row r="854" ht="12.75">
      <c r="D854" s="300"/>
    </row>
    <row r="855" ht="12.75">
      <c r="D855" s="300"/>
    </row>
    <row r="856" ht="12.75">
      <c r="D856" s="300"/>
    </row>
    <row r="857" ht="12.75">
      <c r="D857" s="300"/>
    </row>
    <row r="858" ht="12.75">
      <c r="D858" s="300"/>
    </row>
    <row r="859" ht="12.75">
      <c r="D859" s="300"/>
    </row>
    <row r="860" ht="12.75">
      <c r="D860" s="300"/>
    </row>
    <row r="861" ht="12.75">
      <c r="D861" s="300"/>
    </row>
    <row r="862" ht="12.75">
      <c r="D862" s="300"/>
    </row>
    <row r="863" ht="12.75">
      <c r="D863" s="300"/>
    </row>
    <row r="864" ht="12.75">
      <c r="D864" s="300"/>
    </row>
    <row r="865" ht="12.75">
      <c r="D865" s="300"/>
    </row>
    <row r="866" ht="12.75">
      <c r="D866" s="300"/>
    </row>
    <row r="867" ht="12.75">
      <c r="D867" s="300"/>
    </row>
    <row r="868" ht="12.75">
      <c r="D868" s="300"/>
    </row>
    <row r="869" ht="12.75">
      <c r="D869" s="300"/>
    </row>
    <row r="870" ht="12.75">
      <c r="D870" s="300"/>
    </row>
    <row r="871" ht="12.75">
      <c r="D871" s="300"/>
    </row>
    <row r="872" ht="12.75">
      <c r="D872" s="300"/>
    </row>
    <row r="873" ht="12.75">
      <c r="D873" s="300"/>
    </row>
    <row r="874" ht="12.75">
      <c r="D874" s="300"/>
    </row>
    <row r="875" ht="12.75">
      <c r="D875" s="300"/>
    </row>
    <row r="876" ht="12.75">
      <c r="D876" s="300"/>
    </row>
    <row r="877" ht="12.75">
      <c r="D877" s="300"/>
    </row>
    <row r="878" ht="12.75">
      <c r="D878" s="300"/>
    </row>
    <row r="879" ht="12.75">
      <c r="D879" s="300"/>
    </row>
    <row r="880" ht="12.75">
      <c r="D880" s="300"/>
    </row>
    <row r="881" ht="12.75">
      <c r="D881" s="300"/>
    </row>
    <row r="882" ht="12.75">
      <c r="D882" s="300"/>
    </row>
    <row r="883" ht="12.75">
      <c r="D883" s="300"/>
    </row>
    <row r="884" ht="12.75">
      <c r="D884" s="300"/>
    </row>
    <row r="885" ht="12.75">
      <c r="D885" s="300"/>
    </row>
    <row r="886" ht="12.75">
      <c r="D886" s="300"/>
    </row>
    <row r="887" ht="12.75">
      <c r="D887" s="300"/>
    </row>
    <row r="888" ht="12.75">
      <c r="D888" s="300"/>
    </row>
    <row r="889" ht="12.75">
      <c r="D889" s="300"/>
    </row>
    <row r="890" ht="12.75">
      <c r="D890" s="300"/>
    </row>
    <row r="891" ht="12.75">
      <c r="D891" s="300"/>
    </row>
    <row r="892" ht="12.75">
      <c r="D892" s="300"/>
    </row>
    <row r="893" ht="12.75">
      <c r="D893" s="300"/>
    </row>
    <row r="894" ht="12.75">
      <c r="D894" s="300"/>
    </row>
    <row r="895" ht="12.75">
      <c r="D895" s="300"/>
    </row>
    <row r="896" ht="12.75">
      <c r="D896" s="300"/>
    </row>
    <row r="897" ht="12.75">
      <c r="D897" s="300"/>
    </row>
    <row r="898" ht="12.75">
      <c r="D898" s="300"/>
    </row>
    <row r="899" ht="12.75">
      <c r="D899" s="300"/>
    </row>
    <row r="900" ht="12.75">
      <c r="D900" s="300"/>
    </row>
    <row r="901" ht="12.75">
      <c r="D901" s="300"/>
    </row>
    <row r="902" ht="12.75">
      <c r="D902" s="300"/>
    </row>
    <row r="903" ht="12.75">
      <c r="D903" s="300"/>
    </row>
    <row r="904" ht="12.75">
      <c r="D904" s="300"/>
    </row>
    <row r="905" ht="12.75">
      <c r="D905" s="300"/>
    </row>
    <row r="906" ht="12.75">
      <c r="D906" s="300"/>
    </row>
    <row r="907" ht="12.75">
      <c r="D907" s="300"/>
    </row>
    <row r="908" ht="12.75">
      <c r="D908" s="300"/>
    </row>
    <row r="909" ht="12.75">
      <c r="D909" s="300"/>
    </row>
    <row r="910" ht="12.75">
      <c r="D910" s="300"/>
    </row>
    <row r="911" ht="12.75">
      <c r="D911" s="300"/>
    </row>
    <row r="912" ht="12.75">
      <c r="D912" s="300"/>
    </row>
    <row r="913" ht="12.75">
      <c r="D913" s="300"/>
    </row>
    <row r="914" ht="12.75">
      <c r="D914" s="300"/>
    </row>
    <row r="915" ht="12.75">
      <c r="D915" s="300"/>
    </row>
    <row r="916" ht="12.75">
      <c r="D916" s="300"/>
    </row>
    <row r="917" ht="12.75">
      <c r="D917" s="300"/>
    </row>
    <row r="918" ht="12.75">
      <c r="D918" s="300"/>
    </row>
    <row r="919" ht="12.75">
      <c r="D919" s="300"/>
    </row>
    <row r="920" ht="12.75">
      <c r="D920" s="300"/>
    </row>
    <row r="921" ht="12.75">
      <c r="D921" s="300"/>
    </row>
    <row r="922" ht="12.75">
      <c r="D922" s="300"/>
    </row>
    <row r="923" ht="12.75">
      <c r="D923" s="300"/>
    </row>
    <row r="924" ht="12.75">
      <c r="D924" s="300"/>
    </row>
    <row r="925" ht="12.75">
      <c r="D925" s="300"/>
    </row>
    <row r="926" ht="12.75">
      <c r="D926" s="300"/>
    </row>
    <row r="927" ht="12.75">
      <c r="D927" s="300"/>
    </row>
    <row r="928" ht="12.75">
      <c r="D928" s="300"/>
    </row>
    <row r="929" ht="12.75">
      <c r="D929" s="300"/>
    </row>
    <row r="930" ht="12.75">
      <c r="D930" s="300"/>
    </row>
    <row r="931" ht="12.75">
      <c r="D931" s="300"/>
    </row>
    <row r="932" ht="12.75">
      <c r="D932" s="300"/>
    </row>
    <row r="933" ht="12.75">
      <c r="D933" s="300"/>
    </row>
    <row r="934" ht="12.75">
      <c r="D934" s="300"/>
    </row>
    <row r="935" ht="12.75">
      <c r="D935" s="300"/>
    </row>
    <row r="936" ht="12.75">
      <c r="D936" s="300"/>
    </row>
    <row r="937" ht="12.75">
      <c r="D937" s="300"/>
    </row>
    <row r="938" ht="12.75">
      <c r="D938" s="300"/>
    </row>
    <row r="939" ht="12.75">
      <c r="D939" s="300"/>
    </row>
    <row r="940" ht="12.75">
      <c r="D940" s="300"/>
    </row>
    <row r="941" ht="12.75">
      <c r="D941" s="300"/>
    </row>
    <row r="942" ht="12.75">
      <c r="D942" s="300"/>
    </row>
    <row r="943" ht="12.75">
      <c r="D943" s="300"/>
    </row>
    <row r="944" ht="12.75">
      <c r="D944" s="300"/>
    </row>
    <row r="945" ht="12.75">
      <c r="D945" s="300"/>
    </row>
    <row r="946" ht="12.75">
      <c r="D946" s="300"/>
    </row>
    <row r="947" ht="12.75">
      <c r="D947" s="300"/>
    </row>
    <row r="948" ht="12.75">
      <c r="D948" s="300"/>
    </row>
    <row r="949" ht="12.75">
      <c r="D949" s="300"/>
    </row>
    <row r="950" ht="12.75">
      <c r="D950" s="300"/>
    </row>
    <row r="951" ht="12.75">
      <c r="D951" s="300"/>
    </row>
    <row r="952" ht="12.75">
      <c r="D952" s="300"/>
    </row>
    <row r="953" ht="12.75">
      <c r="D953" s="300"/>
    </row>
    <row r="954" ht="12.75">
      <c r="D954" s="300"/>
    </row>
    <row r="955" ht="12.75">
      <c r="D955" s="300"/>
    </row>
    <row r="956" ht="12.75">
      <c r="D956" s="300"/>
    </row>
    <row r="957" ht="12.75">
      <c r="D957" s="300"/>
    </row>
    <row r="958" ht="12.75">
      <c r="D958" s="300"/>
    </row>
    <row r="959" ht="12.75">
      <c r="D959" s="300"/>
    </row>
    <row r="960" ht="12.75">
      <c r="D960" s="300"/>
    </row>
    <row r="961" ht="12.75">
      <c r="D961" s="300"/>
    </row>
    <row r="962" ht="12.75">
      <c r="D962" s="300"/>
    </row>
    <row r="963" ht="12.75">
      <c r="D963" s="300"/>
    </row>
    <row r="964" ht="12.75">
      <c r="D964" s="300"/>
    </row>
    <row r="965" ht="12.75">
      <c r="D965" s="300"/>
    </row>
    <row r="966" ht="12.75">
      <c r="D966" s="300"/>
    </row>
    <row r="967" ht="12.75">
      <c r="D967" s="300"/>
    </row>
    <row r="968" ht="12.75">
      <c r="D968" s="300"/>
    </row>
    <row r="969" ht="12.75">
      <c r="D969" s="300"/>
    </row>
    <row r="970" ht="12.75">
      <c r="D970" s="300"/>
    </row>
    <row r="971" ht="12.75">
      <c r="D971" s="300"/>
    </row>
    <row r="972" ht="12.75">
      <c r="D972" s="300"/>
    </row>
    <row r="973" ht="12.75">
      <c r="D973" s="300"/>
    </row>
    <row r="974" ht="12.75">
      <c r="D974" s="300"/>
    </row>
    <row r="975" ht="12.75">
      <c r="D975" s="300"/>
    </row>
    <row r="976" ht="12.75">
      <c r="D976" s="300"/>
    </row>
    <row r="977" ht="12.75">
      <c r="D977" s="300"/>
    </row>
    <row r="978" ht="12.75">
      <c r="D978" s="300"/>
    </row>
    <row r="979" ht="12.75">
      <c r="D979" s="300"/>
    </row>
    <row r="980" ht="12.75">
      <c r="D980" s="300"/>
    </row>
    <row r="981" ht="12.75">
      <c r="D981" s="300"/>
    </row>
    <row r="982" ht="12.75">
      <c r="D982" s="300"/>
    </row>
    <row r="983" ht="12.75">
      <c r="D983" s="300"/>
    </row>
    <row r="984" ht="12.75">
      <c r="D984" s="300"/>
    </row>
    <row r="985" ht="12.75">
      <c r="D985" s="300"/>
    </row>
    <row r="986" ht="12.75">
      <c r="D986" s="300"/>
    </row>
    <row r="987" ht="12.75">
      <c r="D987" s="300"/>
    </row>
    <row r="988" ht="12.75">
      <c r="D988" s="300"/>
    </row>
    <row r="989" ht="12.75">
      <c r="D989" s="300"/>
    </row>
    <row r="990" ht="12.75">
      <c r="D990" s="300"/>
    </row>
    <row r="991" ht="12.75">
      <c r="D991" s="300"/>
    </row>
    <row r="992" ht="12.75">
      <c r="D992" s="300"/>
    </row>
    <row r="993" ht="12.75">
      <c r="D993" s="300"/>
    </row>
    <row r="994" ht="12.75">
      <c r="D994" s="300"/>
    </row>
    <row r="995" ht="12.75">
      <c r="D995" s="300"/>
    </row>
    <row r="996" ht="12.75">
      <c r="D996" s="300"/>
    </row>
    <row r="997" ht="12.75">
      <c r="D997" s="300"/>
    </row>
    <row r="998" ht="12.75">
      <c r="D998" s="300"/>
    </row>
    <row r="999" ht="12.75">
      <c r="D999" s="300"/>
    </row>
    <row r="1000" ht="12.75">
      <c r="D1000" s="300"/>
    </row>
    <row r="1001" ht="12.75">
      <c r="D1001" s="300"/>
    </row>
    <row r="1002" ht="12.75">
      <c r="D1002" s="300"/>
    </row>
    <row r="1003" ht="12.75">
      <c r="D1003" s="300"/>
    </row>
    <row r="1004" ht="12.75">
      <c r="D1004" s="300"/>
    </row>
    <row r="1005" ht="12.75">
      <c r="D1005" s="300"/>
    </row>
    <row r="1006" ht="12.75">
      <c r="D1006" s="300"/>
    </row>
    <row r="1007" ht="12.75">
      <c r="D1007" s="300"/>
    </row>
    <row r="1008" ht="12.75">
      <c r="D1008" s="300"/>
    </row>
    <row r="1009" ht="12.75">
      <c r="D1009" s="300"/>
    </row>
    <row r="1010" ht="12.75">
      <c r="D1010" s="300"/>
    </row>
    <row r="1011" ht="12.75">
      <c r="D1011" s="300"/>
    </row>
    <row r="1012" ht="12.75">
      <c r="D1012" s="300"/>
    </row>
    <row r="1013" ht="12.75">
      <c r="D1013" s="300"/>
    </row>
    <row r="1014" ht="12.75">
      <c r="D1014" s="300"/>
    </row>
    <row r="1015" ht="12.75">
      <c r="D1015" s="300"/>
    </row>
    <row r="1016" ht="12.75">
      <c r="D1016" s="300"/>
    </row>
    <row r="1017" ht="12.75">
      <c r="D1017" s="300"/>
    </row>
    <row r="1018" ht="12.75">
      <c r="D1018" s="300"/>
    </row>
    <row r="1019" ht="12.75">
      <c r="D1019" s="300"/>
    </row>
    <row r="1020" ht="12.75">
      <c r="D1020" s="300"/>
    </row>
    <row r="1021" ht="12.75">
      <c r="D1021" s="300"/>
    </row>
    <row r="1022" ht="12.75">
      <c r="D1022" s="300"/>
    </row>
    <row r="1023" ht="12.75">
      <c r="D1023" s="300"/>
    </row>
    <row r="1024" ht="12.75">
      <c r="D1024" s="300"/>
    </row>
    <row r="1025" ht="12.75">
      <c r="D1025" s="300"/>
    </row>
    <row r="1026" ht="12.75">
      <c r="D1026" s="300"/>
    </row>
    <row r="1027" ht="12.75">
      <c r="D1027" s="300"/>
    </row>
    <row r="1028" ht="12.75">
      <c r="D1028" s="300"/>
    </row>
    <row r="1029" ht="12.75">
      <c r="D1029" s="300"/>
    </row>
    <row r="1030" ht="12.75">
      <c r="D1030" s="300"/>
    </row>
    <row r="1031" ht="12.75">
      <c r="D1031" s="300"/>
    </row>
    <row r="1032" ht="12.75">
      <c r="D1032" s="300"/>
    </row>
    <row r="1033" ht="12.75">
      <c r="D1033" s="300"/>
    </row>
    <row r="1034" ht="12.75">
      <c r="D1034" s="300"/>
    </row>
    <row r="1035" ht="12.75">
      <c r="D1035" s="300"/>
    </row>
    <row r="1036" ht="12.75">
      <c r="D1036" s="300"/>
    </row>
    <row r="1037" ht="12.75">
      <c r="D1037" s="300"/>
    </row>
    <row r="1038" ht="12.75">
      <c r="D1038" s="300"/>
    </row>
    <row r="1039" ht="12.75">
      <c r="D1039" s="300"/>
    </row>
    <row r="1040" ht="12.75">
      <c r="D1040" s="300"/>
    </row>
    <row r="1041" ht="12.75">
      <c r="D1041" s="300"/>
    </row>
    <row r="1042" ht="12.75">
      <c r="D1042" s="300"/>
    </row>
    <row r="1043" ht="12.75">
      <c r="D1043" s="300"/>
    </row>
    <row r="1044" ht="12.75">
      <c r="D1044" s="300"/>
    </row>
    <row r="1045" ht="12.75">
      <c r="D1045" s="300"/>
    </row>
    <row r="1046" ht="12.75">
      <c r="D1046" s="300"/>
    </row>
    <row r="1047" ht="12.75">
      <c r="D1047" s="300"/>
    </row>
    <row r="1048" ht="12.75">
      <c r="D1048" s="300"/>
    </row>
    <row r="1049" ht="12.75">
      <c r="D1049" s="300"/>
    </row>
    <row r="1050" ht="12.75">
      <c r="D1050" s="300"/>
    </row>
    <row r="1051" ht="12.75">
      <c r="D1051" s="300"/>
    </row>
    <row r="1052" ht="12.75">
      <c r="D1052" s="300"/>
    </row>
    <row r="1053" ht="12.75">
      <c r="D1053" s="300"/>
    </row>
    <row r="1054" ht="12.75">
      <c r="D1054" s="300"/>
    </row>
    <row r="1055" ht="12.75">
      <c r="D1055" s="300"/>
    </row>
    <row r="1056" ht="12.75">
      <c r="D1056" s="300"/>
    </row>
    <row r="1057" ht="12.75">
      <c r="D1057" s="300"/>
    </row>
    <row r="1058" ht="12.75">
      <c r="D1058" s="300"/>
    </row>
    <row r="1059" ht="12.75">
      <c r="D1059" s="300"/>
    </row>
    <row r="1060" ht="12.75">
      <c r="D1060" s="300"/>
    </row>
    <row r="1061" ht="12.75">
      <c r="D1061" s="300"/>
    </row>
    <row r="1062" ht="12.75">
      <c r="D1062" s="300"/>
    </row>
    <row r="1063" ht="12.75">
      <c r="D1063" s="300"/>
    </row>
    <row r="1064" ht="12.75">
      <c r="D1064" s="300"/>
    </row>
    <row r="1065" ht="12.75">
      <c r="D1065" s="300"/>
    </row>
    <row r="1066" ht="12.75">
      <c r="D1066" s="300"/>
    </row>
    <row r="1067" ht="12.75">
      <c r="D1067" s="300"/>
    </row>
    <row r="1068" ht="12.75">
      <c r="D1068" s="300"/>
    </row>
    <row r="1069" ht="12.75">
      <c r="D1069" s="300"/>
    </row>
    <row r="1070" ht="12.75">
      <c r="D1070" s="300"/>
    </row>
    <row r="1071" ht="12.75">
      <c r="D1071" s="300"/>
    </row>
    <row r="1072" ht="12.75">
      <c r="D1072" s="300"/>
    </row>
    <row r="1073" ht="12.75">
      <c r="D1073" s="300"/>
    </row>
    <row r="1074" ht="12.75">
      <c r="D1074" s="300"/>
    </row>
    <row r="1075" ht="12.75">
      <c r="D1075" s="300"/>
    </row>
    <row r="1076" ht="12.75">
      <c r="D1076" s="300"/>
    </row>
    <row r="1077" ht="12.75">
      <c r="D1077" s="300"/>
    </row>
    <row r="1078" ht="12.75">
      <c r="D1078" s="300"/>
    </row>
    <row r="1079" ht="12.75">
      <c r="D1079" s="300"/>
    </row>
    <row r="1080" ht="12.75">
      <c r="D1080" s="300"/>
    </row>
    <row r="1081" ht="12.75">
      <c r="D1081" s="300"/>
    </row>
    <row r="1082" ht="12.75">
      <c r="D1082" s="300"/>
    </row>
    <row r="1083" ht="12.75">
      <c r="D1083" s="300"/>
    </row>
    <row r="1084" ht="12.75">
      <c r="D1084" s="300"/>
    </row>
    <row r="1085" ht="12.75">
      <c r="D1085" s="300"/>
    </row>
    <row r="1086" ht="12.75">
      <c r="D1086" s="300"/>
    </row>
    <row r="1087" ht="12.75">
      <c r="D1087" s="300"/>
    </row>
    <row r="1088" ht="12.75">
      <c r="D1088" s="300"/>
    </row>
    <row r="1089" ht="12.75">
      <c r="D1089" s="300"/>
    </row>
    <row r="1090" ht="12.75">
      <c r="D1090" s="300"/>
    </row>
    <row r="1091" ht="12.75">
      <c r="D1091" s="300"/>
    </row>
    <row r="1092" ht="12.75">
      <c r="D1092" s="300"/>
    </row>
    <row r="1093" ht="12.75">
      <c r="D1093" s="300"/>
    </row>
    <row r="1094" ht="12.75">
      <c r="D1094" s="300"/>
    </row>
    <row r="1095" ht="12.75">
      <c r="D1095" s="300"/>
    </row>
    <row r="1096" ht="12.75">
      <c r="D1096" s="300"/>
    </row>
    <row r="1097" ht="12.75">
      <c r="D1097" s="300"/>
    </row>
    <row r="1098" ht="12.75">
      <c r="D1098" s="300"/>
    </row>
    <row r="1099" ht="12.75">
      <c r="D1099" s="300"/>
    </row>
    <row r="1100" ht="12.75">
      <c r="D1100" s="300"/>
    </row>
    <row r="1101" ht="12.75">
      <c r="D1101" s="300"/>
    </row>
    <row r="1102" ht="12.75">
      <c r="D1102" s="300"/>
    </row>
    <row r="1103" ht="12.75">
      <c r="D1103" s="300"/>
    </row>
    <row r="1104" ht="12.75">
      <c r="D1104" s="300"/>
    </row>
    <row r="1105" ht="12.75">
      <c r="D1105" s="300"/>
    </row>
    <row r="1106" ht="12.75">
      <c r="D1106" s="300"/>
    </row>
    <row r="1107" ht="12.75">
      <c r="D1107" s="300"/>
    </row>
    <row r="1108" ht="12.75">
      <c r="D1108" s="300"/>
    </row>
    <row r="1109" ht="12.75">
      <c r="D1109" s="300"/>
    </row>
    <row r="1110" ht="12.75">
      <c r="D1110" s="300"/>
    </row>
    <row r="1111" ht="12.75">
      <c r="D1111" s="300"/>
    </row>
    <row r="1112" ht="12.75">
      <c r="D1112" s="300"/>
    </row>
    <row r="1113" ht="12.75">
      <c r="D1113" s="300"/>
    </row>
    <row r="1114" ht="12.75">
      <c r="D1114" s="300"/>
    </row>
    <row r="1115" ht="12.75">
      <c r="D1115" s="300"/>
    </row>
    <row r="1116" ht="12.75">
      <c r="D1116" s="300"/>
    </row>
    <row r="1117" ht="12.75">
      <c r="D1117" s="300"/>
    </row>
    <row r="1118" ht="12.75">
      <c r="D1118" s="300"/>
    </row>
    <row r="1119" ht="12.75">
      <c r="D1119" s="300"/>
    </row>
    <row r="1120" ht="12.75">
      <c r="D1120" s="300"/>
    </row>
    <row r="1121" ht="12.75">
      <c r="D1121" s="300"/>
    </row>
    <row r="1122" ht="12.75">
      <c r="D1122" s="300"/>
    </row>
    <row r="1123" ht="12.75">
      <c r="D1123" s="300"/>
    </row>
    <row r="1124" ht="12.75">
      <c r="D1124" s="300"/>
    </row>
    <row r="1125" ht="12.75">
      <c r="D1125" s="300"/>
    </row>
    <row r="1126" ht="12.75">
      <c r="D1126" s="300"/>
    </row>
    <row r="1127" ht="12.75">
      <c r="D1127" s="300"/>
    </row>
    <row r="1128" ht="12.75">
      <c r="D1128" s="300"/>
    </row>
    <row r="1129" ht="12.75">
      <c r="D1129" s="300"/>
    </row>
    <row r="1130" ht="12.75">
      <c r="D1130" s="300"/>
    </row>
    <row r="1131" ht="12.75">
      <c r="D1131" s="300"/>
    </row>
    <row r="1132" ht="12.75">
      <c r="D1132" s="300"/>
    </row>
    <row r="1133" ht="12.75">
      <c r="D1133" s="300"/>
    </row>
    <row r="1134" ht="12.75">
      <c r="D1134" s="300"/>
    </row>
    <row r="1135" ht="12.75">
      <c r="D1135" s="300"/>
    </row>
    <row r="1136" ht="12.75">
      <c r="D1136" s="300"/>
    </row>
    <row r="1137" ht="12.75">
      <c r="D1137" s="300"/>
    </row>
    <row r="1138" ht="12.75">
      <c r="D1138" s="300"/>
    </row>
    <row r="1139" ht="12.75">
      <c r="D1139" s="300"/>
    </row>
    <row r="1140" ht="12.75">
      <c r="D1140" s="300"/>
    </row>
    <row r="1141" ht="12.75">
      <c r="D1141" s="300"/>
    </row>
    <row r="1142" ht="12.75">
      <c r="D1142" s="300"/>
    </row>
    <row r="1143" ht="12.75">
      <c r="D1143" s="300"/>
    </row>
    <row r="1144" ht="12.75">
      <c r="D1144" s="300"/>
    </row>
    <row r="1145" ht="12.75">
      <c r="D1145" s="300"/>
    </row>
    <row r="1146" ht="12.75">
      <c r="D1146" s="300"/>
    </row>
    <row r="1147" ht="12.75">
      <c r="D1147" s="300"/>
    </row>
    <row r="1148" ht="12.75">
      <c r="D1148" s="300"/>
    </row>
    <row r="1149" ht="12.75">
      <c r="D1149" s="300"/>
    </row>
    <row r="1150" ht="12.75">
      <c r="D1150" s="300"/>
    </row>
    <row r="1151" ht="12.75">
      <c r="D1151" s="300"/>
    </row>
    <row r="1152" ht="12.75">
      <c r="D1152" s="300"/>
    </row>
    <row r="1153" ht="12.75">
      <c r="D1153" s="300"/>
    </row>
    <row r="1154" ht="12.75">
      <c r="D1154" s="300"/>
    </row>
    <row r="1155" ht="12.75">
      <c r="D1155" s="300"/>
    </row>
    <row r="1156" ht="12.75">
      <c r="D1156" s="300"/>
    </row>
    <row r="1157" ht="12.75">
      <c r="D1157" s="300"/>
    </row>
    <row r="1158" ht="12.75">
      <c r="D1158" s="300"/>
    </row>
    <row r="1159" ht="12.75">
      <c r="D1159" s="300"/>
    </row>
    <row r="1160" ht="12.75">
      <c r="D1160" s="300"/>
    </row>
    <row r="1161" ht="12.75">
      <c r="D1161" s="300"/>
    </row>
    <row r="1162" ht="12.75">
      <c r="D1162" s="300"/>
    </row>
    <row r="1163" ht="12.75">
      <c r="D1163" s="300"/>
    </row>
    <row r="1164" ht="12.75">
      <c r="D1164" s="300"/>
    </row>
    <row r="1165" ht="12.75">
      <c r="D1165" s="300"/>
    </row>
    <row r="1166" ht="12.75">
      <c r="D1166" s="300"/>
    </row>
    <row r="1167" ht="12.75">
      <c r="D1167" s="300"/>
    </row>
    <row r="1168" ht="12.75">
      <c r="D1168" s="300"/>
    </row>
    <row r="1169" ht="12.75">
      <c r="D1169" s="300"/>
    </row>
    <row r="1170" ht="12.75">
      <c r="D1170" s="300"/>
    </row>
    <row r="1171" ht="12.75">
      <c r="D1171" s="300"/>
    </row>
    <row r="1172" ht="12.75">
      <c r="D1172" s="300"/>
    </row>
    <row r="1173" ht="12.75">
      <c r="D1173" s="300"/>
    </row>
    <row r="1174" ht="12.75">
      <c r="D1174" s="300"/>
    </row>
    <row r="1175" ht="12.75">
      <c r="D1175" s="300"/>
    </row>
    <row r="1176" ht="12.75">
      <c r="D1176" s="300"/>
    </row>
    <row r="1177" ht="12.75">
      <c r="D1177" s="300"/>
    </row>
    <row r="1178" ht="12.75">
      <c r="D1178" s="300"/>
    </row>
    <row r="1179" ht="12.75">
      <c r="D1179" s="300"/>
    </row>
    <row r="1180" ht="12.75">
      <c r="D1180" s="300"/>
    </row>
    <row r="1181" ht="12.75">
      <c r="D1181" s="300"/>
    </row>
    <row r="1182" ht="12.75">
      <c r="D1182" s="300"/>
    </row>
    <row r="1183" ht="12.75">
      <c r="D1183" s="300"/>
    </row>
    <row r="1184" ht="12.75">
      <c r="D1184" s="300"/>
    </row>
    <row r="1185" ht="12.75">
      <c r="D1185" s="300"/>
    </row>
    <row r="1186" ht="12.75">
      <c r="D1186" s="300"/>
    </row>
    <row r="1187" ht="12.75">
      <c r="D1187" s="300"/>
    </row>
    <row r="1188" ht="12.75">
      <c r="D1188" s="300"/>
    </row>
    <row r="1189" ht="12.75">
      <c r="D1189" s="300"/>
    </row>
    <row r="1190" ht="12.75">
      <c r="D1190" s="300"/>
    </row>
    <row r="1191" ht="12.75">
      <c r="D1191" s="300"/>
    </row>
    <row r="1192" ht="12.75">
      <c r="D1192" s="300"/>
    </row>
    <row r="1193" ht="12.75">
      <c r="D1193" s="300"/>
    </row>
    <row r="1194" ht="12.75">
      <c r="D1194" s="300"/>
    </row>
    <row r="1195" ht="12.75">
      <c r="D1195" s="300"/>
    </row>
    <row r="1196" ht="12.75">
      <c r="D1196" s="300"/>
    </row>
    <row r="1197" ht="12.75">
      <c r="D1197" s="300"/>
    </row>
    <row r="1198" ht="12.75">
      <c r="D1198" s="300"/>
    </row>
    <row r="1199" ht="12.75">
      <c r="D1199" s="300"/>
    </row>
    <row r="1200" ht="12.75">
      <c r="D1200" s="300"/>
    </row>
    <row r="1201" ht="12.75">
      <c r="D1201" s="300"/>
    </row>
    <row r="1202" ht="12.75">
      <c r="D1202" s="300"/>
    </row>
    <row r="1203" ht="12.75">
      <c r="D1203" s="300"/>
    </row>
    <row r="1204" ht="12.75">
      <c r="D1204" s="300"/>
    </row>
    <row r="1205" ht="12.75">
      <c r="D1205" s="300"/>
    </row>
    <row r="1206" ht="12.75">
      <c r="D1206" s="300"/>
    </row>
    <row r="1207" ht="12.75">
      <c r="D1207" s="300"/>
    </row>
    <row r="1208" ht="12.75">
      <c r="D1208" s="300"/>
    </row>
    <row r="1209" ht="12.75">
      <c r="D1209" s="300"/>
    </row>
    <row r="1210" ht="12.75">
      <c r="D1210" s="300"/>
    </row>
    <row r="1211" ht="12.75">
      <c r="D1211" s="300"/>
    </row>
    <row r="1212" ht="12.75">
      <c r="D1212" s="300"/>
    </row>
    <row r="1213" ht="12.75">
      <c r="D1213" s="300"/>
    </row>
    <row r="1214" ht="12.75">
      <c r="D1214" s="300"/>
    </row>
    <row r="1215" ht="12.75">
      <c r="D1215" s="300"/>
    </row>
    <row r="1216" ht="12.75">
      <c r="D1216" s="300"/>
    </row>
    <row r="1217" ht="12.75">
      <c r="D1217" s="300"/>
    </row>
    <row r="1218" ht="12.75">
      <c r="D1218" s="300"/>
    </row>
    <row r="1219" ht="12.75">
      <c r="D1219" s="300"/>
    </row>
    <row r="1220" ht="12.75">
      <c r="D1220" s="300"/>
    </row>
    <row r="1221" ht="12.75">
      <c r="D1221" s="300"/>
    </row>
    <row r="1222" ht="12.75">
      <c r="D1222" s="300"/>
    </row>
    <row r="1223" ht="12.75">
      <c r="D1223" s="300"/>
    </row>
    <row r="1224" ht="12.75">
      <c r="D1224" s="300"/>
    </row>
    <row r="1225" ht="12.75">
      <c r="D1225" s="300"/>
    </row>
    <row r="1226" ht="12.75">
      <c r="D1226" s="300"/>
    </row>
    <row r="1227" ht="12.75">
      <c r="D1227" s="300"/>
    </row>
    <row r="1228" ht="12.75">
      <c r="D1228" s="300"/>
    </row>
    <row r="1229" ht="12.75">
      <c r="D1229" s="300"/>
    </row>
    <row r="1230" ht="12.75">
      <c r="D1230" s="300"/>
    </row>
    <row r="1231" ht="12.75">
      <c r="D1231" s="300"/>
    </row>
    <row r="1232" ht="12.75">
      <c r="D1232" s="300"/>
    </row>
    <row r="1233" ht="12.75">
      <c r="D1233" s="300"/>
    </row>
    <row r="1234" ht="12.75">
      <c r="D1234" s="300"/>
    </row>
    <row r="1235" ht="12.75">
      <c r="D1235" s="300"/>
    </row>
    <row r="1236" ht="12.75">
      <c r="D1236" s="300"/>
    </row>
    <row r="1237" ht="12.75">
      <c r="D1237" s="300"/>
    </row>
    <row r="1238" ht="12.75">
      <c r="D1238" s="300"/>
    </row>
    <row r="1239" ht="12.75">
      <c r="D1239" s="300"/>
    </row>
    <row r="1240" ht="12.75">
      <c r="D1240" s="300"/>
    </row>
    <row r="1241" ht="12.75">
      <c r="D1241" s="300"/>
    </row>
    <row r="1242" ht="12.75">
      <c r="D1242" s="300"/>
    </row>
    <row r="1243" ht="12.75">
      <c r="D1243" s="300"/>
    </row>
    <row r="1244" ht="12.75">
      <c r="D1244" s="300"/>
    </row>
    <row r="1245" ht="12.75">
      <c r="D1245" s="300"/>
    </row>
    <row r="1246" ht="12.75">
      <c r="D1246" s="300"/>
    </row>
    <row r="1247" ht="12.75">
      <c r="D1247" s="300"/>
    </row>
    <row r="1248" ht="12.75">
      <c r="D1248" s="300"/>
    </row>
    <row r="1249" ht="12.75">
      <c r="D1249" s="300"/>
    </row>
    <row r="1250" ht="12.75">
      <c r="D1250" s="300"/>
    </row>
    <row r="1251" ht="12.75">
      <c r="D1251" s="300"/>
    </row>
    <row r="1252" ht="12.75">
      <c r="D1252" s="300"/>
    </row>
    <row r="1253" ht="12.75">
      <c r="D1253" s="300"/>
    </row>
    <row r="1254" ht="12.75">
      <c r="D1254" s="300"/>
    </row>
    <row r="1255" ht="12.75">
      <c r="D1255" s="300"/>
    </row>
    <row r="1256" ht="12.75">
      <c r="D1256" s="300"/>
    </row>
    <row r="1257" ht="12.75">
      <c r="D1257" s="300"/>
    </row>
    <row r="1258" ht="12.75">
      <c r="D1258" s="300"/>
    </row>
    <row r="1259" ht="12.75">
      <c r="D1259" s="300"/>
    </row>
    <row r="1260" ht="12.75">
      <c r="D1260" s="300"/>
    </row>
    <row r="1261" ht="12.75">
      <c r="D1261" s="300"/>
    </row>
    <row r="1262" ht="12.75">
      <c r="D1262" s="300"/>
    </row>
    <row r="1263" ht="12.75">
      <c r="D1263" s="300"/>
    </row>
    <row r="1264" ht="12.75">
      <c r="D1264" s="300"/>
    </row>
    <row r="1265" ht="12.75">
      <c r="D1265" s="300"/>
    </row>
    <row r="1266" ht="12.75">
      <c r="D1266" s="300"/>
    </row>
    <row r="1267" ht="12.75">
      <c r="D1267" s="300"/>
    </row>
    <row r="1268" ht="12.75">
      <c r="D1268" s="300"/>
    </row>
    <row r="1269" ht="12.75">
      <c r="D1269" s="300"/>
    </row>
    <row r="1270" ht="12.75">
      <c r="D1270" s="300"/>
    </row>
    <row r="1271" ht="12.75">
      <c r="D1271" s="300"/>
    </row>
    <row r="1272" ht="12.75">
      <c r="D1272" s="300"/>
    </row>
    <row r="1273" ht="12.75">
      <c r="D1273" s="300"/>
    </row>
    <row r="1274" ht="12.75">
      <c r="D1274" s="300"/>
    </row>
    <row r="1275" ht="12.75">
      <c r="D1275" s="300"/>
    </row>
    <row r="1276" ht="12.75">
      <c r="D1276" s="300"/>
    </row>
    <row r="1277" ht="12.75">
      <c r="D1277" s="300"/>
    </row>
    <row r="1278" ht="12.75">
      <c r="D1278" s="300"/>
    </row>
    <row r="1279" ht="12.75">
      <c r="D1279" s="300"/>
    </row>
    <row r="1280" ht="12.75">
      <c r="D1280" s="300"/>
    </row>
    <row r="1281" ht="12.75">
      <c r="D1281" s="300"/>
    </row>
    <row r="1282" ht="12.75">
      <c r="D1282" s="300"/>
    </row>
    <row r="1283" ht="12.75">
      <c r="D1283" s="300"/>
    </row>
    <row r="1284" ht="12.75">
      <c r="D1284" s="300"/>
    </row>
    <row r="1285" ht="12.75">
      <c r="D1285" s="300"/>
    </row>
    <row r="1286" ht="12.75">
      <c r="D1286" s="300"/>
    </row>
    <row r="1287" ht="12.75">
      <c r="D1287" s="300"/>
    </row>
    <row r="1288" ht="12.75">
      <c r="D1288" s="300"/>
    </row>
    <row r="1289" ht="12.75">
      <c r="D1289" s="300"/>
    </row>
    <row r="1290" ht="12.75">
      <c r="D1290" s="300"/>
    </row>
    <row r="1291" ht="12.75">
      <c r="D1291" s="300"/>
    </row>
    <row r="1292" ht="12.75">
      <c r="D1292" s="300"/>
    </row>
    <row r="1293" ht="12.75">
      <c r="D1293" s="300"/>
    </row>
    <row r="1294" ht="12.75">
      <c r="D1294" s="300"/>
    </row>
    <row r="1295" ht="12.75">
      <c r="D1295" s="300"/>
    </row>
    <row r="1296" ht="12.75">
      <c r="D1296" s="300"/>
    </row>
    <row r="1297" ht="12.75">
      <c r="D1297" s="300"/>
    </row>
    <row r="1298" ht="12.75">
      <c r="D1298" s="300"/>
    </row>
    <row r="1299" ht="12.75">
      <c r="D1299" s="300"/>
    </row>
    <row r="1300" ht="12.75">
      <c r="D1300" s="300"/>
    </row>
    <row r="1301" ht="12.75">
      <c r="D1301" s="300"/>
    </row>
    <row r="1302" ht="12.75">
      <c r="D1302" s="300"/>
    </row>
    <row r="1303" ht="12.75">
      <c r="D1303" s="300"/>
    </row>
    <row r="1304" ht="12.75">
      <c r="D1304" s="300"/>
    </row>
    <row r="1305" ht="12.75">
      <c r="D1305" s="300"/>
    </row>
    <row r="1306" ht="12.75">
      <c r="D1306" s="300"/>
    </row>
    <row r="1307" ht="12.75">
      <c r="D1307" s="300"/>
    </row>
    <row r="1308" ht="12.75">
      <c r="D1308" s="300"/>
    </row>
    <row r="1309" ht="12.75">
      <c r="D1309" s="300"/>
    </row>
    <row r="1310" ht="12.75">
      <c r="D1310" s="300"/>
    </row>
    <row r="1311" ht="12.75">
      <c r="D1311" s="300"/>
    </row>
    <row r="1312" ht="12.75">
      <c r="D1312" s="300"/>
    </row>
    <row r="1313" ht="12.75">
      <c r="D1313" s="300"/>
    </row>
    <row r="1314" ht="12.75">
      <c r="D1314" s="300"/>
    </row>
    <row r="1315" ht="12.75">
      <c r="D1315" s="300"/>
    </row>
    <row r="1316" ht="12.75">
      <c r="D1316" s="300"/>
    </row>
    <row r="1317" ht="12.75">
      <c r="D1317" s="300"/>
    </row>
    <row r="1318" ht="12.75">
      <c r="D1318" s="300"/>
    </row>
    <row r="1319" ht="12.75">
      <c r="D1319" s="300"/>
    </row>
    <row r="1320" ht="12.75">
      <c r="D1320" s="300"/>
    </row>
    <row r="1321" ht="12.75">
      <c r="D1321" s="300"/>
    </row>
    <row r="1322" ht="12.75">
      <c r="D1322" s="300"/>
    </row>
    <row r="1323" ht="12.75">
      <c r="D1323" s="300"/>
    </row>
    <row r="1324" ht="12.75">
      <c r="D1324" s="300"/>
    </row>
    <row r="1325" ht="12.75">
      <c r="D1325" s="300"/>
    </row>
    <row r="1326" ht="12.75">
      <c r="D1326" s="300"/>
    </row>
    <row r="1327" ht="12.75">
      <c r="D1327" s="300"/>
    </row>
    <row r="1328" ht="12.75">
      <c r="D1328" s="300"/>
    </row>
    <row r="1329" ht="12.75">
      <c r="D1329" s="300"/>
    </row>
    <row r="1330" ht="12.75">
      <c r="D1330" s="300"/>
    </row>
    <row r="1331" ht="12.75">
      <c r="D1331" s="300"/>
    </row>
    <row r="1332" ht="12.75">
      <c r="D1332" s="300"/>
    </row>
    <row r="1333" ht="12.75">
      <c r="D1333" s="300"/>
    </row>
    <row r="1334" ht="12.75">
      <c r="D1334" s="300"/>
    </row>
    <row r="1335" ht="12.75">
      <c r="D1335" s="300"/>
    </row>
    <row r="1336" ht="12.75">
      <c r="D1336" s="300"/>
    </row>
    <row r="1337" ht="12.75">
      <c r="D1337" s="300"/>
    </row>
    <row r="1338" ht="12.75">
      <c r="D1338" s="300"/>
    </row>
    <row r="1339" ht="12.75">
      <c r="D1339" s="300"/>
    </row>
    <row r="1340" ht="12.75">
      <c r="D1340" s="300"/>
    </row>
    <row r="1341" ht="12.75">
      <c r="D1341" s="300"/>
    </row>
    <row r="1342" ht="12.75">
      <c r="D1342" s="300"/>
    </row>
    <row r="1343" ht="12.75">
      <c r="D1343" s="300"/>
    </row>
    <row r="1344" ht="12.75">
      <c r="D1344" s="300"/>
    </row>
    <row r="1345" ht="12.75">
      <c r="D1345" s="300"/>
    </row>
    <row r="1346" ht="12.75">
      <c r="D1346" s="300"/>
    </row>
    <row r="1347" ht="12.75">
      <c r="D1347" s="300"/>
    </row>
    <row r="1348" ht="12.75">
      <c r="D1348" s="300"/>
    </row>
    <row r="1349" ht="12.75">
      <c r="D1349" s="300"/>
    </row>
    <row r="1350" ht="12.75">
      <c r="D1350" s="300"/>
    </row>
    <row r="1351" ht="12.75">
      <c r="D1351" s="300"/>
    </row>
    <row r="1352" ht="12.75">
      <c r="D1352" s="300"/>
    </row>
    <row r="1353" ht="12.75">
      <c r="D1353" s="300"/>
    </row>
    <row r="1354" ht="12.75">
      <c r="D1354" s="300"/>
    </row>
    <row r="1355" ht="12.75">
      <c r="D1355" s="300"/>
    </row>
    <row r="1356" ht="12.75">
      <c r="D1356" s="300"/>
    </row>
    <row r="1357" ht="12.75">
      <c r="D1357" s="300"/>
    </row>
    <row r="1358" ht="12.75">
      <c r="D1358" s="300"/>
    </row>
    <row r="1359" ht="12.75">
      <c r="D1359" s="300"/>
    </row>
    <row r="1360" ht="12.75">
      <c r="D1360" s="300"/>
    </row>
    <row r="1361" ht="12.75">
      <c r="D1361" s="300"/>
    </row>
    <row r="1362" ht="12.75">
      <c r="D1362" s="300"/>
    </row>
    <row r="1363" ht="12.75">
      <c r="D1363" s="300"/>
    </row>
    <row r="1364" ht="12.75">
      <c r="D1364" s="300"/>
    </row>
    <row r="1365" ht="12.75">
      <c r="D1365" s="300"/>
    </row>
    <row r="1366" ht="12.75">
      <c r="D1366" s="300"/>
    </row>
    <row r="1367" ht="12.75">
      <c r="D1367" s="300"/>
    </row>
    <row r="1368" ht="12.75">
      <c r="D1368" s="300"/>
    </row>
    <row r="1369" ht="12.75">
      <c r="D1369" s="300"/>
    </row>
    <row r="1370" ht="12.75">
      <c r="D1370" s="300"/>
    </row>
    <row r="1371" ht="12.75">
      <c r="D1371" s="300"/>
    </row>
    <row r="1372" ht="12.75">
      <c r="D1372" s="300"/>
    </row>
    <row r="1373" ht="12.75">
      <c r="D1373" s="300"/>
    </row>
    <row r="1374" ht="12.75">
      <c r="D1374" s="300"/>
    </row>
    <row r="1375" ht="12.75">
      <c r="D1375" s="300"/>
    </row>
    <row r="1376" ht="12.75">
      <c r="D1376" s="300"/>
    </row>
    <row r="1377" ht="12.75">
      <c r="D1377" s="300"/>
    </row>
    <row r="1378" ht="12.75">
      <c r="D1378" s="300"/>
    </row>
    <row r="1379" ht="12.75">
      <c r="D1379" s="300"/>
    </row>
    <row r="1380" ht="12.75">
      <c r="D1380" s="300"/>
    </row>
    <row r="1381" ht="12.75">
      <c r="D1381" s="300"/>
    </row>
    <row r="1382" ht="12.75">
      <c r="D1382" s="300"/>
    </row>
    <row r="1383" ht="12.75">
      <c r="D1383" s="300"/>
    </row>
    <row r="1384" ht="12.75">
      <c r="D1384" s="300"/>
    </row>
    <row r="1385" ht="12.75">
      <c r="D1385" s="300"/>
    </row>
    <row r="1386" ht="12.75">
      <c r="D1386" s="300"/>
    </row>
    <row r="1387" ht="12.75">
      <c r="D1387" s="300"/>
    </row>
    <row r="1388" ht="12.75">
      <c r="D1388" s="300"/>
    </row>
    <row r="1389" ht="12.75">
      <c r="D1389" s="300"/>
    </row>
    <row r="1390" ht="12.75">
      <c r="D1390" s="300"/>
    </row>
    <row r="1391" ht="12.75">
      <c r="D1391" s="300"/>
    </row>
    <row r="1392" ht="12.75">
      <c r="D1392" s="300"/>
    </row>
    <row r="1393" ht="12.75">
      <c r="D1393" s="300"/>
    </row>
    <row r="1394" ht="12.75">
      <c r="D1394" s="300"/>
    </row>
    <row r="1395" ht="12.75">
      <c r="D1395" s="300"/>
    </row>
    <row r="1396" ht="12.75">
      <c r="D1396" s="300"/>
    </row>
    <row r="1397" ht="12.75">
      <c r="D1397" s="300"/>
    </row>
    <row r="1398" ht="12.75">
      <c r="D1398" s="300"/>
    </row>
    <row r="1399" ht="12.75">
      <c r="D1399" s="300"/>
    </row>
    <row r="1400" ht="12.75">
      <c r="D1400" s="300"/>
    </row>
    <row r="1401" ht="12.75">
      <c r="D1401" s="300"/>
    </row>
    <row r="1402" ht="12.75">
      <c r="D1402" s="300"/>
    </row>
    <row r="1403" ht="12.75">
      <c r="D1403" s="300"/>
    </row>
    <row r="1404" ht="12.75">
      <c r="D1404" s="300"/>
    </row>
    <row r="1405" ht="12.75">
      <c r="D1405" s="300"/>
    </row>
    <row r="1406" ht="12.75">
      <c r="D1406" s="300"/>
    </row>
    <row r="1407" ht="12.75">
      <c r="D1407" s="300"/>
    </row>
    <row r="1408" ht="12.75">
      <c r="D1408" s="300"/>
    </row>
    <row r="1409" ht="12.75">
      <c r="D1409" s="300"/>
    </row>
    <row r="1410" ht="12.75">
      <c r="D1410" s="300"/>
    </row>
    <row r="1411" ht="12.75">
      <c r="D1411" s="300"/>
    </row>
    <row r="1412" ht="12.75">
      <c r="D1412" s="300"/>
    </row>
    <row r="1413" ht="12.75">
      <c r="D1413" s="300"/>
    </row>
    <row r="1414" ht="12.75">
      <c r="D1414" s="300"/>
    </row>
    <row r="1415" ht="12.75">
      <c r="D1415" s="300"/>
    </row>
    <row r="1416" ht="12.75">
      <c r="D1416" s="300"/>
    </row>
    <row r="1417" ht="12.75">
      <c r="D1417" s="300"/>
    </row>
    <row r="1418" ht="12.75">
      <c r="D1418" s="300"/>
    </row>
    <row r="1419" ht="12.75">
      <c r="D1419" s="300"/>
    </row>
    <row r="1420" ht="12.75">
      <c r="D1420" s="300"/>
    </row>
    <row r="1421" ht="12.75">
      <c r="D1421" s="300"/>
    </row>
    <row r="1422" ht="12.75">
      <c r="D1422" s="300"/>
    </row>
    <row r="1423" ht="12.75">
      <c r="D1423" s="300"/>
    </row>
    <row r="1424" ht="12.75">
      <c r="D1424" s="300"/>
    </row>
    <row r="1425" ht="12.75">
      <c r="D1425" s="300"/>
    </row>
    <row r="1426" ht="12.75">
      <c r="D1426" s="300"/>
    </row>
    <row r="1427" ht="12.75">
      <c r="D1427" s="300"/>
    </row>
    <row r="1428" ht="12.75">
      <c r="D1428" s="300"/>
    </row>
    <row r="1429" ht="12.75">
      <c r="D1429" s="300"/>
    </row>
    <row r="1430" ht="12.75">
      <c r="D1430" s="300"/>
    </row>
    <row r="1431" ht="12.75">
      <c r="D1431" s="300"/>
    </row>
    <row r="1432" ht="12.75">
      <c r="D1432" s="300"/>
    </row>
    <row r="1433" ht="12.75">
      <c r="D1433" s="300"/>
    </row>
    <row r="1434" ht="12.75">
      <c r="D1434" s="300"/>
    </row>
    <row r="1435" ht="12.75">
      <c r="D1435" s="300"/>
    </row>
    <row r="1436" ht="12.75">
      <c r="D1436" s="300"/>
    </row>
    <row r="1437" ht="12.75">
      <c r="D1437" s="300"/>
    </row>
    <row r="1438" ht="12.75">
      <c r="D1438" s="300"/>
    </row>
    <row r="1439" ht="12.75">
      <c r="D1439" s="300"/>
    </row>
    <row r="1440" ht="12.75">
      <c r="D1440" s="300"/>
    </row>
    <row r="1441" ht="12.75">
      <c r="D1441" s="300"/>
    </row>
    <row r="1442" ht="12.75">
      <c r="D1442" s="300"/>
    </row>
    <row r="1443" ht="12.75">
      <c r="D1443" s="300"/>
    </row>
    <row r="1444" ht="12.75">
      <c r="D1444" s="300"/>
    </row>
    <row r="1445" ht="12.75">
      <c r="D1445" s="300"/>
    </row>
    <row r="1446" ht="12.75">
      <c r="D1446" s="300"/>
    </row>
    <row r="1447" ht="12.75">
      <c r="D1447" s="300"/>
    </row>
    <row r="1448" ht="12.75">
      <c r="D1448" s="300"/>
    </row>
    <row r="1449" ht="12.75">
      <c r="D1449" s="300"/>
    </row>
    <row r="1450" ht="12.75">
      <c r="D1450" s="300"/>
    </row>
    <row r="1451" ht="12.75">
      <c r="D1451" s="300"/>
    </row>
    <row r="1452" ht="12.75">
      <c r="D1452" s="300"/>
    </row>
    <row r="1453" ht="12.75">
      <c r="D1453" s="300"/>
    </row>
    <row r="1454" ht="12.75">
      <c r="D1454" s="300"/>
    </row>
    <row r="1455" ht="12.75">
      <c r="D1455" s="300"/>
    </row>
    <row r="1456" ht="12.75">
      <c r="D1456" s="300"/>
    </row>
    <row r="1457" ht="12.75">
      <c r="D1457" s="300"/>
    </row>
    <row r="1458" ht="12.75">
      <c r="D1458" s="300"/>
    </row>
    <row r="1459" ht="12.75">
      <c r="D1459" s="300"/>
    </row>
    <row r="1460" ht="12.75">
      <c r="D1460" s="300"/>
    </row>
    <row r="1461" ht="12.75">
      <c r="D1461" s="300"/>
    </row>
    <row r="1462" ht="12.75">
      <c r="D1462" s="300"/>
    </row>
    <row r="1463" ht="12.75">
      <c r="D1463" s="300"/>
    </row>
    <row r="1464" ht="12.75">
      <c r="D1464" s="300"/>
    </row>
    <row r="1465" ht="12.75">
      <c r="D1465" s="300"/>
    </row>
    <row r="1466" ht="12.75">
      <c r="D1466" s="300"/>
    </row>
    <row r="1467" ht="12.75">
      <c r="D1467" s="300"/>
    </row>
    <row r="1468" ht="12.75">
      <c r="D1468" s="300"/>
    </row>
    <row r="1469" ht="12.75">
      <c r="D1469" s="300"/>
    </row>
    <row r="1470" ht="12.75">
      <c r="D1470" s="300"/>
    </row>
    <row r="1471" ht="12.75">
      <c r="D1471" s="300"/>
    </row>
    <row r="1472" ht="12.75">
      <c r="D1472" s="300"/>
    </row>
    <row r="1473" ht="12.75">
      <c r="D1473" s="300"/>
    </row>
    <row r="1474" ht="12.75">
      <c r="D1474" s="300"/>
    </row>
    <row r="1475" ht="12.75">
      <c r="D1475" s="300"/>
    </row>
    <row r="1476" ht="12.75">
      <c r="D1476" s="300"/>
    </row>
    <row r="1477" ht="12.75">
      <c r="D1477" s="300"/>
    </row>
    <row r="1478" ht="12.75">
      <c r="D1478" s="300"/>
    </row>
    <row r="1479" ht="12.75">
      <c r="D1479" s="300"/>
    </row>
    <row r="1480" ht="12.75">
      <c r="D1480" s="300"/>
    </row>
    <row r="1481" ht="12.75">
      <c r="D1481" s="300"/>
    </row>
    <row r="1482" ht="12.75">
      <c r="D1482" s="300"/>
    </row>
    <row r="1483" ht="12.75">
      <c r="D1483" s="300"/>
    </row>
    <row r="1484" ht="12.75">
      <c r="D1484" s="300"/>
    </row>
    <row r="1485" ht="12.75">
      <c r="D1485" s="300"/>
    </row>
    <row r="1486" ht="12.75">
      <c r="D1486" s="300"/>
    </row>
    <row r="1487" ht="12.75">
      <c r="D1487" s="300"/>
    </row>
    <row r="1488" ht="12.75">
      <c r="D1488" s="300"/>
    </row>
    <row r="1489" ht="12.75">
      <c r="D1489" s="300"/>
    </row>
    <row r="1490" ht="12.75">
      <c r="D1490" s="300"/>
    </row>
    <row r="1491" ht="12.75">
      <c r="D1491" s="300"/>
    </row>
    <row r="1492" ht="12.75">
      <c r="D1492" s="300"/>
    </row>
    <row r="1493" ht="12.75">
      <c r="D1493" s="300"/>
    </row>
    <row r="1494" ht="12.75">
      <c r="D1494" s="300"/>
    </row>
    <row r="1495" ht="12.75">
      <c r="D1495" s="300"/>
    </row>
    <row r="1496" ht="12.75">
      <c r="D1496" s="300"/>
    </row>
    <row r="1497" ht="12.75">
      <c r="D1497" s="300"/>
    </row>
    <row r="1498" ht="12.75">
      <c r="D1498" s="300"/>
    </row>
    <row r="1499" ht="12.75">
      <c r="D1499" s="300"/>
    </row>
    <row r="1500" ht="12.75">
      <c r="D1500" s="300"/>
    </row>
    <row r="1501" ht="12.75">
      <c r="D1501" s="300"/>
    </row>
    <row r="1502" ht="12.75">
      <c r="D1502" s="300"/>
    </row>
    <row r="1503" ht="12.75">
      <c r="D1503" s="300"/>
    </row>
    <row r="1504" ht="12.75">
      <c r="D1504" s="300"/>
    </row>
    <row r="1505" ht="12.75">
      <c r="D1505" s="300"/>
    </row>
    <row r="1506" ht="12.75">
      <c r="D1506" s="300"/>
    </row>
    <row r="1507" ht="12.75">
      <c r="D1507" s="300"/>
    </row>
    <row r="1508" ht="12.75">
      <c r="D1508" s="300"/>
    </row>
    <row r="1509" ht="12.75">
      <c r="D1509" s="300"/>
    </row>
    <row r="1510" ht="12.75">
      <c r="D1510" s="300"/>
    </row>
    <row r="1511" ht="12.75">
      <c r="D1511" s="300"/>
    </row>
    <row r="1512" ht="12.75">
      <c r="D1512" s="300"/>
    </row>
    <row r="1513" ht="12.75">
      <c r="D1513" s="300"/>
    </row>
    <row r="1514" ht="12.75">
      <c r="D1514" s="300"/>
    </row>
    <row r="1515" ht="12.75">
      <c r="D1515" s="300"/>
    </row>
    <row r="1516" ht="12.75">
      <c r="D1516" s="300"/>
    </row>
    <row r="1517" ht="12.75">
      <c r="D1517" s="300"/>
    </row>
    <row r="1518" ht="12.75">
      <c r="D1518" s="300"/>
    </row>
    <row r="1519" ht="12.75">
      <c r="D1519" s="300"/>
    </row>
    <row r="1520" ht="12.75">
      <c r="D1520" s="300"/>
    </row>
    <row r="1521" ht="12.75">
      <c r="D1521" s="300"/>
    </row>
    <row r="1522" ht="12.75">
      <c r="D1522" s="300"/>
    </row>
    <row r="1523" ht="12.75">
      <c r="D1523" s="300"/>
    </row>
    <row r="1524" ht="12.75">
      <c r="D1524" s="300"/>
    </row>
    <row r="1525" ht="12.75">
      <c r="D1525" s="300"/>
    </row>
    <row r="1526" ht="12.75">
      <c r="D1526" s="300"/>
    </row>
    <row r="1527" ht="12.75">
      <c r="D1527" s="300"/>
    </row>
    <row r="1528" ht="12.75">
      <c r="D1528" s="300"/>
    </row>
    <row r="1529" ht="12.75">
      <c r="D1529" s="300"/>
    </row>
    <row r="1530" ht="12.75">
      <c r="D1530" s="300"/>
    </row>
    <row r="1531" ht="12.75">
      <c r="D1531" s="300"/>
    </row>
    <row r="1532" ht="12.75">
      <c r="D1532" s="300"/>
    </row>
    <row r="1533" ht="12.75">
      <c r="D1533" s="300"/>
    </row>
    <row r="1534" ht="12.75">
      <c r="D1534" s="300"/>
    </row>
    <row r="1535" ht="12.75">
      <c r="D1535" s="300"/>
    </row>
    <row r="1536" ht="12.75">
      <c r="D1536" s="300"/>
    </row>
    <row r="1537" ht="12.75">
      <c r="D1537" s="300"/>
    </row>
    <row r="1538" ht="12.75">
      <c r="D1538" s="300"/>
    </row>
    <row r="1539" ht="12.75">
      <c r="D1539" s="300"/>
    </row>
    <row r="1540" ht="12.75">
      <c r="D1540" s="300"/>
    </row>
    <row r="1541" ht="12.75">
      <c r="D1541" s="300"/>
    </row>
    <row r="1542" ht="12.75">
      <c r="D1542" s="300"/>
    </row>
    <row r="1543" ht="12.75">
      <c r="D1543" s="300"/>
    </row>
    <row r="1544" ht="12.75">
      <c r="D1544" s="300"/>
    </row>
    <row r="1545" ht="12.75">
      <c r="D1545" s="300"/>
    </row>
    <row r="1546" ht="12.75">
      <c r="D1546" s="300"/>
    </row>
    <row r="1547" ht="12.75">
      <c r="D1547" s="300"/>
    </row>
    <row r="1548" ht="12.75">
      <c r="D1548" s="300"/>
    </row>
    <row r="1549" ht="12.75">
      <c r="D1549" s="300"/>
    </row>
    <row r="1550" ht="12.75">
      <c r="D1550" s="300"/>
    </row>
    <row r="1551" ht="12.75">
      <c r="D1551" s="300"/>
    </row>
    <row r="1552" ht="12.75">
      <c r="D1552" s="300"/>
    </row>
    <row r="1553" ht="12.75">
      <c r="D1553" s="300"/>
    </row>
    <row r="1554" ht="12.75">
      <c r="D1554" s="300"/>
    </row>
    <row r="1555" ht="12.75">
      <c r="D1555" s="300"/>
    </row>
    <row r="1556" ht="12.75">
      <c r="D1556" s="300"/>
    </row>
    <row r="1557" ht="12.75">
      <c r="D1557" s="300"/>
    </row>
    <row r="1558" ht="12.75">
      <c r="D1558" s="300"/>
    </row>
    <row r="1559" ht="12.75">
      <c r="D1559" s="300"/>
    </row>
    <row r="1560" ht="12.75">
      <c r="D1560" s="300"/>
    </row>
    <row r="1561" ht="12.75">
      <c r="D1561" s="300"/>
    </row>
    <row r="1562" ht="12.75">
      <c r="D1562" s="300"/>
    </row>
    <row r="1563" ht="12.75">
      <c r="D1563" s="300"/>
    </row>
    <row r="1564" ht="12.75">
      <c r="D1564" s="300"/>
    </row>
    <row r="1565" ht="12.75">
      <c r="D1565" s="300"/>
    </row>
    <row r="1566" ht="12.75">
      <c r="D1566" s="300"/>
    </row>
    <row r="1567" ht="12.75">
      <c r="D1567" s="300"/>
    </row>
    <row r="1568" ht="12.75">
      <c r="D1568" s="300"/>
    </row>
    <row r="1569" ht="12.75">
      <c r="D1569" s="300"/>
    </row>
    <row r="1570" ht="12.75">
      <c r="D1570" s="300"/>
    </row>
    <row r="1571" ht="12.75">
      <c r="D1571" s="300"/>
    </row>
    <row r="1572" ht="12.75">
      <c r="D1572" s="300"/>
    </row>
    <row r="1573" ht="12.75">
      <c r="D1573" s="300"/>
    </row>
    <row r="1574" ht="12.75">
      <c r="D1574" s="300"/>
    </row>
    <row r="1575" ht="12.75">
      <c r="D1575" s="300"/>
    </row>
    <row r="1576" ht="12.75">
      <c r="D1576" s="300"/>
    </row>
    <row r="1577" ht="12.75">
      <c r="D1577" s="300"/>
    </row>
    <row r="1578" ht="12.75">
      <c r="D1578" s="300"/>
    </row>
    <row r="1579" ht="12.75">
      <c r="D1579" s="300"/>
    </row>
    <row r="1580" ht="12.75">
      <c r="D1580" s="300"/>
    </row>
    <row r="1581" ht="12.75">
      <c r="D1581" s="300"/>
    </row>
    <row r="1582" ht="12.75">
      <c r="D1582" s="300"/>
    </row>
    <row r="1583" ht="12.75">
      <c r="D1583" s="300"/>
    </row>
    <row r="1584" ht="12.75">
      <c r="D1584" s="300"/>
    </row>
    <row r="1585" ht="12.75">
      <c r="D1585" s="300"/>
    </row>
    <row r="1586" ht="12.75">
      <c r="D1586" s="300"/>
    </row>
    <row r="1587" ht="12.75">
      <c r="D1587" s="300"/>
    </row>
    <row r="1588" ht="12.75">
      <c r="D1588" s="300"/>
    </row>
    <row r="1589" ht="12.75">
      <c r="D1589" s="300"/>
    </row>
    <row r="1590" ht="12.75">
      <c r="D1590" s="300"/>
    </row>
    <row r="1591" ht="12.75">
      <c r="D1591" s="300"/>
    </row>
    <row r="1592" ht="12.75">
      <c r="D1592" s="300"/>
    </row>
    <row r="1593" ht="12.75">
      <c r="D1593" s="300"/>
    </row>
    <row r="1594" ht="12.75">
      <c r="D1594" s="300"/>
    </row>
    <row r="1595" ht="12.75">
      <c r="D1595" s="300"/>
    </row>
    <row r="1596" ht="12.75">
      <c r="D1596" s="300"/>
    </row>
    <row r="1597" ht="12.75">
      <c r="D1597" s="300"/>
    </row>
    <row r="1598" ht="12.75">
      <c r="D1598" s="300"/>
    </row>
    <row r="1599" ht="12.75">
      <c r="D1599" s="300"/>
    </row>
    <row r="1600" ht="12.75">
      <c r="D1600" s="300"/>
    </row>
    <row r="1601" ht="12.75">
      <c r="D1601" s="300"/>
    </row>
    <row r="1602" ht="12.75">
      <c r="D1602" s="300"/>
    </row>
    <row r="1603" ht="12.75">
      <c r="D1603" s="300"/>
    </row>
    <row r="1604" ht="12.75">
      <c r="D1604" s="300"/>
    </row>
    <row r="1605" ht="12.75">
      <c r="D1605" s="300"/>
    </row>
    <row r="1606" ht="12.75">
      <c r="D1606" s="300"/>
    </row>
    <row r="1607" ht="12.75">
      <c r="D1607" s="300"/>
    </row>
    <row r="1608" ht="12.75">
      <c r="D1608" s="300"/>
    </row>
    <row r="1609" ht="12.75">
      <c r="D1609" s="300"/>
    </row>
    <row r="1610" ht="12.75">
      <c r="D1610" s="300"/>
    </row>
    <row r="1611" ht="12.75">
      <c r="D1611" s="300"/>
    </row>
    <row r="1612" ht="12.75">
      <c r="D1612" s="300"/>
    </row>
    <row r="1613" ht="12.75">
      <c r="D1613" s="300"/>
    </row>
    <row r="1614" ht="12.75">
      <c r="D1614" s="300"/>
    </row>
    <row r="1615" ht="12.75">
      <c r="D1615" s="300"/>
    </row>
    <row r="1616" ht="12.75">
      <c r="D1616" s="300"/>
    </row>
    <row r="1617" ht="12.75">
      <c r="D1617" s="300"/>
    </row>
    <row r="1618" ht="12.75">
      <c r="D1618" s="300"/>
    </row>
    <row r="1619" ht="12.75">
      <c r="D1619" s="300"/>
    </row>
    <row r="1620" ht="12.75">
      <c r="D1620" s="300"/>
    </row>
    <row r="1621" ht="12.75">
      <c r="D1621" s="300"/>
    </row>
    <row r="1622" ht="12.75">
      <c r="D1622" s="300"/>
    </row>
    <row r="1623" ht="12.75">
      <c r="D1623" s="300"/>
    </row>
    <row r="1624" ht="12.75">
      <c r="D1624" s="300"/>
    </row>
    <row r="1625" ht="12.75">
      <c r="D1625" s="300"/>
    </row>
    <row r="1626" ht="12.75">
      <c r="D1626" s="300"/>
    </row>
    <row r="1627" ht="12.75">
      <c r="D1627" s="300"/>
    </row>
    <row r="1628" ht="12.75">
      <c r="D1628" s="300"/>
    </row>
    <row r="1629" ht="12.75">
      <c r="D1629" s="300"/>
    </row>
    <row r="1630" ht="12.75">
      <c r="D1630" s="300"/>
    </row>
    <row r="1631" ht="12.75">
      <c r="D1631" s="300"/>
    </row>
    <row r="1632" ht="12.75">
      <c r="D1632" s="300"/>
    </row>
    <row r="1633" ht="12.75">
      <c r="D1633" s="300"/>
    </row>
    <row r="1634" ht="12.75">
      <c r="D1634" s="300"/>
    </row>
    <row r="1635" ht="12.75">
      <c r="D1635" s="300"/>
    </row>
    <row r="1636" ht="12.75">
      <c r="D1636" s="300"/>
    </row>
    <row r="1637" ht="12.75">
      <c r="D1637" s="300"/>
    </row>
    <row r="1638" ht="12.75">
      <c r="D1638" s="300"/>
    </row>
    <row r="1639" ht="12.75">
      <c r="D1639" s="300"/>
    </row>
    <row r="1640" ht="12.75">
      <c r="D1640" s="300"/>
    </row>
    <row r="1641" ht="12.75">
      <c r="D1641" s="300"/>
    </row>
    <row r="1642" ht="12.75">
      <c r="D1642" s="300"/>
    </row>
    <row r="1643" ht="12.75">
      <c r="D1643" s="300"/>
    </row>
    <row r="1644" ht="12.75">
      <c r="D1644" s="300"/>
    </row>
    <row r="1645" ht="12.75">
      <c r="D1645" s="300"/>
    </row>
    <row r="1646" ht="12.75">
      <c r="D1646" s="300"/>
    </row>
    <row r="1647" ht="12.75">
      <c r="D1647" s="300"/>
    </row>
    <row r="1648" ht="12.75">
      <c r="D1648" s="300"/>
    </row>
    <row r="1649" ht="12.75">
      <c r="D1649" s="300"/>
    </row>
    <row r="1650" ht="12.75">
      <c r="D1650" s="300"/>
    </row>
    <row r="1651" ht="12.75">
      <c r="D1651" s="300"/>
    </row>
    <row r="1652" ht="12.75">
      <c r="D1652" s="300"/>
    </row>
    <row r="1653" ht="12.75">
      <c r="D1653" s="300"/>
    </row>
    <row r="1654" ht="12.75">
      <c r="D1654" s="300"/>
    </row>
    <row r="1655" ht="12.75">
      <c r="D1655" s="300"/>
    </row>
    <row r="1656" ht="12.75">
      <c r="D1656" s="300"/>
    </row>
    <row r="1657" ht="12.75">
      <c r="D1657" s="300"/>
    </row>
    <row r="1658" ht="12.75">
      <c r="D1658" s="300"/>
    </row>
    <row r="1659" ht="12.75">
      <c r="D1659" s="300"/>
    </row>
    <row r="1660" ht="12.75">
      <c r="D1660" s="300"/>
    </row>
    <row r="1661" ht="12.75">
      <c r="D1661" s="300"/>
    </row>
    <row r="1662" ht="12.75">
      <c r="D1662" s="300"/>
    </row>
    <row r="1663" ht="12.75">
      <c r="D1663" s="300"/>
    </row>
    <row r="1664" ht="12.75">
      <c r="D1664" s="300"/>
    </row>
    <row r="1665" ht="12.75">
      <c r="D1665" s="300"/>
    </row>
    <row r="1666" ht="12.75">
      <c r="D1666" s="300"/>
    </row>
    <row r="1667" ht="12.75">
      <c r="D1667" s="300"/>
    </row>
    <row r="1668" ht="12.75">
      <c r="D1668" s="300"/>
    </row>
    <row r="1669" ht="12.75">
      <c r="D1669" s="300"/>
    </row>
    <row r="1670" ht="12.75">
      <c r="D1670" s="300"/>
    </row>
    <row r="1671" ht="12.75">
      <c r="D1671" s="300"/>
    </row>
    <row r="1672" ht="12.75">
      <c r="D1672" s="300"/>
    </row>
    <row r="1673" ht="12.75">
      <c r="D1673" s="300"/>
    </row>
    <row r="1674" ht="12.75">
      <c r="D1674" s="300"/>
    </row>
    <row r="1675" ht="12.75">
      <c r="D1675" s="300"/>
    </row>
    <row r="1676" ht="12.75">
      <c r="D1676" s="300"/>
    </row>
    <row r="1677" ht="12.75">
      <c r="D1677" s="300"/>
    </row>
    <row r="1678" ht="12.75">
      <c r="D1678" s="300"/>
    </row>
    <row r="1679" ht="12.75">
      <c r="D1679" s="300"/>
    </row>
    <row r="1680" ht="12.75">
      <c r="D1680" s="300"/>
    </row>
    <row r="1681" ht="12.75">
      <c r="D1681" s="300"/>
    </row>
    <row r="1682" ht="12.75">
      <c r="D1682" s="300"/>
    </row>
    <row r="1683" ht="12.75">
      <c r="D1683" s="300"/>
    </row>
    <row r="1684" ht="12.75">
      <c r="D1684" s="300"/>
    </row>
    <row r="1685" ht="12.75">
      <c r="D1685" s="300"/>
    </row>
    <row r="1686" ht="12.75">
      <c r="D1686" s="300"/>
    </row>
    <row r="1687" ht="12.75">
      <c r="D1687" s="300"/>
    </row>
    <row r="1688" ht="12.75">
      <c r="D1688" s="300"/>
    </row>
    <row r="1689" ht="12.75">
      <c r="D1689" s="300"/>
    </row>
    <row r="1690" ht="12.75">
      <c r="D1690" s="300"/>
    </row>
    <row r="1691" ht="12.75">
      <c r="D1691" s="300"/>
    </row>
    <row r="1692" ht="12.75">
      <c r="D1692" s="300"/>
    </row>
    <row r="1693" ht="12.75">
      <c r="D1693" s="300"/>
    </row>
    <row r="1694" ht="12.75">
      <c r="D1694" s="300"/>
    </row>
    <row r="1695" ht="12.75">
      <c r="D1695" s="300"/>
    </row>
    <row r="1696" ht="12.75">
      <c r="D1696" s="300"/>
    </row>
    <row r="1697" ht="12.75">
      <c r="D1697" s="300"/>
    </row>
    <row r="1698" ht="12.75">
      <c r="D1698" s="300"/>
    </row>
    <row r="1699" ht="12.75">
      <c r="D1699" s="300"/>
    </row>
    <row r="1700" ht="12.75">
      <c r="D1700" s="300"/>
    </row>
    <row r="1701" ht="12.75">
      <c r="D1701" s="300"/>
    </row>
    <row r="1702" ht="12.75">
      <c r="D1702" s="300"/>
    </row>
    <row r="1703" ht="12.75">
      <c r="D1703" s="300"/>
    </row>
    <row r="1704" ht="12.75">
      <c r="D1704" s="300"/>
    </row>
    <row r="1705" ht="12.75">
      <c r="D1705" s="300"/>
    </row>
    <row r="1706" ht="12.75">
      <c r="D1706" s="300"/>
    </row>
    <row r="1707" ht="12.75">
      <c r="D1707" s="300"/>
    </row>
    <row r="1708" ht="12.75">
      <c r="D1708" s="300"/>
    </row>
    <row r="1709" ht="12.75">
      <c r="D1709" s="300"/>
    </row>
    <row r="1710" ht="12.75">
      <c r="D1710" s="300"/>
    </row>
    <row r="1711" ht="12.75">
      <c r="D1711" s="300"/>
    </row>
    <row r="1712" ht="12.75">
      <c r="D1712" s="300"/>
    </row>
    <row r="1713" ht="12.75">
      <c r="D1713" s="300"/>
    </row>
    <row r="1714" ht="12.75">
      <c r="D1714" s="300"/>
    </row>
    <row r="1715" ht="12.75">
      <c r="D1715" s="300"/>
    </row>
    <row r="1716" ht="12.75">
      <c r="D1716" s="300"/>
    </row>
    <row r="1717" ht="12.75">
      <c r="D1717" s="300"/>
    </row>
    <row r="1718" ht="12.75">
      <c r="D1718" s="300"/>
    </row>
    <row r="1719" ht="12.75">
      <c r="D1719" s="300"/>
    </row>
    <row r="1720" ht="12.75">
      <c r="D1720" s="300"/>
    </row>
    <row r="1721" ht="12.75">
      <c r="D1721" s="300"/>
    </row>
    <row r="1722" ht="12.75">
      <c r="D1722" s="300"/>
    </row>
    <row r="1723" ht="12.75">
      <c r="D1723" s="300"/>
    </row>
    <row r="1724" ht="12.75">
      <c r="D1724" s="300"/>
    </row>
    <row r="1725" ht="12.75">
      <c r="D1725" s="300"/>
    </row>
    <row r="1726" ht="12.75">
      <c r="D1726" s="300"/>
    </row>
    <row r="1727" ht="12.75">
      <c r="D1727" s="300"/>
    </row>
    <row r="1728" ht="12.75">
      <c r="D1728" s="300"/>
    </row>
    <row r="1729" ht="12.75">
      <c r="D1729" s="300"/>
    </row>
    <row r="1730" ht="12.75">
      <c r="D1730" s="300"/>
    </row>
    <row r="1731" ht="12.75">
      <c r="D1731" s="300"/>
    </row>
    <row r="1732" ht="12.75">
      <c r="D1732" s="300"/>
    </row>
    <row r="1733" ht="12.75">
      <c r="D1733" s="300"/>
    </row>
    <row r="1734" ht="12.75">
      <c r="D1734" s="300"/>
    </row>
    <row r="1735" ht="12.75">
      <c r="D1735" s="300"/>
    </row>
    <row r="1736" ht="12.75">
      <c r="D1736" s="300"/>
    </row>
    <row r="1737" ht="12.75">
      <c r="D1737" s="300"/>
    </row>
    <row r="1738" ht="12.75">
      <c r="D1738" s="300"/>
    </row>
    <row r="1739" ht="12.75">
      <c r="D1739" s="300"/>
    </row>
    <row r="1740" ht="12.75">
      <c r="D1740" s="300"/>
    </row>
    <row r="1741" ht="12.75">
      <c r="D1741" s="300"/>
    </row>
    <row r="1742" ht="12.75">
      <c r="D1742" s="300"/>
    </row>
    <row r="1743" ht="12.75">
      <c r="D1743" s="300"/>
    </row>
    <row r="1744" ht="12.75">
      <c r="D1744" s="300"/>
    </row>
    <row r="1745" ht="12.75">
      <c r="D1745" s="300"/>
    </row>
    <row r="1746" ht="12.75">
      <c r="D1746" s="300"/>
    </row>
    <row r="1747" ht="12.75">
      <c r="D1747" s="300"/>
    </row>
    <row r="1748" ht="12.75">
      <c r="D1748" s="300"/>
    </row>
    <row r="1749" ht="12.75">
      <c r="D1749" s="300"/>
    </row>
    <row r="1750" ht="12.75">
      <c r="D1750" s="300"/>
    </row>
    <row r="1751" ht="12.75">
      <c r="D1751" s="300"/>
    </row>
    <row r="1752" ht="12.75">
      <c r="D1752" s="300"/>
    </row>
    <row r="1753" ht="12.75">
      <c r="D1753" s="300"/>
    </row>
    <row r="1754" ht="12.75">
      <c r="D1754" s="300"/>
    </row>
    <row r="1755" ht="12.75">
      <c r="D1755" s="300"/>
    </row>
    <row r="1756" ht="12.75">
      <c r="D1756" s="300"/>
    </row>
    <row r="1757" ht="12.75">
      <c r="D1757" s="300"/>
    </row>
    <row r="1758" ht="12.75">
      <c r="D1758" s="300"/>
    </row>
    <row r="1759" ht="12.75">
      <c r="D1759" s="300"/>
    </row>
    <row r="1760" ht="12.75">
      <c r="D1760" s="300"/>
    </row>
    <row r="1761" ht="12.75">
      <c r="D1761" s="300"/>
    </row>
    <row r="1762" ht="12.75">
      <c r="D1762" s="300"/>
    </row>
    <row r="1763" ht="12.75">
      <c r="D1763" s="300"/>
    </row>
    <row r="1764" ht="12.75">
      <c r="D1764" s="300"/>
    </row>
    <row r="1765" ht="12.75">
      <c r="D1765" s="300"/>
    </row>
    <row r="1766" ht="12.75">
      <c r="D1766" s="300"/>
    </row>
    <row r="1767" ht="12.75">
      <c r="D1767" s="300"/>
    </row>
    <row r="1768" ht="12.75">
      <c r="D1768" s="300"/>
    </row>
    <row r="1769" ht="12.75">
      <c r="D1769" s="300"/>
    </row>
    <row r="1770" ht="12.75">
      <c r="D1770" s="300"/>
    </row>
    <row r="1771" ht="12.75">
      <c r="D1771" s="300"/>
    </row>
    <row r="1772" ht="12.75">
      <c r="D1772" s="300"/>
    </row>
    <row r="1773" ht="12.75">
      <c r="D1773" s="300"/>
    </row>
    <row r="1774" ht="12.75">
      <c r="D1774" s="300"/>
    </row>
    <row r="1775" ht="12.75">
      <c r="D1775" s="300"/>
    </row>
    <row r="1776" ht="12.75">
      <c r="D1776" s="300"/>
    </row>
    <row r="1777" ht="12.75">
      <c r="D1777" s="300"/>
    </row>
    <row r="1778" ht="12.75">
      <c r="D1778" s="300"/>
    </row>
    <row r="1779" ht="12.75">
      <c r="D1779" s="300"/>
    </row>
    <row r="1780" ht="12.75">
      <c r="D1780" s="300"/>
    </row>
    <row r="1781" ht="12.75">
      <c r="D1781" s="300"/>
    </row>
    <row r="1782" ht="12.75">
      <c r="D1782" s="300"/>
    </row>
    <row r="1783" ht="12.75">
      <c r="D1783" s="300"/>
    </row>
    <row r="1784" ht="12.75">
      <c r="D1784" s="300"/>
    </row>
    <row r="1785" ht="12.75">
      <c r="D1785" s="300"/>
    </row>
    <row r="1786" ht="12.75">
      <c r="D1786" s="300"/>
    </row>
    <row r="1787" ht="12.75">
      <c r="D1787" s="300"/>
    </row>
    <row r="1788" ht="12.75">
      <c r="D1788" s="300"/>
    </row>
    <row r="1789" ht="12.75">
      <c r="D1789" s="300"/>
    </row>
    <row r="1790" ht="12.75">
      <c r="D1790" s="300"/>
    </row>
    <row r="1791" ht="12.75">
      <c r="D1791" s="300"/>
    </row>
    <row r="1792" ht="12.75">
      <c r="D1792" s="300"/>
    </row>
    <row r="1793" ht="12.75">
      <c r="D1793" s="300"/>
    </row>
    <row r="1794" ht="12.75">
      <c r="D1794" s="300"/>
    </row>
    <row r="1795" ht="12.75">
      <c r="D1795" s="300"/>
    </row>
    <row r="1796" ht="12.75">
      <c r="D1796" s="300"/>
    </row>
    <row r="1797" ht="12.75">
      <c r="D1797" s="300"/>
    </row>
    <row r="1798" ht="12.75">
      <c r="D1798" s="300"/>
    </row>
    <row r="1799" ht="12.75">
      <c r="D1799" s="300"/>
    </row>
    <row r="1800" ht="12.75">
      <c r="D1800" s="300"/>
    </row>
    <row r="1801" ht="12.75">
      <c r="D1801" s="300"/>
    </row>
    <row r="1802" ht="12.75">
      <c r="D1802" s="300"/>
    </row>
    <row r="1803" ht="12.75">
      <c r="D1803" s="300"/>
    </row>
    <row r="1804" ht="12.75">
      <c r="D1804" s="300"/>
    </row>
    <row r="1805" ht="12.75">
      <c r="D1805" s="300"/>
    </row>
    <row r="1806" ht="12.75">
      <c r="D1806" s="300"/>
    </row>
    <row r="1807" ht="12.75">
      <c r="D1807" s="300"/>
    </row>
    <row r="1808" ht="12.75">
      <c r="D1808" s="300"/>
    </row>
    <row r="1809" ht="12.75">
      <c r="D1809" s="300"/>
    </row>
    <row r="1810" ht="12.75">
      <c r="D1810" s="300"/>
    </row>
    <row r="1811" ht="12.75">
      <c r="D1811" s="300"/>
    </row>
    <row r="1812" ht="12.75">
      <c r="D1812" s="300"/>
    </row>
    <row r="1813" ht="12.75">
      <c r="D1813" s="300"/>
    </row>
    <row r="1814" ht="12.75">
      <c r="D1814" s="300"/>
    </row>
    <row r="1815" ht="12.75">
      <c r="D1815" s="300"/>
    </row>
    <row r="1816" ht="12.75">
      <c r="D1816" s="300"/>
    </row>
    <row r="1817" ht="12.75">
      <c r="D1817" s="300"/>
    </row>
    <row r="1818" ht="12.75">
      <c r="D1818" s="300"/>
    </row>
    <row r="1819" ht="12.75">
      <c r="D1819" s="300"/>
    </row>
    <row r="1820" ht="12.75">
      <c r="D1820" s="300"/>
    </row>
    <row r="1821" ht="12.75">
      <c r="D1821" s="300"/>
    </row>
    <row r="1822" ht="12.75">
      <c r="D1822" s="300"/>
    </row>
    <row r="1823" ht="12.75">
      <c r="D1823" s="300"/>
    </row>
    <row r="1824" ht="12.75">
      <c r="D1824" s="300"/>
    </row>
    <row r="1825" ht="12.75">
      <c r="D1825" s="300"/>
    </row>
    <row r="1826" ht="12.75">
      <c r="D1826" s="300"/>
    </row>
    <row r="1827" ht="12.75">
      <c r="D1827" s="300"/>
    </row>
    <row r="1828" ht="12.75">
      <c r="D1828" s="300"/>
    </row>
    <row r="1829" ht="12.75">
      <c r="D1829" s="300"/>
    </row>
    <row r="1830" ht="12.75">
      <c r="D1830" s="300"/>
    </row>
    <row r="1831" ht="12.75">
      <c r="D1831" s="300"/>
    </row>
    <row r="1832" ht="12.75">
      <c r="D1832" s="300"/>
    </row>
    <row r="1833" ht="12.75">
      <c r="D1833" s="300"/>
    </row>
    <row r="1834" ht="12.75">
      <c r="D1834" s="300"/>
    </row>
    <row r="1835" ht="12.75">
      <c r="D1835" s="300"/>
    </row>
    <row r="1836" ht="12.75">
      <c r="D1836" s="300"/>
    </row>
    <row r="1837" ht="12.75">
      <c r="D1837" s="300"/>
    </row>
    <row r="1838" ht="12.75">
      <c r="D1838" s="300"/>
    </row>
    <row r="1839" ht="12.75">
      <c r="D1839" s="300"/>
    </row>
    <row r="1840" ht="12.75">
      <c r="D1840" s="300"/>
    </row>
    <row r="1841" ht="12.75">
      <c r="D1841" s="300"/>
    </row>
    <row r="1842" ht="12.75">
      <c r="D1842" s="300"/>
    </row>
    <row r="1843" ht="12.75">
      <c r="D1843" s="300"/>
    </row>
    <row r="1844" ht="12.75">
      <c r="D1844" s="300"/>
    </row>
    <row r="1845" ht="12.75">
      <c r="D1845" s="300"/>
    </row>
    <row r="1846" ht="12.75">
      <c r="D1846" s="300"/>
    </row>
    <row r="1847" ht="12.75">
      <c r="D1847" s="300"/>
    </row>
    <row r="1848" ht="12.75">
      <c r="D1848" s="300"/>
    </row>
    <row r="1849" ht="12.75">
      <c r="D1849" s="300"/>
    </row>
    <row r="1850" ht="12.75">
      <c r="D1850" s="300"/>
    </row>
    <row r="1851" ht="12.75">
      <c r="D1851" s="300"/>
    </row>
    <row r="1852" ht="12.75">
      <c r="D1852" s="300"/>
    </row>
    <row r="1853" ht="12.75">
      <c r="D1853" s="300"/>
    </row>
    <row r="1854" ht="12.75">
      <c r="D1854" s="300"/>
    </row>
    <row r="1855" ht="12.75">
      <c r="D1855" s="300"/>
    </row>
    <row r="1856" ht="12.75">
      <c r="D1856" s="300"/>
    </row>
    <row r="1857" ht="12.75">
      <c r="D1857" s="300"/>
    </row>
    <row r="1858" ht="12.75">
      <c r="D1858" s="300"/>
    </row>
    <row r="1859" ht="12.75">
      <c r="D1859" s="300"/>
    </row>
    <row r="1860" ht="12.75">
      <c r="D1860" s="300"/>
    </row>
    <row r="1861" ht="12.75">
      <c r="D1861" s="300"/>
    </row>
    <row r="1862" ht="12.75">
      <c r="D1862" s="300"/>
    </row>
    <row r="1863" ht="12.75">
      <c r="D1863" s="300"/>
    </row>
    <row r="1864" ht="12.75">
      <c r="D1864" s="300"/>
    </row>
    <row r="1865" ht="12.75">
      <c r="D1865" s="300"/>
    </row>
    <row r="1866" ht="12.75">
      <c r="D1866" s="300"/>
    </row>
    <row r="1867" ht="12.75">
      <c r="D1867" s="300"/>
    </row>
    <row r="1868" ht="12.75">
      <c r="D1868" s="300"/>
    </row>
    <row r="1869" ht="12.75">
      <c r="D1869" s="300"/>
    </row>
    <row r="1870" ht="12.75">
      <c r="D1870" s="300"/>
    </row>
    <row r="1871" ht="12.75">
      <c r="D1871" s="300"/>
    </row>
    <row r="1872" ht="12.75">
      <c r="D1872" s="300"/>
    </row>
    <row r="1873" ht="12.75">
      <c r="D1873" s="300"/>
    </row>
    <row r="1874" ht="12.75">
      <c r="D1874" s="300"/>
    </row>
    <row r="1875" ht="12.75">
      <c r="D1875" s="300"/>
    </row>
    <row r="1876" ht="12.75">
      <c r="D1876" s="300"/>
    </row>
    <row r="1877" ht="12.75">
      <c r="D1877" s="300"/>
    </row>
    <row r="1878" ht="12.75">
      <c r="D1878" s="300"/>
    </row>
    <row r="1879" ht="12.75">
      <c r="D1879" s="300"/>
    </row>
    <row r="1880" ht="12.75">
      <c r="D1880" s="300"/>
    </row>
    <row r="1881" ht="12.75">
      <c r="D1881" s="300"/>
    </row>
    <row r="1882" ht="12.75">
      <c r="D1882" s="300"/>
    </row>
    <row r="1883" ht="12.75">
      <c r="D1883" s="300"/>
    </row>
    <row r="1884" ht="12.75">
      <c r="D1884" s="300"/>
    </row>
    <row r="1885" ht="12.75">
      <c r="D1885" s="300"/>
    </row>
    <row r="1886" ht="12.75">
      <c r="D1886" s="300"/>
    </row>
    <row r="1887" ht="12.75">
      <c r="D1887" s="300"/>
    </row>
    <row r="1888" ht="12.75">
      <c r="D1888" s="300"/>
    </row>
    <row r="1889" ht="12.75">
      <c r="D1889" s="300"/>
    </row>
    <row r="1890" ht="12.75">
      <c r="D1890" s="300"/>
    </row>
    <row r="1891" ht="12.75">
      <c r="D1891" s="300"/>
    </row>
    <row r="1892" ht="12.75">
      <c r="D1892" s="300"/>
    </row>
    <row r="1893" ht="12.75">
      <c r="D1893" s="300"/>
    </row>
    <row r="1894" ht="12.75">
      <c r="D1894" s="300"/>
    </row>
    <row r="1895" ht="12.75">
      <c r="D1895" s="300"/>
    </row>
    <row r="1896" ht="12.75">
      <c r="D1896" s="300"/>
    </row>
    <row r="1897" ht="12.75">
      <c r="D1897" s="300"/>
    </row>
    <row r="1898" ht="12.75">
      <c r="D1898" s="300"/>
    </row>
    <row r="1899" ht="12.75">
      <c r="D1899" s="300"/>
    </row>
    <row r="1900" ht="12.75">
      <c r="D1900" s="300"/>
    </row>
    <row r="1901" ht="12.75">
      <c r="D1901" s="300"/>
    </row>
    <row r="1902" ht="12.75">
      <c r="D1902" s="300"/>
    </row>
    <row r="1903" ht="12.75">
      <c r="D1903" s="300"/>
    </row>
    <row r="1904" ht="12.75">
      <c r="D1904" s="300"/>
    </row>
    <row r="1905" ht="12.75">
      <c r="D1905" s="300"/>
    </row>
    <row r="1906" ht="12.75">
      <c r="D1906" s="300"/>
    </row>
    <row r="1907" ht="12.75">
      <c r="D1907" s="300"/>
    </row>
    <row r="1908" ht="12.75">
      <c r="D1908" s="300"/>
    </row>
    <row r="1909" ht="12.75">
      <c r="D1909" s="300"/>
    </row>
    <row r="1910" ht="12.75">
      <c r="D1910" s="300"/>
    </row>
    <row r="1911" ht="12.75">
      <c r="D1911" s="300"/>
    </row>
    <row r="1912" ht="12.75">
      <c r="D1912" s="300"/>
    </row>
    <row r="1913" ht="12.75">
      <c r="D1913" s="300"/>
    </row>
    <row r="1914" ht="12.75">
      <c r="D1914" s="300"/>
    </row>
    <row r="1915" ht="12.75">
      <c r="D1915" s="300"/>
    </row>
    <row r="1916" ht="12.75">
      <c r="D1916" s="300"/>
    </row>
    <row r="1917" ht="12.75">
      <c r="D1917" s="300"/>
    </row>
    <row r="1918" ht="12.75">
      <c r="D1918" s="300"/>
    </row>
    <row r="1919" ht="12.75">
      <c r="D1919" s="300"/>
    </row>
    <row r="1920" ht="12.75">
      <c r="D1920" s="300"/>
    </row>
    <row r="1921" ht="12.75">
      <c r="D1921" s="300"/>
    </row>
    <row r="1922" ht="12.75">
      <c r="D1922" s="300"/>
    </row>
    <row r="1923" ht="12.75">
      <c r="D1923" s="300"/>
    </row>
    <row r="1924" ht="12.75">
      <c r="D1924" s="300"/>
    </row>
    <row r="1925" ht="12.75">
      <c r="D1925" s="300"/>
    </row>
    <row r="1926" ht="12.75">
      <c r="D1926" s="300"/>
    </row>
    <row r="1927" ht="12.75">
      <c r="D1927" s="300"/>
    </row>
    <row r="1928" ht="12.75">
      <c r="D1928" s="300"/>
    </row>
    <row r="1929" ht="12.75">
      <c r="D1929" s="300"/>
    </row>
    <row r="1930" ht="12.75">
      <c r="D1930" s="300"/>
    </row>
    <row r="1931" ht="12.75">
      <c r="D1931" s="300"/>
    </row>
    <row r="1932" ht="12.75">
      <c r="D1932" s="300"/>
    </row>
    <row r="1933" ht="12.75">
      <c r="D1933" s="300"/>
    </row>
    <row r="1934" ht="12.75">
      <c r="D1934" s="300"/>
    </row>
    <row r="1935" ht="12.75">
      <c r="D1935" s="300"/>
    </row>
    <row r="1936" ht="12.75">
      <c r="D1936" s="300"/>
    </row>
    <row r="1937" ht="12.75">
      <c r="D1937" s="300"/>
    </row>
    <row r="1938" ht="12.75">
      <c r="D1938" s="300"/>
    </row>
    <row r="1939" ht="12.75">
      <c r="D1939" s="300"/>
    </row>
    <row r="1940" ht="12.75">
      <c r="D1940" s="300"/>
    </row>
    <row r="1941" ht="12.75">
      <c r="D1941" s="300"/>
    </row>
    <row r="1942" ht="12.75">
      <c r="D1942" s="300"/>
    </row>
    <row r="1943" ht="12.75">
      <c r="D1943" s="300"/>
    </row>
    <row r="1944" ht="12.75">
      <c r="D1944" s="300"/>
    </row>
    <row r="1945" ht="12.75">
      <c r="D1945" s="300"/>
    </row>
    <row r="1946" ht="12.75">
      <c r="D1946" s="300"/>
    </row>
    <row r="1947" ht="12.75">
      <c r="D1947" s="300"/>
    </row>
    <row r="1948" ht="12.75">
      <c r="D1948" s="300"/>
    </row>
    <row r="1949" ht="12.75">
      <c r="D1949" s="300"/>
    </row>
    <row r="1950" ht="12.75">
      <c r="D1950" s="300"/>
    </row>
    <row r="1951" ht="12.75">
      <c r="D1951" s="300"/>
    </row>
    <row r="1952" ht="12.75">
      <c r="D1952" s="300"/>
    </row>
    <row r="1953" ht="12.75">
      <c r="D1953" s="300"/>
    </row>
    <row r="1954" ht="12.75">
      <c r="D1954" s="300"/>
    </row>
    <row r="1955" ht="12.75">
      <c r="D1955" s="300"/>
    </row>
    <row r="1956" ht="12.75">
      <c r="D1956" s="300"/>
    </row>
    <row r="1957" ht="12.75">
      <c r="D1957" s="300"/>
    </row>
    <row r="1958" ht="12.75">
      <c r="D1958" s="300"/>
    </row>
    <row r="1959" ht="12.75">
      <c r="D1959" s="300"/>
    </row>
    <row r="1960" ht="12.75">
      <c r="D1960" s="300"/>
    </row>
    <row r="1961" ht="12.75">
      <c r="D1961" s="300"/>
    </row>
    <row r="1962" ht="12.75">
      <c r="D1962" s="300"/>
    </row>
    <row r="1963" ht="12.75">
      <c r="D1963" s="300"/>
    </row>
    <row r="1964" ht="12.75">
      <c r="D1964" s="300"/>
    </row>
    <row r="1965" ht="12.75">
      <c r="D1965" s="300"/>
    </row>
    <row r="1966" ht="12.75">
      <c r="D1966" s="300"/>
    </row>
    <row r="1967" ht="12.75">
      <c r="D1967" s="300"/>
    </row>
    <row r="1968" ht="12.75">
      <c r="D1968" s="300"/>
    </row>
    <row r="1969" ht="12.75">
      <c r="D1969" s="300"/>
    </row>
    <row r="1970" ht="12.75">
      <c r="D1970" s="300"/>
    </row>
    <row r="1971" ht="12.75">
      <c r="D1971" s="300"/>
    </row>
    <row r="1972" ht="12.75">
      <c r="D1972" s="300"/>
    </row>
    <row r="1973" ht="12.75">
      <c r="D1973" s="300"/>
    </row>
    <row r="1974" ht="12.75">
      <c r="D1974" s="300"/>
    </row>
    <row r="1975" ht="12.75">
      <c r="D1975" s="300"/>
    </row>
    <row r="1976" ht="12.75">
      <c r="D1976" s="300"/>
    </row>
    <row r="1977" ht="12.75">
      <c r="D1977" s="300"/>
    </row>
    <row r="1978" ht="12.75">
      <c r="D1978" s="300"/>
    </row>
    <row r="1979" ht="12.75">
      <c r="D1979" s="300"/>
    </row>
    <row r="1980" ht="12.75">
      <c r="D1980" s="300"/>
    </row>
    <row r="1981" ht="12.75">
      <c r="D1981" s="300"/>
    </row>
    <row r="1982" ht="12.75">
      <c r="D1982" s="300"/>
    </row>
    <row r="1983" ht="12.75">
      <c r="D1983" s="300"/>
    </row>
    <row r="1984" ht="12.75">
      <c r="D1984" s="300"/>
    </row>
    <row r="1985" ht="12.75">
      <c r="D1985" s="300"/>
    </row>
    <row r="1986" ht="12.75">
      <c r="D1986" s="300"/>
    </row>
    <row r="1987" ht="12.75">
      <c r="D1987" s="300"/>
    </row>
    <row r="1988" ht="12.75">
      <c r="D1988" s="300"/>
    </row>
    <row r="1989" ht="12.75">
      <c r="D1989" s="300"/>
    </row>
    <row r="1990" ht="12.75">
      <c r="D1990" s="300"/>
    </row>
    <row r="1991" ht="12.75">
      <c r="D1991" s="300"/>
    </row>
    <row r="1992" ht="12.75">
      <c r="D1992" s="300"/>
    </row>
    <row r="1993" ht="12.75">
      <c r="D1993" s="300"/>
    </row>
    <row r="1994" ht="12.75">
      <c r="D1994" s="300"/>
    </row>
    <row r="1995" ht="12.75">
      <c r="D1995" s="300"/>
    </row>
    <row r="1996" ht="12.75">
      <c r="D1996" s="300"/>
    </row>
    <row r="1997" ht="12.75">
      <c r="D1997" s="300"/>
    </row>
    <row r="1998" ht="12.75">
      <c r="D1998" s="300"/>
    </row>
    <row r="1999" ht="12.75">
      <c r="D1999" s="300"/>
    </row>
    <row r="2000" ht="12.75">
      <c r="D2000" s="300"/>
    </row>
    <row r="2001" ht="12.75">
      <c r="D2001" s="300"/>
    </row>
    <row r="2002" ht="12.75">
      <c r="D2002" s="300"/>
    </row>
    <row r="2003" ht="12.75">
      <c r="D2003" s="300"/>
    </row>
    <row r="2004" ht="12.75">
      <c r="D2004" s="300"/>
    </row>
    <row r="2005" ht="12.75">
      <c r="D2005" s="300"/>
    </row>
    <row r="2006" ht="12.75">
      <c r="D2006" s="300"/>
    </row>
    <row r="2007" ht="12.75">
      <c r="D2007" s="300"/>
    </row>
    <row r="2008" ht="12.75">
      <c r="D2008" s="300"/>
    </row>
    <row r="2009" ht="12.75">
      <c r="D2009" s="300"/>
    </row>
    <row r="2010" ht="12.75">
      <c r="D2010" s="300"/>
    </row>
    <row r="2011" ht="12.75">
      <c r="D2011" s="300"/>
    </row>
    <row r="2012" ht="12.75">
      <c r="D2012" s="300"/>
    </row>
    <row r="2013" ht="12.75">
      <c r="D2013" s="300"/>
    </row>
    <row r="2014" ht="12.75">
      <c r="D2014" s="300"/>
    </row>
    <row r="2015" ht="12.75">
      <c r="D2015" s="300"/>
    </row>
    <row r="2016" ht="12.75">
      <c r="D2016" s="300"/>
    </row>
    <row r="2017" ht="12.75">
      <c r="D2017" s="300"/>
    </row>
    <row r="2018" ht="12.75">
      <c r="D2018" s="300"/>
    </row>
    <row r="2019" ht="12.75">
      <c r="D2019" s="300"/>
    </row>
    <row r="2020" ht="12.75">
      <c r="D2020" s="300"/>
    </row>
    <row r="2021" ht="12.75">
      <c r="D2021" s="300"/>
    </row>
    <row r="2022" ht="12.75">
      <c r="D2022" s="300"/>
    </row>
    <row r="2023" ht="12.75">
      <c r="D2023" s="300"/>
    </row>
    <row r="2024" ht="12.75">
      <c r="D2024" s="300"/>
    </row>
    <row r="2025" ht="12.75">
      <c r="D2025" s="300"/>
    </row>
    <row r="2026" ht="12.75">
      <c r="D2026" s="300"/>
    </row>
    <row r="2027" ht="12.75">
      <c r="D2027" s="300"/>
    </row>
    <row r="2028" ht="12.75">
      <c r="D2028" s="300"/>
    </row>
    <row r="2029" ht="12.75">
      <c r="D2029" s="300"/>
    </row>
    <row r="2030" ht="12.75">
      <c r="D2030" s="300"/>
    </row>
    <row r="2031" ht="12.75">
      <c r="D2031" s="300"/>
    </row>
    <row r="2032" ht="12.75">
      <c r="D2032" s="300"/>
    </row>
    <row r="2033" ht="12.75">
      <c r="D2033" s="300"/>
    </row>
    <row r="2034" ht="12.75">
      <c r="D2034" s="300"/>
    </row>
    <row r="2035" ht="12.75">
      <c r="D2035" s="300"/>
    </row>
    <row r="2036" ht="12.75">
      <c r="D2036" s="300"/>
    </row>
    <row r="2037" ht="12.75">
      <c r="D2037" s="300"/>
    </row>
    <row r="2038" ht="12.75">
      <c r="D2038" s="300"/>
    </row>
    <row r="2039" ht="12.75">
      <c r="D2039" s="300"/>
    </row>
    <row r="2040" ht="12.75">
      <c r="D2040" s="300"/>
    </row>
    <row r="2041" ht="12.75">
      <c r="D2041" s="300"/>
    </row>
    <row r="2042" ht="12.75">
      <c r="D2042" s="300"/>
    </row>
    <row r="2043" ht="12.75">
      <c r="D2043" s="300"/>
    </row>
    <row r="2044" ht="12.75">
      <c r="D2044" s="300"/>
    </row>
    <row r="2045" ht="12.75">
      <c r="D2045" s="300"/>
    </row>
    <row r="2046" ht="12.75">
      <c r="D2046" s="300"/>
    </row>
    <row r="2047" ht="12.75">
      <c r="D2047" s="300"/>
    </row>
    <row r="2048" ht="12.75">
      <c r="D2048" s="300"/>
    </row>
    <row r="2049" ht="12.75">
      <c r="D2049" s="300"/>
    </row>
    <row r="2050" ht="12.75">
      <c r="D2050" s="300"/>
    </row>
    <row r="2051" ht="12.75">
      <c r="D2051" s="300"/>
    </row>
    <row r="2052" ht="12.75">
      <c r="D2052" s="300"/>
    </row>
    <row r="2053" ht="12.75">
      <c r="D2053" s="300"/>
    </row>
    <row r="2054" ht="12.75">
      <c r="D2054" s="300"/>
    </row>
    <row r="2055" ht="12.75">
      <c r="D2055" s="300"/>
    </row>
    <row r="2056" ht="12.75">
      <c r="D2056" s="300"/>
    </row>
    <row r="2057" ht="12.75">
      <c r="D2057" s="300"/>
    </row>
    <row r="2058" ht="12.75">
      <c r="D2058" s="300"/>
    </row>
    <row r="2059" ht="12.75">
      <c r="D2059" s="300"/>
    </row>
    <row r="2060" ht="12.75">
      <c r="D2060" s="300"/>
    </row>
    <row r="2061" ht="12.75">
      <c r="D2061" s="300"/>
    </row>
    <row r="2062" ht="12.75">
      <c r="D2062" s="300"/>
    </row>
    <row r="2063" ht="12.75">
      <c r="D2063" s="300"/>
    </row>
    <row r="2064" ht="12.75">
      <c r="D2064" s="300"/>
    </row>
    <row r="2065" ht="12.75">
      <c r="D2065" s="300"/>
    </row>
    <row r="2066" ht="12.75">
      <c r="D2066" s="300"/>
    </row>
    <row r="2067" ht="12.75">
      <c r="D2067" s="300"/>
    </row>
    <row r="2068" ht="12.75">
      <c r="D2068" s="300"/>
    </row>
    <row r="2069" ht="12.75">
      <c r="D2069" s="300"/>
    </row>
    <row r="2070" ht="12.75">
      <c r="D2070" s="300"/>
    </row>
    <row r="2071" ht="12.75">
      <c r="D2071" s="300"/>
    </row>
    <row r="2072" ht="12.75">
      <c r="D2072" s="300"/>
    </row>
    <row r="2073" ht="12.75">
      <c r="D2073" s="300"/>
    </row>
    <row r="2074" ht="12.75">
      <c r="D2074" s="300"/>
    </row>
    <row r="2075" ht="12.75">
      <c r="D2075" s="300"/>
    </row>
    <row r="2076" ht="12.75">
      <c r="D2076" s="300"/>
    </row>
    <row r="2077" ht="12.75">
      <c r="D2077" s="300"/>
    </row>
    <row r="2078" ht="12.75">
      <c r="D2078" s="300"/>
    </row>
    <row r="2079" ht="12.75">
      <c r="D2079" s="300"/>
    </row>
    <row r="2080" ht="12.75">
      <c r="D2080" s="300"/>
    </row>
    <row r="2081" ht="12.75">
      <c r="D2081" s="300"/>
    </row>
    <row r="2082" ht="12.75">
      <c r="D2082" s="300"/>
    </row>
    <row r="2083" ht="12.75">
      <c r="D2083" s="300"/>
    </row>
    <row r="2084" ht="12.75">
      <c r="D2084" s="300"/>
    </row>
    <row r="2085" ht="12.75">
      <c r="D2085" s="300"/>
    </row>
    <row r="2086" ht="12.75">
      <c r="D2086" s="300"/>
    </row>
    <row r="2087" ht="12.75">
      <c r="D2087" s="300"/>
    </row>
    <row r="2088" ht="12.75">
      <c r="D2088" s="300"/>
    </row>
    <row r="2089" ht="12.75">
      <c r="D2089" s="300"/>
    </row>
    <row r="2090" ht="12.75">
      <c r="D2090" s="300"/>
    </row>
    <row r="2091" ht="12.75">
      <c r="D2091" s="300"/>
    </row>
    <row r="2092" ht="12.75">
      <c r="D2092" s="300"/>
    </row>
    <row r="2093" ht="12.75">
      <c r="D2093" s="300"/>
    </row>
    <row r="2094" ht="12.75">
      <c r="D2094" s="300"/>
    </row>
    <row r="2095" ht="12.75">
      <c r="D2095" s="300"/>
    </row>
    <row r="2096" ht="12.75">
      <c r="D2096" s="300"/>
    </row>
    <row r="2097" ht="12.75">
      <c r="D2097" s="300"/>
    </row>
    <row r="2098" ht="12.75">
      <c r="D2098" s="300"/>
    </row>
    <row r="2099" ht="12.75">
      <c r="D2099" s="300"/>
    </row>
    <row r="2100" ht="12.75">
      <c r="D2100" s="300"/>
    </row>
    <row r="2101" ht="12.75">
      <c r="D2101" s="300"/>
    </row>
    <row r="2102" ht="12.75">
      <c r="D2102" s="300"/>
    </row>
    <row r="2103" ht="12.75">
      <c r="D2103" s="300"/>
    </row>
    <row r="2104" ht="12.75">
      <c r="D2104" s="300"/>
    </row>
    <row r="2105" ht="12.75">
      <c r="D2105" s="300"/>
    </row>
    <row r="2106" ht="12.75">
      <c r="D2106" s="300"/>
    </row>
    <row r="2107" ht="12.75">
      <c r="D2107" s="300"/>
    </row>
    <row r="2108" ht="12.75">
      <c r="D2108" s="300"/>
    </row>
    <row r="2109" ht="12.75">
      <c r="D2109" s="300"/>
    </row>
    <row r="2110" ht="12.75">
      <c r="D2110" s="300"/>
    </row>
    <row r="2111" ht="12.75">
      <c r="D2111" s="300"/>
    </row>
    <row r="2112" ht="12.75">
      <c r="D2112" s="300"/>
    </row>
    <row r="2113" ht="12.75">
      <c r="D2113" s="300"/>
    </row>
    <row r="2114" ht="12.75">
      <c r="D2114" s="300"/>
    </row>
    <row r="2115" ht="12.75">
      <c r="D2115" s="300"/>
    </row>
    <row r="2116" ht="12.75">
      <c r="D2116" s="300"/>
    </row>
    <row r="2117" ht="12.75">
      <c r="D2117" s="300"/>
    </row>
    <row r="2118" ht="12.75">
      <c r="D2118" s="300"/>
    </row>
    <row r="2119" ht="12.75">
      <c r="D2119" s="300"/>
    </row>
    <row r="2120" ht="12.75">
      <c r="D2120" s="300"/>
    </row>
    <row r="2121" ht="12.75">
      <c r="D2121" s="300"/>
    </row>
    <row r="2122" ht="12.75">
      <c r="D2122" s="300"/>
    </row>
    <row r="2123" ht="12.75">
      <c r="D2123" s="300"/>
    </row>
    <row r="2124" ht="12.75">
      <c r="D2124" s="300"/>
    </row>
    <row r="2125" ht="12.75">
      <c r="D2125" s="300"/>
    </row>
    <row r="2126" ht="12.75">
      <c r="D2126" s="300"/>
    </row>
    <row r="2127" ht="12.75">
      <c r="D2127" s="300"/>
    </row>
    <row r="2128" ht="12.75">
      <c r="D2128" s="300"/>
    </row>
    <row r="2129" ht="12.75">
      <c r="D2129" s="300"/>
    </row>
    <row r="2130" ht="12.75">
      <c r="D2130" s="300"/>
    </row>
    <row r="2131" ht="12.75">
      <c r="D2131" s="300"/>
    </row>
    <row r="2132" ht="12.75">
      <c r="D2132" s="300"/>
    </row>
    <row r="2133" ht="12.75">
      <c r="D2133" s="300"/>
    </row>
    <row r="2134" ht="12.75">
      <c r="D2134" s="300"/>
    </row>
    <row r="2135" ht="12.75">
      <c r="D2135" s="300"/>
    </row>
    <row r="2136" ht="12.75">
      <c r="D2136" s="300"/>
    </row>
    <row r="2137" ht="12.75">
      <c r="D2137" s="300"/>
    </row>
    <row r="2138" ht="12.75">
      <c r="D2138" s="300"/>
    </row>
    <row r="2139" ht="12.75">
      <c r="D2139" s="300"/>
    </row>
    <row r="2140" ht="12.75">
      <c r="D2140" s="300"/>
    </row>
    <row r="2141" ht="12.75">
      <c r="D2141" s="300"/>
    </row>
    <row r="2142" ht="12.75">
      <c r="D2142" s="300"/>
    </row>
    <row r="2143" ht="12.75">
      <c r="D2143" s="300"/>
    </row>
    <row r="2144" ht="12.75">
      <c r="D2144" s="300"/>
    </row>
    <row r="2145" ht="12.75">
      <c r="D2145" s="300"/>
    </row>
    <row r="2146" ht="12.75">
      <c r="D2146" s="300"/>
    </row>
    <row r="2147" ht="12.75">
      <c r="D2147" s="300"/>
    </row>
    <row r="2148" ht="12.75">
      <c r="D2148" s="300"/>
    </row>
    <row r="2149" ht="12.75">
      <c r="D2149" s="300"/>
    </row>
    <row r="2150" ht="12.75">
      <c r="D2150" s="300"/>
    </row>
    <row r="2151" ht="12.75">
      <c r="D2151" s="300"/>
    </row>
    <row r="2152" ht="12.75">
      <c r="D2152" s="300"/>
    </row>
    <row r="2153" ht="12.75">
      <c r="D2153" s="300"/>
    </row>
    <row r="2154" ht="12.75">
      <c r="D2154" s="300"/>
    </row>
    <row r="2155" ht="12.75">
      <c r="D2155" s="300"/>
    </row>
    <row r="2156" ht="12.75">
      <c r="D2156" s="300"/>
    </row>
    <row r="2157" ht="12.75">
      <c r="D2157" s="300"/>
    </row>
    <row r="2158" ht="12.75">
      <c r="D2158" s="300"/>
    </row>
    <row r="2159" ht="12.75">
      <c r="D2159" s="300"/>
    </row>
    <row r="2160" ht="12.75">
      <c r="D2160" s="300"/>
    </row>
    <row r="2161" ht="12.75">
      <c r="D2161" s="300"/>
    </row>
    <row r="2162" ht="12.75">
      <c r="D2162" s="300"/>
    </row>
    <row r="2163" ht="12.75">
      <c r="D2163" s="300"/>
    </row>
    <row r="2164" ht="12.75">
      <c r="D2164" s="300"/>
    </row>
    <row r="2165" ht="12.75">
      <c r="D2165" s="300"/>
    </row>
    <row r="2166" ht="12.75">
      <c r="D2166" s="300"/>
    </row>
    <row r="2167" ht="12.75">
      <c r="D2167" s="300"/>
    </row>
    <row r="2168" ht="12.75">
      <c r="D2168" s="300"/>
    </row>
    <row r="2169" ht="12.75">
      <c r="D2169" s="300"/>
    </row>
    <row r="2170" ht="12.75">
      <c r="D2170" s="300"/>
    </row>
    <row r="2171" ht="12.75">
      <c r="D2171" s="300"/>
    </row>
    <row r="2172" ht="12.75">
      <c r="D2172" s="300"/>
    </row>
    <row r="2173" ht="12.75">
      <c r="D2173" s="300"/>
    </row>
    <row r="2174" ht="12.75">
      <c r="D2174" s="300"/>
    </row>
    <row r="2175" ht="12.75">
      <c r="D2175" s="300"/>
    </row>
    <row r="2176" ht="12.75">
      <c r="D2176" s="300"/>
    </row>
    <row r="2177" ht="12.75">
      <c r="D2177" s="300"/>
    </row>
    <row r="2178" ht="12.75">
      <c r="D2178" s="300"/>
    </row>
    <row r="2179" ht="12.75">
      <c r="D2179" s="300"/>
    </row>
    <row r="2180" ht="12.75">
      <c r="D2180" s="300"/>
    </row>
    <row r="2181" ht="12.75">
      <c r="D2181" s="300"/>
    </row>
    <row r="2182" ht="12.75">
      <c r="D2182" s="300"/>
    </row>
    <row r="2183" ht="12.75">
      <c r="D2183" s="300"/>
    </row>
    <row r="2184" ht="12.75">
      <c r="D2184" s="300"/>
    </row>
    <row r="2185" ht="12.75">
      <c r="D2185" s="300"/>
    </row>
    <row r="2186" ht="12.75">
      <c r="D2186" s="300"/>
    </row>
    <row r="2187" ht="12.75">
      <c r="D2187" s="300"/>
    </row>
    <row r="2188" ht="12.75">
      <c r="D2188" s="300"/>
    </row>
    <row r="2189" ht="12.75">
      <c r="D2189" s="300"/>
    </row>
    <row r="2190" ht="12.75">
      <c r="D2190" s="300"/>
    </row>
    <row r="2191" ht="12.75">
      <c r="D2191" s="300"/>
    </row>
    <row r="2192" ht="12.75">
      <c r="D2192" s="300"/>
    </row>
    <row r="2193" ht="12.75">
      <c r="D2193" s="300"/>
    </row>
    <row r="2194" ht="12.75">
      <c r="D2194" s="300"/>
    </row>
    <row r="2195" ht="12.75">
      <c r="D2195" s="300"/>
    </row>
    <row r="2196" ht="12.75">
      <c r="D2196" s="300"/>
    </row>
    <row r="2197" ht="12.75">
      <c r="D2197" s="300"/>
    </row>
    <row r="2198" ht="12.75">
      <c r="D2198" s="300"/>
    </row>
    <row r="2199" ht="12.75">
      <c r="D2199" s="300"/>
    </row>
    <row r="2200" ht="12.75">
      <c r="D2200" s="300"/>
    </row>
    <row r="2201" ht="12.75">
      <c r="D2201" s="300"/>
    </row>
    <row r="2202" ht="12.75">
      <c r="D2202" s="300"/>
    </row>
    <row r="2203" ht="12.75">
      <c r="D2203" s="300"/>
    </row>
    <row r="2204" ht="12.75">
      <c r="D2204" s="300"/>
    </row>
    <row r="2205" ht="12.75">
      <c r="D2205" s="300"/>
    </row>
    <row r="2206" ht="12.75">
      <c r="D2206" s="300"/>
    </row>
    <row r="2207" ht="12.75">
      <c r="D2207" s="300"/>
    </row>
    <row r="2208" ht="12.75">
      <c r="D2208" s="300"/>
    </row>
    <row r="2209" ht="12.75">
      <c r="D2209" s="300"/>
    </row>
    <row r="2210" ht="12.75">
      <c r="D2210" s="300"/>
    </row>
    <row r="2211" ht="12.75">
      <c r="D2211" s="300"/>
    </row>
    <row r="2212" ht="12.75">
      <c r="D2212" s="300"/>
    </row>
    <row r="2213" ht="12.75">
      <c r="D2213" s="300"/>
    </row>
    <row r="2214" ht="12.75">
      <c r="D2214" s="300"/>
    </row>
    <row r="2215" ht="12.75">
      <c r="D2215" s="300"/>
    </row>
    <row r="2216" ht="12.75">
      <c r="D2216" s="300"/>
    </row>
    <row r="2217" ht="12.75">
      <c r="D2217" s="300"/>
    </row>
    <row r="2218" ht="12.75">
      <c r="D2218" s="300"/>
    </row>
    <row r="2219" ht="12.75">
      <c r="D2219" s="300"/>
    </row>
    <row r="2220" ht="12.75">
      <c r="D2220" s="300"/>
    </row>
    <row r="2221" ht="12.75">
      <c r="D2221" s="300"/>
    </row>
    <row r="2222" ht="12.75">
      <c r="D2222" s="300"/>
    </row>
    <row r="2223" ht="12.75">
      <c r="D2223" s="300"/>
    </row>
    <row r="2224" ht="12.75">
      <c r="D2224" s="300"/>
    </row>
    <row r="2225" ht="12.75">
      <c r="D2225" s="300"/>
    </row>
    <row r="2226" ht="12.75">
      <c r="D2226" s="300"/>
    </row>
    <row r="2227" ht="12.75">
      <c r="D2227" s="300"/>
    </row>
    <row r="2228" ht="12.75">
      <c r="D2228" s="300"/>
    </row>
    <row r="2229" ht="12.75">
      <c r="D2229" s="300"/>
    </row>
    <row r="2230" ht="12.75">
      <c r="D2230" s="300"/>
    </row>
    <row r="2231" ht="12.75">
      <c r="D2231" s="300"/>
    </row>
    <row r="2232" ht="12.75">
      <c r="D2232" s="300"/>
    </row>
    <row r="2233" ht="12.75">
      <c r="D2233" s="300"/>
    </row>
    <row r="2234" ht="12.75">
      <c r="D2234" s="300"/>
    </row>
    <row r="2235" ht="12.75">
      <c r="D2235" s="300"/>
    </row>
    <row r="2236" ht="12.75">
      <c r="D2236" s="300"/>
    </row>
    <row r="2237" ht="12.75">
      <c r="D2237" s="300"/>
    </row>
    <row r="2238" ht="12.75">
      <c r="D2238" s="300"/>
    </row>
    <row r="2239" ht="12.75">
      <c r="D2239" s="300"/>
    </row>
    <row r="2240" ht="12.75">
      <c r="D2240" s="300"/>
    </row>
    <row r="2241" ht="12.75">
      <c r="D2241" s="300"/>
    </row>
    <row r="2242" ht="12.75">
      <c r="D2242" s="300"/>
    </row>
    <row r="2243" ht="12.75">
      <c r="D2243" s="300"/>
    </row>
    <row r="2244" ht="12.75">
      <c r="D2244" s="300"/>
    </row>
    <row r="2245" ht="12.75">
      <c r="D2245" s="300"/>
    </row>
    <row r="2246" ht="12.75">
      <c r="D2246" s="300"/>
    </row>
    <row r="2247" ht="12.75">
      <c r="D2247" s="300"/>
    </row>
    <row r="2248" ht="12.75">
      <c r="D2248" s="300"/>
    </row>
    <row r="2249" ht="12.75">
      <c r="D2249" s="300"/>
    </row>
    <row r="2250" ht="12.75">
      <c r="D2250" s="300"/>
    </row>
    <row r="2251" ht="12.75">
      <c r="D2251" s="300"/>
    </row>
    <row r="2252" ht="12.75">
      <c r="D2252" s="300"/>
    </row>
    <row r="2253" ht="12.75">
      <c r="D2253" s="300"/>
    </row>
    <row r="2254" ht="12.75">
      <c r="D2254" s="300"/>
    </row>
    <row r="2255" ht="12.75">
      <c r="D2255" s="300"/>
    </row>
    <row r="2256" ht="12.75">
      <c r="D2256" s="300"/>
    </row>
    <row r="2257" ht="12.75">
      <c r="D2257" s="300"/>
    </row>
    <row r="2258" ht="12.75">
      <c r="D2258" s="300"/>
    </row>
    <row r="2259" ht="12.75">
      <c r="D2259" s="300"/>
    </row>
    <row r="2260" ht="12.75">
      <c r="D2260" s="300"/>
    </row>
    <row r="2261" ht="12.75">
      <c r="D2261" s="300"/>
    </row>
    <row r="2262" ht="12.75">
      <c r="D2262" s="300"/>
    </row>
    <row r="2263" ht="12.75">
      <c r="D2263" s="300"/>
    </row>
    <row r="2264" ht="12.75">
      <c r="D2264" s="300"/>
    </row>
    <row r="2265" ht="12.75">
      <c r="D2265" s="300"/>
    </row>
    <row r="2266" ht="12.75">
      <c r="D2266" s="300"/>
    </row>
    <row r="2267" ht="12.75">
      <c r="D2267" s="300"/>
    </row>
    <row r="2268" ht="12.75">
      <c r="D2268" s="300"/>
    </row>
    <row r="2269" ht="12.75">
      <c r="D2269" s="300"/>
    </row>
    <row r="2270" ht="12.75">
      <c r="D2270" s="300"/>
    </row>
    <row r="2271" ht="12.75">
      <c r="D2271" s="300"/>
    </row>
    <row r="2272" ht="12.75">
      <c r="D2272" s="300"/>
    </row>
    <row r="2273" ht="12.75">
      <c r="D2273" s="300"/>
    </row>
    <row r="2274" ht="12.75">
      <c r="D2274" s="300"/>
    </row>
    <row r="2275" ht="12.75">
      <c r="D2275" s="300"/>
    </row>
    <row r="2276" ht="12.75">
      <c r="D2276" s="300"/>
    </row>
    <row r="2277" ht="12.75">
      <c r="D2277" s="300"/>
    </row>
    <row r="2278" ht="12.75">
      <c r="D2278" s="300"/>
    </row>
    <row r="2279" ht="12.75">
      <c r="D2279" s="300"/>
    </row>
    <row r="2280" ht="12.75">
      <c r="D2280" s="300"/>
    </row>
    <row r="2281" ht="12.75">
      <c r="D2281" s="300"/>
    </row>
    <row r="2282" ht="12.75">
      <c r="D2282" s="300"/>
    </row>
    <row r="2283" ht="12.75">
      <c r="D2283" s="300"/>
    </row>
    <row r="2284" ht="12.75">
      <c r="D2284" s="300"/>
    </row>
    <row r="2285" ht="12.75">
      <c r="D2285" s="300"/>
    </row>
    <row r="2286" ht="12.75">
      <c r="D2286" s="300"/>
    </row>
    <row r="2287" ht="12.75">
      <c r="D2287" s="300"/>
    </row>
    <row r="2288" ht="12.75">
      <c r="D2288" s="300"/>
    </row>
    <row r="2289" ht="12.75">
      <c r="D2289" s="300"/>
    </row>
    <row r="2290" ht="12.75">
      <c r="D2290" s="300"/>
    </row>
    <row r="2291" ht="12.75">
      <c r="D2291" s="300"/>
    </row>
    <row r="2292" ht="12.75">
      <c r="D2292" s="300"/>
    </row>
    <row r="2293" ht="12.75">
      <c r="D2293" s="300"/>
    </row>
    <row r="2294" ht="12.75">
      <c r="D2294" s="300"/>
    </row>
    <row r="2295" ht="12.75">
      <c r="D2295" s="300"/>
    </row>
    <row r="2296" ht="12.75">
      <c r="D2296" s="300"/>
    </row>
    <row r="2297" ht="12.75">
      <c r="D2297" s="300"/>
    </row>
    <row r="2298" ht="12.75">
      <c r="D2298" s="300"/>
    </row>
    <row r="2299" ht="12.75">
      <c r="D2299" s="300"/>
    </row>
    <row r="2300" ht="12.75">
      <c r="D2300" s="300"/>
    </row>
    <row r="2301" ht="12.75">
      <c r="D2301" s="300"/>
    </row>
    <row r="2302" ht="12.75">
      <c r="D2302" s="300"/>
    </row>
    <row r="2303" ht="12.75">
      <c r="D2303" s="300"/>
    </row>
    <row r="2304" ht="12.75">
      <c r="D2304" s="300"/>
    </row>
    <row r="2305" ht="12.75">
      <c r="D2305" s="300"/>
    </row>
    <row r="2306" ht="12.75">
      <c r="D2306" s="300"/>
    </row>
    <row r="2307" ht="12.75">
      <c r="D2307" s="300"/>
    </row>
    <row r="2308" ht="12.75">
      <c r="D2308" s="300"/>
    </row>
    <row r="2309" ht="12.75">
      <c r="D2309" s="300"/>
    </row>
    <row r="2310" ht="12.75">
      <c r="D2310" s="300"/>
    </row>
    <row r="2311" ht="12.75">
      <c r="D2311" s="300"/>
    </row>
    <row r="2312" ht="12.75">
      <c r="D2312" s="300"/>
    </row>
    <row r="2313" ht="12.75">
      <c r="D2313" s="300"/>
    </row>
    <row r="2314" ht="12.75">
      <c r="D2314" s="300"/>
    </row>
    <row r="2315" ht="12.75">
      <c r="D2315" s="300"/>
    </row>
    <row r="2316" ht="12.75">
      <c r="D2316" s="300"/>
    </row>
    <row r="2317" ht="12.75">
      <c r="D2317" s="300"/>
    </row>
    <row r="2318" ht="12.75">
      <c r="D2318" s="300"/>
    </row>
    <row r="2319" ht="12.75">
      <c r="D2319" s="300"/>
    </row>
    <row r="2320" ht="12.75">
      <c r="D2320" s="300"/>
    </row>
    <row r="2321" ht="12.75">
      <c r="D2321" s="300"/>
    </row>
    <row r="2322" ht="12.75">
      <c r="D2322" s="300"/>
    </row>
    <row r="2323" ht="12.75">
      <c r="D2323" s="300"/>
    </row>
    <row r="2324" ht="12.75">
      <c r="D2324" s="300"/>
    </row>
    <row r="2325" ht="12.75">
      <c r="D2325" s="300"/>
    </row>
    <row r="2326" ht="12.75">
      <c r="D2326" s="300"/>
    </row>
    <row r="2327" ht="12.75">
      <c r="D2327" s="300"/>
    </row>
    <row r="2328" ht="12.75">
      <c r="D2328" s="300"/>
    </row>
    <row r="2329" ht="12.75">
      <c r="D2329" s="300"/>
    </row>
    <row r="2330" ht="12.75">
      <c r="D2330" s="300"/>
    </row>
    <row r="2331" ht="12.75">
      <c r="D2331" s="300"/>
    </row>
    <row r="2332" ht="12.75">
      <c r="D2332" s="300"/>
    </row>
    <row r="2333" ht="12.75">
      <c r="D2333" s="300"/>
    </row>
    <row r="2334" ht="12.75">
      <c r="D2334" s="300"/>
    </row>
    <row r="2335" ht="12.75">
      <c r="D2335" s="300"/>
    </row>
    <row r="2336" ht="12.75">
      <c r="D2336" s="300"/>
    </row>
    <row r="2337" ht="12.75">
      <c r="D2337" s="300"/>
    </row>
    <row r="2338" ht="12.75">
      <c r="D2338" s="300"/>
    </row>
    <row r="2339" ht="12.75">
      <c r="D2339" s="300"/>
    </row>
    <row r="2340" ht="12.75">
      <c r="D2340" s="300"/>
    </row>
    <row r="2341" ht="12.75">
      <c r="D2341" s="300"/>
    </row>
    <row r="2342" ht="12.75">
      <c r="D2342" s="300"/>
    </row>
    <row r="2343" ht="12.75">
      <c r="D2343" s="300"/>
    </row>
    <row r="2344" ht="12.75">
      <c r="D2344" s="300"/>
    </row>
    <row r="2345" ht="12.75">
      <c r="D2345" s="300"/>
    </row>
    <row r="2346" ht="12.75">
      <c r="D2346" s="300"/>
    </row>
    <row r="2347" ht="12.75">
      <c r="D2347" s="300"/>
    </row>
    <row r="2348" ht="12.75">
      <c r="D2348" s="300"/>
    </row>
    <row r="2349" ht="12.75">
      <c r="D2349" s="300"/>
    </row>
    <row r="2350" ht="12.75">
      <c r="D2350" s="300"/>
    </row>
    <row r="2351" ht="12.75">
      <c r="D2351" s="300"/>
    </row>
    <row r="2352" ht="12.75">
      <c r="D2352" s="300"/>
    </row>
    <row r="2353" ht="12.75">
      <c r="D2353" s="300"/>
    </row>
    <row r="2354" ht="12.75">
      <c r="D2354" s="300"/>
    </row>
    <row r="2355" ht="12.75">
      <c r="D2355" s="300"/>
    </row>
    <row r="2356" ht="12.75">
      <c r="D2356" s="300"/>
    </row>
    <row r="2357" ht="12.75">
      <c r="D2357" s="300"/>
    </row>
    <row r="2358" ht="12.75">
      <c r="D2358" s="300"/>
    </row>
    <row r="2359" ht="12.75">
      <c r="D2359" s="300"/>
    </row>
    <row r="2360" ht="12.75">
      <c r="D2360" s="300"/>
    </row>
    <row r="2361" ht="12.75">
      <c r="D2361" s="300"/>
    </row>
    <row r="2362" ht="12.75">
      <c r="D2362" s="300"/>
    </row>
    <row r="2363" ht="12.75">
      <c r="D2363" s="300"/>
    </row>
    <row r="2364" ht="12.75">
      <c r="D2364" s="300"/>
    </row>
    <row r="2365" ht="12.75">
      <c r="D2365" s="300"/>
    </row>
    <row r="2366" ht="12.75">
      <c r="D2366" s="300"/>
    </row>
    <row r="2367" ht="12.75">
      <c r="D2367" s="300"/>
    </row>
    <row r="2368" ht="12.75">
      <c r="D2368" s="300"/>
    </row>
    <row r="2369" ht="12.75">
      <c r="D2369" s="300"/>
    </row>
    <row r="2370" ht="12.75">
      <c r="D2370" s="300"/>
    </row>
    <row r="2371" ht="12.75">
      <c r="D2371" s="300"/>
    </row>
    <row r="2372" ht="12.75">
      <c r="D2372" s="300"/>
    </row>
    <row r="2373" ht="12.75">
      <c r="D2373" s="300"/>
    </row>
    <row r="2374" ht="12.75">
      <c r="D2374" s="300"/>
    </row>
    <row r="2375" ht="12.75">
      <c r="D2375" s="300"/>
    </row>
    <row r="2376" ht="12.75">
      <c r="D2376" s="300"/>
    </row>
    <row r="2377" ht="12.75">
      <c r="D2377" s="300"/>
    </row>
    <row r="2378" ht="12.75">
      <c r="D2378" s="300"/>
    </row>
    <row r="2379" ht="12.75">
      <c r="D2379" s="300"/>
    </row>
    <row r="2380" ht="12.75">
      <c r="D2380" s="300"/>
    </row>
    <row r="2381" ht="12.75">
      <c r="D2381" s="300"/>
    </row>
    <row r="2382" ht="12.75">
      <c r="D2382" s="300"/>
    </row>
    <row r="2383" ht="12.75">
      <c r="D2383" s="300"/>
    </row>
    <row r="2384" ht="12.75">
      <c r="D2384" s="300"/>
    </row>
    <row r="2385" ht="12.75">
      <c r="D2385" s="300"/>
    </row>
    <row r="2386" ht="12.75">
      <c r="D2386" s="300"/>
    </row>
    <row r="2387" ht="12.75">
      <c r="D2387" s="300"/>
    </row>
    <row r="2388" ht="12.75">
      <c r="D2388" s="300"/>
    </row>
    <row r="2389" ht="12.75">
      <c r="D2389" s="300"/>
    </row>
    <row r="2390" ht="12.75">
      <c r="D2390" s="300"/>
    </row>
    <row r="2391" ht="12.75">
      <c r="D2391" s="300"/>
    </row>
    <row r="2392" ht="12.75">
      <c r="D2392" s="300"/>
    </row>
    <row r="2393" ht="12.75">
      <c r="D2393" s="300"/>
    </row>
    <row r="2394" ht="12.75">
      <c r="D2394" s="300"/>
    </row>
    <row r="2395" ht="12.75">
      <c r="D2395" s="300"/>
    </row>
    <row r="2396" ht="12.75">
      <c r="D2396" s="300"/>
    </row>
    <row r="2397" ht="12.75">
      <c r="D2397" s="300"/>
    </row>
    <row r="2398" ht="12.75">
      <c r="D2398" s="300"/>
    </row>
    <row r="2399" ht="12.75">
      <c r="D2399" s="300"/>
    </row>
    <row r="2400" ht="12.75">
      <c r="D2400" s="300"/>
    </row>
    <row r="2401" ht="12.75">
      <c r="D2401" s="300"/>
    </row>
    <row r="2402" ht="12.75">
      <c r="D2402" s="300"/>
    </row>
    <row r="2403" ht="12.75">
      <c r="D2403" s="300"/>
    </row>
    <row r="2404" ht="12.75">
      <c r="D2404" s="300"/>
    </row>
    <row r="2405" ht="12.75">
      <c r="D2405" s="300"/>
    </row>
    <row r="2406" ht="12.75">
      <c r="D2406" s="300"/>
    </row>
    <row r="2407" ht="12.75">
      <c r="D2407" s="300"/>
    </row>
    <row r="2408" ht="12.75">
      <c r="D2408" s="300"/>
    </row>
    <row r="2409" ht="12.75">
      <c r="D2409" s="300"/>
    </row>
    <row r="2410" ht="12.75">
      <c r="D2410" s="300"/>
    </row>
    <row r="2411" ht="12.75">
      <c r="D2411" s="300"/>
    </row>
    <row r="2412" ht="12.75">
      <c r="D2412" s="300"/>
    </row>
    <row r="2413" ht="12.75">
      <c r="D2413" s="300"/>
    </row>
    <row r="2414" ht="12.75">
      <c r="D2414" s="300"/>
    </row>
    <row r="2415" ht="12.75">
      <c r="D2415" s="300"/>
    </row>
    <row r="2416" ht="12.75">
      <c r="D2416" s="300"/>
    </row>
    <row r="2417" ht="12.75">
      <c r="D2417" s="300"/>
    </row>
    <row r="2418" ht="12.75">
      <c r="D2418" s="300"/>
    </row>
    <row r="2419" ht="12.75">
      <c r="D2419" s="300"/>
    </row>
    <row r="2420" ht="12.75">
      <c r="D2420" s="300"/>
    </row>
    <row r="2421" ht="12.75">
      <c r="D2421" s="300"/>
    </row>
    <row r="2422" ht="12.75">
      <c r="D2422" s="300"/>
    </row>
    <row r="2423" ht="12.75">
      <c r="D2423" s="300"/>
    </row>
    <row r="2424" ht="12.75">
      <c r="D2424" s="300"/>
    </row>
    <row r="2425" ht="12.75">
      <c r="D2425" s="300"/>
    </row>
    <row r="2426" ht="12.75">
      <c r="D2426" s="300"/>
    </row>
    <row r="2427" ht="12.75">
      <c r="D2427" s="300"/>
    </row>
    <row r="2428" ht="12.75">
      <c r="D2428" s="300"/>
    </row>
    <row r="2429" ht="12.75">
      <c r="D2429" s="300"/>
    </row>
    <row r="2430" ht="12.75">
      <c r="D2430" s="300"/>
    </row>
    <row r="2431" ht="12.75">
      <c r="D2431" s="300"/>
    </row>
    <row r="2432" ht="12.75">
      <c r="D2432" s="300"/>
    </row>
    <row r="2433" ht="12.75">
      <c r="D2433" s="300"/>
    </row>
    <row r="2434" ht="12.75">
      <c r="D2434" s="300"/>
    </row>
    <row r="2435" ht="12.75">
      <c r="D2435" s="300"/>
    </row>
    <row r="2436" ht="12.75">
      <c r="D2436" s="300"/>
    </row>
    <row r="2437" ht="12.75">
      <c r="D2437" s="300"/>
    </row>
    <row r="2438" ht="12.75">
      <c r="D2438" s="300"/>
    </row>
    <row r="2439" ht="12.75">
      <c r="D2439" s="300"/>
    </row>
    <row r="2440" ht="12.75">
      <c r="D2440" s="300"/>
    </row>
    <row r="2441" ht="12.75">
      <c r="D2441" s="300"/>
    </row>
    <row r="2442" ht="12.75">
      <c r="D2442" s="300"/>
    </row>
    <row r="2443" ht="12.75">
      <c r="D2443" s="300"/>
    </row>
    <row r="2444" ht="12.75">
      <c r="D2444" s="300"/>
    </row>
    <row r="2445" ht="12.75">
      <c r="D2445" s="300"/>
    </row>
    <row r="2446" ht="12.75">
      <c r="D2446" s="300"/>
    </row>
    <row r="2447" ht="12.75">
      <c r="D2447" s="300"/>
    </row>
    <row r="2448" ht="12.75">
      <c r="D2448" s="300"/>
    </row>
    <row r="2449" ht="12.75">
      <c r="D2449" s="300"/>
    </row>
    <row r="2450" ht="12.75">
      <c r="D2450" s="300"/>
    </row>
    <row r="2451" ht="12.75">
      <c r="D2451" s="300"/>
    </row>
    <row r="2452" ht="12.75">
      <c r="D2452" s="300"/>
    </row>
    <row r="2453" ht="12.75">
      <c r="D2453" s="300"/>
    </row>
    <row r="2454" ht="12.75">
      <c r="D2454" s="300"/>
    </row>
    <row r="2455" ht="12.75">
      <c r="D2455" s="300"/>
    </row>
    <row r="2456" ht="12.75">
      <c r="D2456" s="300"/>
    </row>
    <row r="2457" ht="12.75">
      <c r="D2457" s="300"/>
    </row>
    <row r="2458" ht="12.75">
      <c r="D2458" s="300"/>
    </row>
    <row r="2459" ht="12.75">
      <c r="D2459" s="300"/>
    </row>
    <row r="2460" ht="12.75">
      <c r="D2460" s="300"/>
    </row>
    <row r="2461" ht="12.75">
      <c r="D2461" s="300"/>
    </row>
    <row r="2462" ht="12.75">
      <c r="D2462" s="300"/>
    </row>
    <row r="2463" ht="12.75">
      <c r="D2463" s="300"/>
    </row>
    <row r="2464" ht="12.75">
      <c r="D2464" s="300"/>
    </row>
    <row r="2465" ht="12.75">
      <c r="D2465" s="300"/>
    </row>
    <row r="2466" ht="12.75">
      <c r="D2466" s="300"/>
    </row>
    <row r="2467" ht="12.75">
      <c r="D2467" s="300"/>
    </row>
    <row r="2468" ht="12.75">
      <c r="D2468" s="300"/>
    </row>
    <row r="2469" ht="12.75">
      <c r="D2469" s="300"/>
    </row>
    <row r="2470" ht="12.75">
      <c r="D2470" s="300"/>
    </row>
    <row r="2471" ht="12.75">
      <c r="D2471" s="300"/>
    </row>
    <row r="2472" ht="12.75">
      <c r="D2472" s="300"/>
    </row>
    <row r="2473" ht="12.75">
      <c r="D2473" s="300"/>
    </row>
    <row r="2474" ht="12.75">
      <c r="D2474" s="300"/>
    </row>
    <row r="2475" ht="12.75">
      <c r="D2475" s="300"/>
    </row>
    <row r="2476" ht="12.75">
      <c r="D2476" s="300"/>
    </row>
    <row r="2477" ht="12.75">
      <c r="D2477" s="300"/>
    </row>
    <row r="2478" ht="12.75">
      <c r="D2478" s="300"/>
    </row>
    <row r="2479" ht="12.75">
      <c r="D2479" s="300"/>
    </row>
    <row r="2480" ht="12.75">
      <c r="D2480" s="300"/>
    </row>
    <row r="2481" ht="12.75">
      <c r="D2481" s="300"/>
    </row>
    <row r="2482" ht="12.75">
      <c r="D2482" s="300"/>
    </row>
    <row r="2483" ht="12.75">
      <c r="D2483" s="300"/>
    </row>
    <row r="2484" ht="12.75">
      <c r="D2484" s="300"/>
    </row>
    <row r="2485" ht="12.75">
      <c r="D2485" s="300"/>
    </row>
    <row r="2486" ht="12.75">
      <c r="D2486" s="300"/>
    </row>
    <row r="2487" ht="12.75">
      <c r="D2487" s="300"/>
    </row>
    <row r="2488" ht="12.75">
      <c r="D2488" s="300"/>
    </row>
    <row r="2489" ht="12.75">
      <c r="D2489" s="300"/>
    </row>
    <row r="2490" ht="12.75">
      <c r="D2490" s="300"/>
    </row>
    <row r="2491" ht="12.75">
      <c r="D2491" s="300"/>
    </row>
    <row r="2492" ht="12.75">
      <c r="D2492" s="300"/>
    </row>
    <row r="2493" ht="12.75">
      <c r="D2493" s="300"/>
    </row>
    <row r="2494" ht="12.75">
      <c r="D2494" s="300"/>
    </row>
    <row r="2495" ht="12.75">
      <c r="D2495" s="300"/>
    </row>
    <row r="2496" ht="12.75">
      <c r="D2496" s="300"/>
    </row>
    <row r="2497" ht="12.75">
      <c r="D2497" s="300"/>
    </row>
    <row r="2498" ht="12.75">
      <c r="D2498" s="300"/>
    </row>
    <row r="2499" ht="12.75">
      <c r="D2499" s="300"/>
    </row>
    <row r="2500" ht="12.75">
      <c r="D2500" s="300"/>
    </row>
    <row r="2501" ht="12.75">
      <c r="D2501" s="300"/>
    </row>
    <row r="2502" ht="12.75">
      <c r="D2502" s="300"/>
    </row>
    <row r="2503" ht="12.75">
      <c r="D2503" s="300"/>
    </row>
    <row r="2504" ht="12.75">
      <c r="D2504" s="300"/>
    </row>
    <row r="2505" ht="12.75">
      <c r="D2505" s="300"/>
    </row>
    <row r="2506" ht="12.75">
      <c r="D2506" s="300"/>
    </row>
    <row r="2507" ht="12.75">
      <c r="D2507" s="300"/>
    </row>
    <row r="2508" ht="12.75">
      <c r="D2508" s="300"/>
    </row>
    <row r="2509" ht="12.75">
      <c r="D2509" s="300"/>
    </row>
    <row r="2510" ht="12.75">
      <c r="D2510" s="300"/>
    </row>
    <row r="2511" ht="12.75">
      <c r="D2511" s="300"/>
    </row>
    <row r="2512" ht="12.75">
      <c r="D2512" s="300"/>
    </row>
    <row r="2513" ht="12.75">
      <c r="D2513" s="300"/>
    </row>
    <row r="2514" ht="12.75">
      <c r="D2514" s="300"/>
    </row>
    <row r="2515" ht="12.75">
      <c r="D2515" s="300"/>
    </row>
    <row r="2516" ht="12.75">
      <c r="D2516" s="300"/>
    </row>
    <row r="2517" ht="12.75">
      <c r="D2517" s="300"/>
    </row>
    <row r="2518" ht="12.75">
      <c r="D2518" s="300"/>
    </row>
    <row r="2519" ht="12.75">
      <c r="D2519" s="300"/>
    </row>
    <row r="2520" ht="12.75">
      <c r="D2520" s="300"/>
    </row>
    <row r="2521" ht="12.75">
      <c r="D2521" s="300"/>
    </row>
    <row r="2522" ht="12.75">
      <c r="D2522" s="300"/>
    </row>
    <row r="2523" ht="12.75">
      <c r="D2523" s="300"/>
    </row>
    <row r="2524" ht="12.75">
      <c r="D2524" s="300"/>
    </row>
    <row r="2525" ht="12.75">
      <c r="D2525" s="300"/>
    </row>
    <row r="2526" ht="12.75">
      <c r="D2526" s="300"/>
    </row>
    <row r="2527" ht="12.75">
      <c r="D2527" s="300"/>
    </row>
    <row r="2528" ht="12.75">
      <c r="D2528" s="300"/>
    </row>
    <row r="2529" ht="12.75">
      <c r="D2529" s="300"/>
    </row>
    <row r="2530" ht="12.75">
      <c r="D2530" s="300"/>
    </row>
    <row r="2531" ht="12.75">
      <c r="D2531" s="300"/>
    </row>
    <row r="2532" ht="12.75">
      <c r="D2532" s="300"/>
    </row>
    <row r="2533" ht="12.75">
      <c r="D2533" s="300"/>
    </row>
    <row r="2534" ht="12.75">
      <c r="D2534" s="300"/>
    </row>
    <row r="2535" ht="12.75">
      <c r="D2535" s="300"/>
    </row>
    <row r="2536" ht="12.75">
      <c r="D2536" s="300"/>
    </row>
    <row r="2537" ht="12.75">
      <c r="D2537" s="300"/>
    </row>
    <row r="2538" ht="12.75">
      <c r="D2538" s="300"/>
    </row>
    <row r="2539" ht="12.75">
      <c r="D2539" s="300"/>
    </row>
    <row r="2540" ht="12.75">
      <c r="D2540" s="300"/>
    </row>
    <row r="2541" ht="12.75">
      <c r="D2541" s="300"/>
    </row>
    <row r="2542" ht="12.75">
      <c r="D2542" s="300"/>
    </row>
    <row r="2543" ht="12.75">
      <c r="D2543" s="300"/>
    </row>
    <row r="2544" ht="12.75">
      <c r="D2544" s="300"/>
    </row>
    <row r="2545" ht="12.75">
      <c r="D2545" s="300"/>
    </row>
    <row r="2546" ht="12.75">
      <c r="D2546" s="300"/>
    </row>
    <row r="2547" ht="12.75">
      <c r="D2547" s="300"/>
    </row>
    <row r="2548" ht="12.75">
      <c r="D2548" s="300"/>
    </row>
    <row r="2549" ht="12.75">
      <c r="D2549" s="300"/>
    </row>
    <row r="2550" ht="12.75">
      <c r="D2550" s="300"/>
    </row>
    <row r="2551" ht="12.75">
      <c r="D2551" s="300"/>
    </row>
    <row r="2552" ht="12.75">
      <c r="D2552" s="300"/>
    </row>
    <row r="2553" ht="12.75">
      <c r="D2553" s="300"/>
    </row>
    <row r="2554" ht="12.75">
      <c r="D2554" s="300"/>
    </row>
    <row r="2555" ht="12.75">
      <c r="D2555" s="300"/>
    </row>
    <row r="2556" ht="12.75">
      <c r="D2556" s="300"/>
    </row>
    <row r="2557" ht="12.75">
      <c r="D2557" s="300"/>
    </row>
    <row r="2558" ht="12.75">
      <c r="D2558" s="300"/>
    </row>
    <row r="2559" ht="12.75">
      <c r="D2559" s="300"/>
    </row>
    <row r="2560" ht="12.75">
      <c r="D2560" s="300"/>
    </row>
    <row r="2561" ht="12.75">
      <c r="D2561" s="300"/>
    </row>
    <row r="2562" ht="12.75">
      <c r="D2562" s="300"/>
    </row>
    <row r="2563" ht="12.75">
      <c r="D2563" s="300"/>
    </row>
    <row r="2564" ht="12.75">
      <c r="D2564" s="300"/>
    </row>
    <row r="2565" ht="12.75">
      <c r="D2565" s="300"/>
    </row>
    <row r="2566" ht="12.75">
      <c r="D2566" s="300"/>
    </row>
    <row r="2567" ht="12.75">
      <c r="D2567" s="300"/>
    </row>
    <row r="2568" ht="12.75">
      <c r="D2568" s="300"/>
    </row>
    <row r="2569" ht="12.75">
      <c r="D2569" s="300"/>
    </row>
    <row r="2570" ht="12.75">
      <c r="D2570" s="300"/>
    </row>
    <row r="2571" ht="12.75">
      <c r="D2571" s="300"/>
    </row>
    <row r="2572" ht="12.75">
      <c r="D2572" s="300"/>
    </row>
    <row r="2573" ht="12.75">
      <c r="D2573" s="300"/>
    </row>
    <row r="2574" ht="12.75">
      <c r="D2574" s="300"/>
    </row>
    <row r="2575" ht="12.75">
      <c r="D2575" s="300"/>
    </row>
    <row r="2576" ht="12.75">
      <c r="D2576" s="300"/>
    </row>
    <row r="2577" ht="12.75">
      <c r="D2577" s="300"/>
    </row>
    <row r="2578" ht="12.75">
      <c r="D2578" s="300"/>
    </row>
    <row r="2579" ht="12.75">
      <c r="D2579" s="300"/>
    </row>
    <row r="2580" ht="12.75">
      <c r="D2580" s="300"/>
    </row>
    <row r="2581" ht="12.75">
      <c r="D2581" s="300"/>
    </row>
    <row r="2582" ht="12.75">
      <c r="D2582" s="300"/>
    </row>
    <row r="2583" ht="12.75">
      <c r="D2583" s="300"/>
    </row>
    <row r="2584" ht="12.75">
      <c r="D2584" s="300"/>
    </row>
    <row r="2585" ht="12.75">
      <c r="D2585" s="300"/>
    </row>
    <row r="2586" ht="12.75">
      <c r="D2586" s="300"/>
    </row>
    <row r="2587" ht="12.75">
      <c r="D2587" s="300"/>
    </row>
    <row r="2588" ht="12.75">
      <c r="D2588" s="300"/>
    </row>
    <row r="2589" ht="12.75">
      <c r="D2589" s="300"/>
    </row>
    <row r="2590" ht="12.75">
      <c r="D2590" s="300"/>
    </row>
    <row r="2591" ht="12.75">
      <c r="D2591" s="300"/>
    </row>
    <row r="2592" ht="12.75">
      <c r="D2592" s="300"/>
    </row>
    <row r="2593" ht="12.75">
      <c r="D2593" s="300"/>
    </row>
    <row r="2594" ht="12.75">
      <c r="D2594" s="300"/>
    </row>
    <row r="2595" ht="12.75">
      <c r="D2595" s="300"/>
    </row>
    <row r="2596" ht="12.75">
      <c r="D2596" s="300"/>
    </row>
    <row r="2597" ht="12.75">
      <c r="D2597" s="300"/>
    </row>
    <row r="2598" ht="12.75">
      <c r="D2598" s="300"/>
    </row>
    <row r="2599" ht="12.75">
      <c r="D2599" s="300"/>
    </row>
    <row r="2600" ht="12.75">
      <c r="D2600" s="300"/>
    </row>
    <row r="2601" ht="12.75">
      <c r="D2601" s="300"/>
    </row>
    <row r="2602" ht="12.75">
      <c r="D2602" s="300"/>
    </row>
    <row r="2603" ht="12.75">
      <c r="D2603" s="300"/>
    </row>
    <row r="2604" ht="12.75">
      <c r="D2604" s="300"/>
    </row>
    <row r="2605" ht="12.75">
      <c r="D2605" s="300"/>
    </row>
    <row r="2606" ht="12.75">
      <c r="D2606" s="300"/>
    </row>
    <row r="2607" ht="12.75">
      <c r="D2607" s="300"/>
    </row>
    <row r="2608" ht="12.75">
      <c r="D2608" s="300"/>
    </row>
    <row r="2609" ht="12.75">
      <c r="D2609" s="300"/>
    </row>
    <row r="2610" ht="12.75">
      <c r="D2610" s="300"/>
    </row>
    <row r="2611" ht="12.75">
      <c r="D2611" s="300"/>
    </row>
    <row r="2612" ht="12.75">
      <c r="D2612" s="300"/>
    </row>
    <row r="2613" ht="12.75">
      <c r="D2613" s="300"/>
    </row>
    <row r="2614" ht="12.75">
      <c r="D2614" s="300"/>
    </row>
    <row r="2615" ht="12.75">
      <c r="D2615" s="300"/>
    </row>
    <row r="2616" ht="12.75">
      <c r="D2616" s="300"/>
    </row>
    <row r="2617" ht="12.75">
      <c r="D2617" s="300"/>
    </row>
    <row r="2618" ht="12.75">
      <c r="D2618" s="300"/>
    </row>
    <row r="2619" ht="12.75">
      <c r="D2619" s="300"/>
    </row>
    <row r="2620" ht="12.75">
      <c r="D2620" s="300"/>
    </row>
    <row r="2621" ht="12.75">
      <c r="D2621" s="300"/>
    </row>
    <row r="2622" ht="12.75">
      <c r="D2622" s="300"/>
    </row>
    <row r="2623" ht="12.75">
      <c r="D2623" s="300"/>
    </row>
    <row r="2624" ht="12.75">
      <c r="D2624" s="300"/>
    </row>
    <row r="2625" ht="12.75">
      <c r="D2625" s="300"/>
    </row>
    <row r="2626" ht="12.75">
      <c r="D2626" s="300"/>
    </row>
    <row r="2627" ht="12.75">
      <c r="D2627" s="300"/>
    </row>
    <row r="2628" ht="12.75">
      <c r="D2628" s="300"/>
    </row>
    <row r="2629" ht="12.75">
      <c r="D2629" s="300"/>
    </row>
    <row r="2630" ht="12.75">
      <c r="D2630" s="300"/>
    </row>
    <row r="2631" ht="12.75">
      <c r="D2631" s="300"/>
    </row>
    <row r="2632" ht="12.75">
      <c r="D2632" s="300"/>
    </row>
    <row r="2633" ht="12.75">
      <c r="D2633" s="300"/>
    </row>
    <row r="2634" ht="12.75">
      <c r="D2634" s="300"/>
    </row>
    <row r="2635" ht="12.75">
      <c r="D2635" s="300"/>
    </row>
    <row r="2636" ht="12.75">
      <c r="D2636" s="300"/>
    </row>
    <row r="2637" ht="12.75">
      <c r="D2637" s="300"/>
    </row>
    <row r="2638" ht="12.75">
      <c r="D2638" s="300"/>
    </row>
    <row r="2639" ht="12.75">
      <c r="D2639" s="300"/>
    </row>
    <row r="2640" ht="12.75">
      <c r="D2640" s="300"/>
    </row>
    <row r="2641" ht="12.75">
      <c r="D2641" s="300"/>
    </row>
    <row r="2642" ht="12.75">
      <c r="D2642" s="300"/>
    </row>
    <row r="2643" ht="12.75">
      <c r="D2643" s="300"/>
    </row>
    <row r="2644" ht="12.75">
      <c r="D2644" s="300"/>
    </row>
    <row r="2645" ht="12.75">
      <c r="D2645" s="300"/>
    </row>
    <row r="2646" ht="12.75">
      <c r="D2646" s="300"/>
    </row>
    <row r="2647" ht="12.75">
      <c r="D2647" s="300"/>
    </row>
    <row r="2648" ht="12.75">
      <c r="D2648" s="300"/>
    </row>
    <row r="2649" ht="12.75">
      <c r="D2649" s="300"/>
    </row>
    <row r="2650" ht="12.75">
      <c r="D2650" s="300"/>
    </row>
    <row r="2651" ht="12.75">
      <c r="D2651" s="300"/>
    </row>
    <row r="2652" ht="12.75">
      <c r="D2652" s="300"/>
    </row>
    <row r="2653" ht="12.75">
      <c r="D2653" s="300"/>
    </row>
    <row r="2654" ht="12.75">
      <c r="D2654" s="300"/>
    </row>
    <row r="2655" ht="12.75">
      <c r="D2655" s="300"/>
    </row>
    <row r="2656" ht="12.75">
      <c r="D2656" s="300"/>
    </row>
    <row r="2657" ht="12.75">
      <c r="D2657" s="300"/>
    </row>
    <row r="2658" ht="12.75">
      <c r="D2658" s="300"/>
    </row>
    <row r="2659" ht="12.75">
      <c r="D2659" s="300"/>
    </row>
    <row r="2660" ht="12.75">
      <c r="D2660" s="300"/>
    </row>
    <row r="2661" ht="12.75">
      <c r="D2661" s="300"/>
    </row>
    <row r="2662" ht="12.75">
      <c r="D2662" s="300"/>
    </row>
    <row r="2663" ht="12.75">
      <c r="D2663" s="300"/>
    </row>
    <row r="2664" ht="12.75">
      <c r="D2664" s="300"/>
    </row>
    <row r="2665" ht="12.75">
      <c r="D2665" s="300"/>
    </row>
    <row r="2666" ht="12.75">
      <c r="D2666" s="300"/>
    </row>
    <row r="2667" ht="12.75">
      <c r="D2667" s="300"/>
    </row>
    <row r="2668" ht="12.75">
      <c r="D2668" s="300"/>
    </row>
    <row r="2669" ht="12.75">
      <c r="D2669" s="300"/>
    </row>
    <row r="2670" ht="12.75">
      <c r="D2670" s="300"/>
    </row>
    <row r="2671" ht="12.75">
      <c r="D2671" s="300"/>
    </row>
    <row r="2672" ht="12.75">
      <c r="D2672" s="300"/>
    </row>
    <row r="2673" ht="12.75">
      <c r="D2673" s="300"/>
    </row>
    <row r="2674" ht="12.75">
      <c r="D2674" s="300"/>
    </row>
    <row r="2675" ht="12.75">
      <c r="D2675" s="300"/>
    </row>
    <row r="2676" ht="12.75">
      <c r="D2676" s="300"/>
    </row>
    <row r="2677" ht="12.75">
      <c r="D2677" s="300"/>
    </row>
    <row r="2678" ht="12.75">
      <c r="D2678" s="300"/>
    </row>
    <row r="2679" ht="12.75">
      <c r="D2679" s="300"/>
    </row>
    <row r="2680" ht="12.75">
      <c r="D2680" s="300"/>
    </row>
    <row r="2681" ht="12.75">
      <c r="D2681" s="300"/>
    </row>
    <row r="2682" ht="12.75">
      <c r="D2682" s="300"/>
    </row>
    <row r="2683" ht="12.75">
      <c r="D2683" s="300"/>
    </row>
    <row r="2684" ht="12.75">
      <c r="D2684" s="300"/>
    </row>
    <row r="2685" ht="12.75">
      <c r="D2685" s="300"/>
    </row>
    <row r="2686" ht="12.75">
      <c r="D2686" s="300"/>
    </row>
    <row r="2687" ht="12.75">
      <c r="D2687" s="300"/>
    </row>
    <row r="2688" ht="12.75">
      <c r="D2688" s="300"/>
    </row>
    <row r="2689" ht="12.75">
      <c r="D2689" s="300"/>
    </row>
    <row r="2690" ht="12.75">
      <c r="D2690" s="300"/>
    </row>
    <row r="2691" ht="12.75">
      <c r="D2691" s="300"/>
    </row>
    <row r="2692" ht="12.75">
      <c r="D2692" s="300"/>
    </row>
    <row r="2693" ht="12.75">
      <c r="D2693" s="300"/>
    </row>
    <row r="2694" ht="12.75">
      <c r="D2694" s="300"/>
    </row>
    <row r="2695" ht="12.75">
      <c r="D2695" s="300"/>
    </row>
    <row r="2696" ht="12.75">
      <c r="D2696" s="300"/>
    </row>
    <row r="2697" ht="12.75">
      <c r="D2697" s="300"/>
    </row>
    <row r="2698" ht="12.75">
      <c r="D2698" s="300"/>
    </row>
    <row r="2699" ht="12.75">
      <c r="D2699" s="300"/>
    </row>
    <row r="2700" ht="12.75">
      <c r="D2700" s="300"/>
    </row>
    <row r="2701" ht="12.75">
      <c r="D2701" s="300"/>
    </row>
    <row r="2702" ht="12.75">
      <c r="D2702" s="300"/>
    </row>
    <row r="2703" ht="12.75">
      <c r="D2703" s="300"/>
    </row>
    <row r="2704" ht="12.75">
      <c r="D2704" s="300"/>
    </row>
    <row r="2705" ht="12.75">
      <c r="D2705" s="300"/>
    </row>
    <row r="2706" ht="12.75">
      <c r="D2706" s="300"/>
    </row>
    <row r="2707" ht="12.75">
      <c r="D2707" s="300"/>
    </row>
    <row r="2708" ht="12.75">
      <c r="D2708" s="300"/>
    </row>
    <row r="2709" ht="12.75">
      <c r="D2709" s="300"/>
    </row>
    <row r="2710" ht="12.75">
      <c r="D2710" s="300"/>
    </row>
    <row r="2711" ht="12.75">
      <c r="D2711" s="300"/>
    </row>
    <row r="2712" ht="12.75">
      <c r="D2712" s="300"/>
    </row>
    <row r="2713" ht="12.75">
      <c r="D2713" s="300"/>
    </row>
    <row r="2714" ht="12.75">
      <c r="D2714" s="300"/>
    </row>
    <row r="2715" ht="12.75">
      <c r="D2715" s="300"/>
    </row>
    <row r="2716" ht="12.75">
      <c r="D2716" s="300"/>
    </row>
    <row r="2717" ht="12.75">
      <c r="D2717" s="300"/>
    </row>
    <row r="2718" ht="12.75">
      <c r="D2718" s="300"/>
    </row>
    <row r="2719" ht="12.75">
      <c r="D2719" s="300"/>
    </row>
    <row r="2720" ht="12.75">
      <c r="D2720" s="300"/>
    </row>
    <row r="2721" ht="12.75">
      <c r="D2721" s="300"/>
    </row>
    <row r="2722" ht="12.75">
      <c r="D2722" s="300"/>
    </row>
    <row r="2723" ht="12.75">
      <c r="D2723" s="300"/>
    </row>
    <row r="2724" ht="12.75">
      <c r="D2724" s="300"/>
    </row>
    <row r="2725" ht="12.75">
      <c r="D2725" s="300"/>
    </row>
    <row r="2726" ht="12.75">
      <c r="D2726" s="300"/>
    </row>
    <row r="2727" ht="12.75">
      <c r="D2727" s="300"/>
    </row>
    <row r="2728" ht="12.75">
      <c r="D2728" s="300"/>
    </row>
    <row r="2729" ht="12.75">
      <c r="D2729" s="300"/>
    </row>
    <row r="2730" ht="12.75">
      <c r="D2730" s="300"/>
    </row>
    <row r="2731" ht="12.75">
      <c r="D2731" s="300"/>
    </row>
    <row r="2732" ht="12.75">
      <c r="D2732" s="300"/>
    </row>
    <row r="2733" ht="12.75">
      <c r="D2733" s="300"/>
    </row>
    <row r="2734" ht="12.75">
      <c r="D2734" s="300"/>
    </row>
    <row r="2735" ht="12.75">
      <c r="D2735" s="300"/>
    </row>
    <row r="2736" ht="12.75">
      <c r="D2736" s="300"/>
    </row>
    <row r="2737" ht="12.75">
      <c r="D2737" s="300"/>
    </row>
    <row r="2738" ht="12.75">
      <c r="D2738" s="300"/>
    </row>
    <row r="2739" ht="12.75">
      <c r="D2739" s="300"/>
    </row>
    <row r="2740" ht="12.75">
      <c r="D2740" s="300"/>
    </row>
    <row r="2741" ht="12.75">
      <c r="D2741" s="300"/>
    </row>
    <row r="2742" ht="12.75">
      <c r="D2742" s="300"/>
    </row>
    <row r="2743" ht="12.75">
      <c r="D2743" s="300"/>
    </row>
    <row r="2744" ht="12.75">
      <c r="D2744" s="300"/>
    </row>
    <row r="2745" ht="12.75">
      <c r="D2745" s="300"/>
    </row>
    <row r="2746" ht="12.75">
      <c r="D2746" s="300"/>
    </row>
    <row r="2747" ht="12.75">
      <c r="D2747" s="300"/>
    </row>
    <row r="2748" ht="12.75">
      <c r="D2748" s="300"/>
    </row>
    <row r="2749" ht="12.75">
      <c r="D2749" s="300"/>
    </row>
    <row r="2750" ht="12.75">
      <c r="D2750" s="300"/>
    </row>
    <row r="2751" ht="12.75">
      <c r="D2751" s="300"/>
    </row>
    <row r="2752" ht="12.75">
      <c r="D2752" s="300"/>
    </row>
    <row r="2753" ht="12.75">
      <c r="D2753" s="300"/>
    </row>
    <row r="2754" ht="12.75">
      <c r="D2754" s="300"/>
    </row>
    <row r="2755" ht="12.75">
      <c r="D2755" s="300"/>
    </row>
    <row r="2756" ht="12.75">
      <c r="D2756" s="300"/>
    </row>
    <row r="2757" ht="12.75">
      <c r="D2757" s="300"/>
    </row>
    <row r="2758" ht="12.75">
      <c r="D2758" s="300"/>
    </row>
    <row r="2759" ht="12.75">
      <c r="D2759" s="300"/>
    </row>
    <row r="2760" ht="12.75">
      <c r="D2760" s="300"/>
    </row>
    <row r="2761" ht="12.75">
      <c r="D2761" s="300"/>
    </row>
    <row r="2762" ht="12.75">
      <c r="D2762" s="300"/>
    </row>
    <row r="2763" ht="12.75">
      <c r="D2763" s="300"/>
    </row>
    <row r="2764" ht="12.75">
      <c r="D2764" s="300"/>
    </row>
    <row r="2765" ht="12.75">
      <c r="D2765" s="300"/>
    </row>
    <row r="2766" ht="12.75">
      <c r="D2766" s="300"/>
    </row>
    <row r="2767" ht="12.75">
      <c r="D2767" s="300"/>
    </row>
    <row r="2768" ht="12.75">
      <c r="D2768" s="300"/>
    </row>
    <row r="2769" ht="12.75">
      <c r="D2769" s="300"/>
    </row>
    <row r="2770" ht="12.75">
      <c r="D2770" s="300"/>
    </row>
    <row r="2771" ht="12.75">
      <c r="D2771" s="300"/>
    </row>
    <row r="2772" ht="12.75">
      <c r="D2772" s="300"/>
    </row>
    <row r="2773" ht="12.75">
      <c r="D2773" s="300"/>
    </row>
    <row r="2774" ht="12.75">
      <c r="D2774" s="300"/>
    </row>
    <row r="2775" ht="12.75">
      <c r="D2775" s="300"/>
    </row>
    <row r="2776" ht="12.75">
      <c r="D2776" s="300"/>
    </row>
    <row r="2777" ht="12.75">
      <c r="D2777" s="300"/>
    </row>
    <row r="2778" ht="12.75">
      <c r="D2778" s="300"/>
    </row>
    <row r="2779" ht="12.75">
      <c r="D2779" s="300"/>
    </row>
    <row r="2780" ht="12.75">
      <c r="D2780" s="300"/>
    </row>
    <row r="2781" ht="12.75">
      <c r="D2781" s="300"/>
    </row>
    <row r="2782" ht="12.75">
      <c r="D2782" s="300"/>
    </row>
    <row r="2783" ht="12.75">
      <c r="D2783" s="300"/>
    </row>
    <row r="2784" ht="12.75">
      <c r="D2784" s="300"/>
    </row>
    <row r="2785" ht="12.75">
      <c r="D2785" s="300"/>
    </row>
    <row r="2786" ht="12.75">
      <c r="D2786" s="300"/>
    </row>
    <row r="2787" ht="12.75">
      <c r="D2787" s="300"/>
    </row>
    <row r="2788" ht="12.75">
      <c r="D2788" s="300"/>
    </row>
    <row r="2789" ht="12.75">
      <c r="D2789" s="300"/>
    </row>
    <row r="2790" ht="12.75">
      <c r="D2790" s="300"/>
    </row>
    <row r="2791" ht="12.75">
      <c r="D2791" s="300"/>
    </row>
    <row r="2792" ht="12.75">
      <c r="D2792" s="300"/>
    </row>
    <row r="2793" ht="12.75">
      <c r="D2793" s="300"/>
    </row>
    <row r="2794" ht="12.75">
      <c r="D2794" s="300"/>
    </row>
    <row r="2795" ht="12.75">
      <c r="D2795" s="300"/>
    </row>
    <row r="2796" ht="12.75">
      <c r="D2796" s="300"/>
    </row>
    <row r="2797" ht="12.75">
      <c r="D2797" s="300"/>
    </row>
    <row r="2798" ht="12.75">
      <c r="D2798" s="300"/>
    </row>
    <row r="2799" ht="12.75">
      <c r="D2799" s="300"/>
    </row>
    <row r="2800" ht="12.75">
      <c r="D2800" s="300"/>
    </row>
    <row r="2801" ht="12.75">
      <c r="D2801" s="300"/>
    </row>
    <row r="2802" ht="12.75">
      <c r="D2802" s="300"/>
    </row>
    <row r="2803" ht="12.75">
      <c r="D2803" s="300"/>
    </row>
    <row r="2804" ht="12.75">
      <c r="D2804" s="300"/>
    </row>
    <row r="2805" ht="12.75">
      <c r="D2805" s="300"/>
    </row>
    <row r="2806" ht="12.75">
      <c r="D2806" s="300"/>
    </row>
    <row r="2807" ht="12.75">
      <c r="D2807" s="300"/>
    </row>
    <row r="2808" ht="12.75">
      <c r="D2808" s="300"/>
    </row>
    <row r="2809" ht="12.75">
      <c r="D2809" s="300"/>
    </row>
    <row r="2810" ht="12.75">
      <c r="D2810" s="300"/>
    </row>
    <row r="2811" ht="12.75">
      <c r="D2811" s="300"/>
    </row>
    <row r="2812" ht="12.75">
      <c r="D2812" s="300"/>
    </row>
    <row r="2813" ht="12.75">
      <c r="D2813" s="300"/>
    </row>
    <row r="2814" ht="12.75">
      <c r="D2814" s="300"/>
    </row>
    <row r="2815" ht="12.75">
      <c r="D2815" s="300"/>
    </row>
    <row r="2816" ht="12.75">
      <c r="D2816" s="300"/>
    </row>
    <row r="2817" ht="12.75">
      <c r="D2817" s="300"/>
    </row>
    <row r="2818" ht="12.75">
      <c r="D2818" s="300"/>
    </row>
    <row r="2819" ht="12.75">
      <c r="D2819" s="300"/>
    </row>
    <row r="2820" ht="12.75">
      <c r="D2820" s="300"/>
    </row>
    <row r="2821" ht="12.75">
      <c r="D2821" s="300"/>
    </row>
    <row r="2822" ht="12.75">
      <c r="D2822" s="300"/>
    </row>
    <row r="2823" ht="12.75">
      <c r="D2823" s="300"/>
    </row>
    <row r="2824" ht="12.75">
      <c r="D2824" s="300"/>
    </row>
    <row r="2825" ht="12.75">
      <c r="D2825" s="300"/>
    </row>
    <row r="2826" ht="12.75">
      <c r="D2826" s="300"/>
    </row>
    <row r="2827" ht="12.75">
      <c r="D2827" s="300"/>
    </row>
    <row r="2828" ht="12.75">
      <c r="D2828" s="300"/>
    </row>
    <row r="2829" ht="12.75">
      <c r="D2829" s="300"/>
    </row>
    <row r="2830" ht="12.75">
      <c r="D2830" s="300"/>
    </row>
    <row r="2831" ht="12.75">
      <c r="D2831" s="300"/>
    </row>
    <row r="2832" ht="12.75">
      <c r="D2832" s="300"/>
    </row>
    <row r="2833" ht="12.75">
      <c r="D2833" s="300"/>
    </row>
    <row r="2834" ht="12.75">
      <c r="D2834" s="300"/>
    </row>
    <row r="2835" ht="12.75">
      <c r="D2835" s="300"/>
    </row>
    <row r="2836" ht="12.75">
      <c r="D2836" s="300"/>
    </row>
    <row r="2837" ht="12.75">
      <c r="D2837" s="300"/>
    </row>
    <row r="2838" ht="12.75">
      <c r="D2838" s="300"/>
    </row>
    <row r="2839" ht="12.75">
      <c r="D2839" s="300"/>
    </row>
    <row r="2840" ht="12.75">
      <c r="D2840" s="300"/>
    </row>
    <row r="2841" ht="12.75">
      <c r="D2841" s="300"/>
    </row>
    <row r="2842" ht="12.75">
      <c r="D2842" s="300"/>
    </row>
    <row r="2843" ht="12.75">
      <c r="D2843" s="300"/>
    </row>
    <row r="2844" ht="12.75">
      <c r="D2844" s="300"/>
    </row>
    <row r="2845" ht="12.75">
      <c r="D2845" s="300"/>
    </row>
    <row r="2846" ht="12.75">
      <c r="D2846" s="300"/>
    </row>
    <row r="2847" ht="12.75">
      <c r="D2847" s="300"/>
    </row>
    <row r="2848" ht="12.75">
      <c r="D2848" s="300"/>
    </row>
    <row r="2849" ht="12.75">
      <c r="D2849" s="300"/>
    </row>
    <row r="2850" ht="12.75">
      <c r="D2850" s="300"/>
    </row>
    <row r="2851" ht="12.75">
      <c r="D2851" s="300"/>
    </row>
    <row r="2852" ht="12.75">
      <c r="D2852" s="300"/>
    </row>
    <row r="2853" ht="12.75">
      <c r="D2853" s="300"/>
    </row>
    <row r="2854" ht="12.75">
      <c r="D2854" s="300"/>
    </row>
    <row r="2855" ht="12.75">
      <c r="D2855" s="300"/>
    </row>
    <row r="2856" ht="12.75">
      <c r="D2856" s="300"/>
    </row>
    <row r="2857" ht="12.75">
      <c r="D2857" s="300"/>
    </row>
    <row r="2858" ht="12.75">
      <c r="D2858" s="300"/>
    </row>
    <row r="2859" ht="12.75">
      <c r="D2859" s="300"/>
    </row>
    <row r="2860" ht="12.75">
      <c r="D2860" s="300"/>
    </row>
    <row r="2861" ht="12.75">
      <c r="D2861" s="300"/>
    </row>
    <row r="2862" ht="12.75">
      <c r="D2862" s="300"/>
    </row>
    <row r="2863" ht="12.75">
      <c r="D2863" s="300"/>
    </row>
    <row r="2864" ht="12.75">
      <c r="D2864" s="300"/>
    </row>
    <row r="2865" ht="12.75">
      <c r="D2865" s="300"/>
    </row>
    <row r="2866" ht="12.75">
      <c r="D2866" s="300"/>
    </row>
    <row r="2867" ht="12.75">
      <c r="D2867" s="300"/>
    </row>
    <row r="2868" ht="12.75">
      <c r="D2868" s="300"/>
    </row>
    <row r="2869" ht="12.75">
      <c r="D2869" s="300"/>
    </row>
    <row r="2870" ht="12.75">
      <c r="D2870" s="300"/>
    </row>
    <row r="2871" ht="12.75">
      <c r="D2871" s="300"/>
    </row>
    <row r="2872" ht="12.75">
      <c r="D2872" s="300"/>
    </row>
    <row r="2873" ht="12.75">
      <c r="D2873" s="300"/>
    </row>
    <row r="2874" ht="12.75">
      <c r="D2874" s="300"/>
    </row>
    <row r="2875" ht="12.75">
      <c r="D2875" s="300"/>
    </row>
    <row r="2876" ht="12.75">
      <c r="D2876" s="300"/>
    </row>
    <row r="2877" ht="12.75">
      <c r="D2877" s="300"/>
    </row>
    <row r="2878" ht="12.75">
      <c r="D2878" s="300"/>
    </row>
    <row r="2879" ht="12.75">
      <c r="D2879" s="300"/>
    </row>
    <row r="2880" ht="12.75">
      <c r="D2880" s="300"/>
    </row>
    <row r="2881" ht="12.75">
      <c r="D2881" s="300"/>
    </row>
    <row r="2882" ht="12.75">
      <c r="D2882" s="300"/>
    </row>
    <row r="2883" ht="12.75">
      <c r="D2883" s="300"/>
    </row>
    <row r="2884" ht="12.75">
      <c r="D2884" s="300"/>
    </row>
    <row r="2885" ht="12.75">
      <c r="D2885" s="300"/>
    </row>
    <row r="2886" ht="12.75">
      <c r="D2886" s="300"/>
    </row>
    <row r="2887" ht="12.75">
      <c r="D2887" s="300"/>
    </row>
    <row r="2888" ht="12.75">
      <c r="D2888" s="300"/>
    </row>
    <row r="2889" ht="12.75">
      <c r="D2889" s="300"/>
    </row>
    <row r="2890" ht="12.75">
      <c r="D2890" s="300"/>
    </row>
    <row r="2891" ht="12.75">
      <c r="D2891" s="300"/>
    </row>
    <row r="2892" ht="12.75">
      <c r="D2892" s="300"/>
    </row>
    <row r="2893" ht="12.75">
      <c r="D2893" s="300"/>
    </row>
    <row r="2894" ht="12.75">
      <c r="D2894" s="300"/>
    </row>
    <row r="2895" ht="12.75">
      <c r="D2895" s="300"/>
    </row>
    <row r="2896" ht="12.75">
      <c r="D2896" s="300"/>
    </row>
    <row r="2897" ht="12.75">
      <c r="D2897" s="300"/>
    </row>
    <row r="2898" ht="12.75">
      <c r="D2898" s="300"/>
    </row>
    <row r="2899" ht="12.75">
      <c r="D2899" s="300"/>
    </row>
    <row r="2900" ht="12.75">
      <c r="D2900" s="300"/>
    </row>
    <row r="2901" ht="12.75">
      <c r="D2901" s="300"/>
    </row>
    <row r="2902" ht="12.75">
      <c r="D2902" s="300"/>
    </row>
    <row r="2903" ht="12.75">
      <c r="D2903" s="300"/>
    </row>
    <row r="2904" ht="12.75">
      <c r="D2904" s="300"/>
    </row>
    <row r="2905" ht="12.75">
      <c r="D2905" s="300"/>
    </row>
    <row r="2906" ht="12.75">
      <c r="D2906" s="300"/>
    </row>
    <row r="2907" ht="12.75">
      <c r="D2907" s="300"/>
    </row>
    <row r="2908" ht="12.75">
      <c r="D2908" s="300"/>
    </row>
    <row r="2909" ht="12.75">
      <c r="D2909" s="300"/>
    </row>
    <row r="2910" ht="12.75">
      <c r="D2910" s="300"/>
    </row>
    <row r="2911" ht="12.75">
      <c r="D2911" s="300"/>
    </row>
    <row r="2912" ht="12.75">
      <c r="D2912" s="300"/>
    </row>
    <row r="2913" ht="12.75">
      <c r="D2913" s="300"/>
    </row>
    <row r="2914" ht="12.75">
      <c r="D2914" s="300"/>
    </row>
    <row r="2915" ht="12.75">
      <c r="D2915" s="300"/>
    </row>
    <row r="2916" ht="12.75">
      <c r="D2916" s="300"/>
    </row>
    <row r="2917" ht="12.75">
      <c r="D2917" s="300"/>
    </row>
    <row r="2918" ht="12.75">
      <c r="D2918" s="300"/>
    </row>
    <row r="2919" ht="12.75">
      <c r="D2919" s="300"/>
    </row>
    <row r="2920" ht="12.75">
      <c r="D2920" s="300"/>
    </row>
    <row r="2921" ht="12.75">
      <c r="D2921" s="300"/>
    </row>
    <row r="2922" ht="12.75">
      <c r="D2922" s="300"/>
    </row>
    <row r="2923" ht="12.75">
      <c r="D2923" s="300"/>
    </row>
    <row r="2924" ht="12.75">
      <c r="D2924" s="300"/>
    </row>
    <row r="2925" ht="12.75">
      <c r="D2925" s="300"/>
    </row>
    <row r="2926" ht="12.75">
      <c r="D2926" s="300"/>
    </row>
    <row r="2927" ht="12.75">
      <c r="D2927" s="300"/>
    </row>
    <row r="2928" ht="12.75">
      <c r="D2928" s="300"/>
    </row>
    <row r="2929" ht="12.75">
      <c r="D2929" s="300"/>
    </row>
    <row r="2930" ht="12.75">
      <c r="D2930" s="300"/>
    </row>
    <row r="2931" ht="12.75">
      <c r="D2931" s="300"/>
    </row>
    <row r="2932" ht="12.75">
      <c r="D2932" s="300"/>
    </row>
    <row r="2933" ht="12.75">
      <c r="D2933" s="300"/>
    </row>
    <row r="2934" ht="12.75">
      <c r="D2934" s="300"/>
    </row>
    <row r="2935" ht="12.75">
      <c r="D2935" s="300"/>
    </row>
    <row r="2936" ht="12.75">
      <c r="D2936" s="300"/>
    </row>
    <row r="2937" ht="12.75">
      <c r="D2937" s="300"/>
    </row>
    <row r="2938" ht="12.75">
      <c r="D2938" s="300"/>
    </row>
    <row r="2939" ht="12.75">
      <c r="D2939" s="300"/>
    </row>
    <row r="2940" ht="12.75">
      <c r="D2940" s="300"/>
    </row>
    <row r="2941" ht="12.75">
      <c r="D2941" s="300"/>
    </row>
    <row r="2942" ht="12.75">
      <c r="D2942" s="300"/>
    </row>
    <row r="2943" ht="12.75">
      <c r="D2943" s="300"/>
    </row>
    <row r="2944" ht="12.75">
      <c r="D2944" s="300"/>
    </row>
    <row r="2945" ht="12.75">
      <c r="D2945" s="300"/>
    </row>
    <row r="2946" ht="12.75">
      <c r="D2946" s="300"/>
    </row>
    <row r="2947" ht="12.75">
      <c r="D2947" s="300"/>
    </row>
    <row r="2948" ht="12.75">
      <c r="D2948" s="300"/>
    </row>
    <row r="2949" ht="12.75">
      <c r="D2949" s="300"/>
    </row>
    <row r="2950" ht="12.75">
      <c r="D2950" s="300"/>
    </row>
    <row r="2951" ht="12.75">
      <c r="D2951" s="300"/>
    </row>
    <row r="2952" ht="12.75">
      <c r="D2952" s="300"/>
    </row>
    <row r="2953" ht="12.75">
      <c r="D2953" s="300"/>
    </row>
    <row r="2954" ht="12.75">
      <c r="D2954" s="300"/>
    </row>
    <row r="2955" ht="12.75">
      <c r="D2955" s="300"/>
    </row>
    <row r="2956" ht="12.75">
      <c r="D2956" s="300"/>
    </row>
    <row r="2957" ht="12.75">
      <c r="D2957" s="300"/>
    </row>
    <row r="2958" ht="12.75">
      <c r="D2958" s="300"/>
    </row>
    <row r="2959" ht="12.75">
      <c r="D2959" s="300"/>
    </row>
    <row r="2960" ht="12.75">
      <c r="D2960" s="300"/>
    </row>
    <row r="2961" ht="12.75">
      <c r="D2961" s="300"/>
    </row>
    <row r="2962" ht="12.75">
      <c r="D2962" s="300"/>
    </row>
    <row r="2963" ht="12.75">
      <c r="D2963" s="300"/>
    </row>
    <row r="2964" ht="12.75">
      <c r="D2964" s="300"/>
    </row>
    <row r="2965" ht="12.75">
      <c r="D2965" s="300"/>
    </row>
    <row r="2966" ht="12.75">
      <c r="D2966" s="300"/>
    </row>
    <row r="2967" ht="12.75">
      <c r="D2967" s="300"/>
    </row>
    <row r="2968" ht="12.75">
      <c r="D2968" s="300"/>
    </row>
    <row r="2969" ht="12.75">
      <c r="D2969" s="300"/>
    </row>
    <row r="2970" ht="12.75">
      <c r="D2970" s="300"/>
    </row>
    <row r="2971" ht="12.75">
      <c r="D2971" s="300"/>
    </row>
    <row r="2972" ht="12.75">
      <c r="D2972" s="300"/>
    </row>
    <row r="2973" ht="12.75">
      <c r="D2973" s="300"/>
    </row>
    <row r="2974" ht="12.75">
      <c r="D2974" s="300"/>
    </row>
    <row r="2975" ht="12.75">
      <c r="D2975" s="300"/>
    </row>
    <row r="2976" ht="12.75">
      <c r="D2976" s="300"/>
    </row>
    <row r="2977" ht="12.75">
      <c r="D2977" s="300"/>
    </row>
    <row r="2978" ht="12.75">
      <c r="D2978" s="300"/>
    </row>
    <row r="2979" ht="12.75">
      <c r="D2979" s="300"/>
    </row>
    <row r="2980" ht="12.75">
      <c r="D2980" s="300"/>
    </row>
    <row r="2981" ht="12.75">
      <c r="D2981" s="300"/>
    </row>
    <row r="2982" ht="12.75">
      <c r="D2982" s="300"/>
    </row>
    <row r="2983" ht="12.75">
      <c r="D2983" s="300"/>
    </row>
    <row r="2984" ht="12.75">
      <c r="D2984" s="300"/>
    </row>
    <row r="2985" ht="12.75">
      <c r="D2985" s="300"/>
    </row>
    <row r="2986" ht="12.75">
      <c r="D2986" s="300"/>
    </row>
    <row r="2987" ht="12.75">
      <c r="D2987" s="300"/>
    </row>
    <row r="2988" ht="12.75">
      <c r="D2988" s="300"/>
    </row>
    <row r="2989" ht="12.75">
      <c r="D2989" s="300"/>
    </row>
    <row r="2990" ht="12.75">
      <c r="D2990" s="300"/>
    </row>
    <row r="2991" ht="12.75">
      <c r="D2991" s="300"/>
    </row>
    <row r="2992" ht="12.75">
      <c r="D2992" s="300"/>
    </row>
    <row r="2993" ht="12.75">
      <c r="D2993" s="300"/>
    </row>
    <row r="2994" ht="12.75">
      <c r="D2994" s="300"/>
    </row>
    <row r="2995" ht="12.75">
      <c r="D2995" s="300"/>
    </row>
    <row r="2996" ht="12.75">
      <c r="D2996" s="300"/>
    </row>
    <row r="2997" ht="12.75">
      <c r="D2997" s="300"/>
    </row>
    <row r="2998" ht="12.75">
      <c r="D2998" s="300"/>
    </row>
    <row r="2999" ht="12.75">
      <c r="D2999" s="300"/>
    </row>
    <row r="3000" ht="12.75">
      <c r="D3000" s="300"/>
    </row>
    <row r="3001" ht="12.75">
      <c r="D3001" s="300"/>
    </row>
    <row r="3002" ht="12.75">
      <c r="D3002" s="300"/>
    </row>
    <row r="3003" ht="12.75">
      <c r="D3003" s="300"/>
    </row>
    <row r="3004" ht="12.75">
      <c r="D3004" s="300"/>
    </row>
    <row r="3005" ht="12.75">
      <c r="D3005" s="300"/>
    </row>
    <row r="3006" ht="12.75">
      <c r="D3006" s="300"/>
    </row>
    <row r="3007" ht="12.75">
      <c r="D3007" s="300"/>
    </row>
    <row r="3008" ht="12.75">
      <c r="D3008" s="300"/>
    </row>
    <row r="3009" ht="12.75">
      <c r="D3009" s="300"/>
    </row>
    <row r="3010" ht="12.75">
      <c r="D3010" s="300"/>
    </row>
    <row r="3011" ht="12.75">
      <c r="D3011" s="300"/>
    </row>
    <row r="3012" ht="12.75">
      <c r="D3012" s="300"/>
    </row>
    <row r="3013" ht="12.75">
      <c r="D3013" s="300"/>
    </row>
    <row r="3014" ht="12.75">
      <c r="D3014" s="300"/>
    </row>
    <row r="3015" ht="12.75">
      <c r="D3015" s="300"/>
    </row>
    <row r="3016" ht="12.75">
      <c r="D3016" s="300"/>
    </row>
    <row r="3017" ht="12.75">
      <c r="D3017" s="300"/>
    </row>
    <row r="3018" ht="12.75">
      <c r="D3018" s="300"/>
    </row>
    <row r="3019" ht="12.75">
      <c r="D3019" s="300"/>
    </row>
    <row r="3020" ht="12.75">
      <c r="D3020" s="300"/>
    </row>
    <row r="3021" ht="12.75">
      <c r="D3021" s="300"/>
    </row>
    <row r="3022" ht="12.75">
      <c r="D3022" s="300"/>
    </row>
    <row r="3023" ht="12.75">
      <c r="D3023" s="300"/>
    </row>
    <row r="3024" ht="12.75">
      <c r="D3024" s="300"/>
    </row>
    <row r="3025" ht="12.75">
      <c r="D3025" s="300"/>
    </row>
    <row r="3026" ht="12.75">
      <c r="D3026" s="300"/>
    </row>
    <row r="3027" ht="12.75">
      <c r="D3027" s="300"/>
    </row>
    <row r="3028" ht="12.75">
      <c r="D3028" s="300"/>
    </row>
    <row r="3029" ht="12.75">
      <c r="D3029" s="300"/>
    </row>
    <row r="3030" ht="12.75">
      <c r="D3030" s="300"/>
    </row>
    <row r="3031" ht="12.75">
      <c r="D3031" s="300"/>
    </row>
    <row r="3032" ht="12.75">
      <c r="D3032" s="300"/>
    </row>
    <row r="3033" ht="12.75">
      <c r="D3033" s="300"/>
    </row>
    <row r="3034" ht="12.75">
      <c r="D3034" s="300"/>
    </row>
    <row r="3035" ht="12.75">
      <c r="D3035" s="300"/>
    </row>
    <row r="3036" ht="12.75">
      <c r="D3036" s="300"/>
    </row>
    <row r="3037" ht="12.75">
      <c r="D3037" s="300"/>
    </row>
    <row r="3038" ht="12.75">
      <c r="D3038" s="300"/>
    </row>
    <row r="3039" ht="12.75">
      <c r="D3039" s="300"/>
    </row>
    <row r="3040" ht="12.75">
      <c r="D3040" s="300"/>
    </row>
    <row r="3041" ht="12.75">
      <c r="D3041" s="300"/>
    </row>
    <row r="3042" ht="12.75">
      <c r="D3042" s="300"/>
    </row>
    <row r="3043" ht="12.75">
      <c r="D3043" s="300"/>
    </row>
    <row r="3044" ht="12.75">
      <c r="D3044" s="300"/>
    </row>
    <row r="3045" ht="12.75">
      <c r="D3045" s="300"/>
    </row>
    <row r="3046" ht="12.75">
      <c r="D3046" s="300"/>
    </row>
    <row r="3047" ht="12.75">
      <c r="D3047" s="300"/>
    </row>
    <row r="3048" ht="12.75">
      <c r="D3048" s="300"/>
    </row>
    <row r="3049" ht="12.75">
      <c r="D3049" s="300"/>
    </row>
    <row r="3050" ht="12.75">
      <c r="D3050" s="300"/>
    </row>
    <row r="3051" ht="12.75">
      <c r="D3051" s="300"/>
    </row>
    <row r="3052" ht="12.75">
      <c r="D3052" s="300"/>
    </row>
    <row r="3053" ht="12.75">
      <c r="D3053" s="300"/>
    </row>
    <row r="3054" ht="12.75">
      <c r="D3054" s="300"/>
    </row>
    <row r="3055" ht="12.75">
      <c r="D3055" s="300"/>
    </row>
    <row r="3056" ht="12.75">
      <c r="D3056" s="300"/>
    </row>
    <row r="3057" ht="12.75">
      <c r="D3057" s="300"/>
    </row>
    <row r="3058" ht="12.75">
      <c r="D3058" s="300"/>
    </row>
    <row r="3059" ht="12.75">
      <c r="D3059" s="300"/>
    </row>
    <row r="3060" ht="12.75">
      <c r="D3060" s="300"/>
    </row>
    <row r="3061" ht="12.75">
      <c r="D3061" s="300"/>
    </row>
    <row r="3062" ht="12.75">
      <c r="D3062" s="300"/>
    </row>
    <row r="3063" ht="12.75">
      <c r="D3063" s="300"/>
    </row>
    <row r="3064" ht="12.75">
      <c r="D3064" s="300"/>
    </row>
    <row r="3065" ht="12.75">
      <c r="D3065" s="300"/>
    </row>
    <row r="3066" ht="12.75">
      <c r="D3066" s="300"/>
    </row>
    <row r="3067" ht="12.75">
      <c r="D3067" s="300"/>
    </row>
    <row r="3068" ht="12.75">
      <c r="D3068" s="300"/>
    </row>
    <row r="3069" ht="12.75">
      <c r="D3069" s="300"/>
    </row>
    <row r="3070" ht="12.75">
      <c r="D3070" s="300"/>
    </row>
    <row r="3071" ht="12.75">
      <c r="D3071" s="300"/>
    </row>
    <row r="3072" ht="12.75">
      <c r="D3072" s="300"/>
    </row>
    <row r="3073" ht="12.75">
      <c r="D3073" s="300"/>
    </row>
    <row r="3074" ht="12.75">
      <c r="D3074" s="300"/>
    </row>
    <row r="3075" ht="12.75">
      <c r="D3075" s="300"/>
    </row>
    <row r="3076" ht="12.75">
      <c r="D3076" s="300"/>
    </row>
    <row r="3077" ht="12.75">
      <c r="D3077" s="300"/>
    </row>
    <row r="3078" ht="12.75">
      <c r="D3078" s="300"/>
    </row>
    <row r="3079" ht="12.75">
      <c r="D3079" s="300"/>
    </row>
    <row r="3080" ht="12.75">
      <c r="D3080" s="300"/>
    </row>
    <row r="3081" ht="12.75">
      <c r="D3081" s="300"/>
    </row>
    <row r="3082" ht="12.75">
      <c r="D3082" s="300"/>
    </row>
    <row r="3083" ht="12.75">
      <c r="D3083" s="300"/>
    </row>
    <row r="3084" ht="12.75">
      <c r="D3084" s="300"/>
    </row>
    <row r="3085" ht="12.75">
      <c r="D3085" s="300"/>
    </row>
    <row r="3086" ht="12.75">
      <c r="D3086" s="300"/>
    </row>
    <row r="3087" ht="12.75">
      <c r="D3087" s="300"/>
    </row>
    <row r="3088" ht="12.75">
      <c r="D3088" s="300"/>
    </row>
    <row r="3089" ht="12.75">
      <c r="D3089" s="300"/>
    </row>
    <row r="3090" ht="12.75">
      <c r="D3090" s="300"/>
    </row>
    <row r="3091" ht="12.75">
      <c r="D3091" s="300"/>
    </row>
    <row r="3092" ht="12.75">
      <c r="D3092" s="300"/>
    </row>
    <row r="3093" ht="12.75">
      <c r="D3093" s="300"/>
    </row>
    <row r="3094" ht="12.75">
      <c r="D3094" s="300"/>
    </row>
    <row r="3095" ht="12.75">
      <c r="D3095" s="300"/>
    </row>
    <row r="3096" ht="12.75">
      <c r="D3096" s="300"/>
    </row>
    <row r="3097" ht="12.75">
      <c r="D3097" s="300"/>
    </row>
    <row r="3098" ht="12.75">
      <c r="D3098" s="300"/>
    </row>
    <row r="3099" ht="12.75">
      <c r="D3099" s="300"/>
    </row>
    <row r="3100" ht="12.75">
      <c r="D3100" s="300"/>
    </row>
    <row r="3101" ht="12.75">
      <c r="D3101" s="300"/>
    </row>
    <row r="3102" ht="12.75">
      <c r="D3102" s="300"/>
    </row>
    <row r="3103" ht="12.75">
      <c r="D3103" s="300"/>
    </row>
    <row r="3104" ht="12.75">
      <c r="D3104" s="300"/>
    </row>
    <row r="3105" ht="12.75">
      <c r="D3105" s="300"/>
    </row>
    <row r="3106" ht="12.75">
      <c r="D3106" s="300"/>
    </row>
    <row r="3107" ht="12.75">
      <c r="D3107" s="300"/>
    </row>
    <row r="3108" ht="12.75">
      <c r="D3108" s="300"/>
    </row>
    <row r="3109" ht="12.75">
      <c r="D3109" s="300"/>
    </row>
    <row r="3110" ht="12.75">
      <c r="D3110" s="300"/>
    </row>
    <row r="3111" ht="12.75">
      <c r="D3111" s="300"/>
    </row>
    <row r="3112" ht="12.75">
      <c r="D3112" s="300"/>
    </row>
    <row r="3113" ht="12.75">
      <c r="D3113" s="300"/>
    </row>
    <row r="3114" ht="12.75">
      <c r="D3114" s="300"/>
    </row>
    <row r="3115" ht="12.75">
      <c r="D3115" s="300"/>
    </row>
    <row r="3116" ht="12.75">
      <c r="D3116" s="300"/>
    </row>
    <row r="3117" ht="12.75">
      <c r="D3117" s="300"/>
    </row>
    <row r="3118" ht="12.75">
      <c r="D3118" s="300"/>
    </row>
    <row r="3119" ht="12.75">
      <c r="D3119" s="300"/>
    </row>
    <row r="3120" ht="12.75">
      <c r="D3120" s="300"/>
    </row>
    <row r="3121" ht="12.75">
      <c r="D3121" s="300"/>
    </row>
    <row r="3122" ht="12.75">
      <c r="D3122" s="300"/>
    </row>
    <row r="3123" ht="12.75">
      <c r="D3123" s="300"/>
    </row>
    <row r="3124" ht="12.75">
      <c r="D3124" s="300"/>
    </row>
    <row r="3125" ht="12.75">
      <c r="D3125" s="300"/>
    </row>
    <row r="3126" ht="12.75">
      <c r="D3126" s="300"/>
    </row>
    <row r="3127" ht="12.75">
      <c r="D3127" s="300"/>
    </row>
    <row r="3128" ht="12.75">
      <c r="D3128" s="300"/>
    </row>
    <row r="3129" ht="12.75">
      <c r="D3129" s="300"/>
    </row>
    <row r="3130" ht="12.75">
      <c r="D3130" s="300"/>
    </row>
    <row r="3131" ht="12.75">
      <c r="D3131" s="300"/>
    </row>
    <row r="3132" ht="12.75">
      <c r="D3132" s="300"/>
    </row>
    <row r="3133" ht="12.75">
      <c r="D3133" s="300"/>
    </row>
    <row r="3134" ht="12.75">
      <c r="D3134" s="300"/>
    </row>
    <row r="3135" ht="12.75">
      <c r="D3135" s="300"/>
    </row>
    <row r="3136" ht="12.75">
      <c r="D3136" s="300"/>
    </row>
    <row r="3137" ht="12.75">
      <c r="D3137" s="300"/>
    </row>
    <row r="3138" ht="12.75">
      <c r="D3138" s="300"/>
    </row>
    <row r="3139" ht="12.75">
      <c r="D3139" s="300"/>
    </row>
    <row r="3140" ht="12.75">
      <c r="D3140" s="300"/>
    </row>
    <row r="3141" ht="12.75">
      <c r="D3141" s="300"/>
    </row>
    <row r="3142" ht="12.75">
      <c r="D3142" s="300"/>
    </row>
    <row r="3143" ht="12.75">
      <c r="D3143" s="300"/>
    </row>
    <row r="3144" ht="12.75">
      <c r="D3144" s="300"/>
    </row>
    <row r="3145" ht="12.75">
      <c r="D3145" s="300"/>
    </row>
    <row r="3146" ht="12.75">
      <c r="D3146" s="300"/>
    </row>
    <row r="3147" ht="12.75">
      <c r="D3147" s="300"/>
    </row>
    <row r="3148" ht="12.75">
      <c r="D3148" s="300"/>
    </row>
    <row r="3149" ht="12.75">
      <c r="D3149" s="300"/>
    </row>
    <row r="3150" ht="12.75">
      <c r="D3150" s="300"/>
    </row>
    <row r="3151" ht="12.75">
      <c r="D3151" s="300"/>
    </row>
    <row r="3152" ht="12.75">
      <c r="D3152" s="300"/>
    </row>
    <row r="3153" ht="12.75">
      <c r="D3153" s="300"/>
    </row>
    <row r="3154" ht="12.75">
      <c r="D3154" s="300"/>
    </row>
    <row r="3155" ht="12.75">
      <c r="D3155" s="300"/>
    </row>
    <row r="3156" ht="12.75">
      <c r="D3156" s="300"/>
    </row>
    <row r="3157" ht="12.75">
      <c r="D3157" s="300"/>
    </row>
    <row r="3158" ht="12.75">
      <c r="D3158" s="300"/>
    </row>
    <row r="3159" ht="12.75">
      <c r="D3159" s="300"/>
    </row>
    <row r="3160" ht="12.75">
      <c r="D3160" s="300"/>
    </row>
    <row r="3161" ht="12.75">
      <c r="D3161" s="300"/>
    </row>
    <row r="3162" ht="12.75">
      <c r="D3162" s="300"/>
    </row>
    <row r="3163" ht="12.75">
      <c r="D3163" s="300"/>
    </row>
    <row r="3164" ht="12.75">
      <c r="D3164" s="300"/>
    </row>
    <row r="3165" ht="12.75">
      <c r="D3165" s="300"/>
    </row>
    <row r="3166" ht="12.75">
      <c r="D3166" s="300"/>
    </row>
    <row r="3167" ht="12.75">
      <c r="D3167" s="300"/>
    </row>
    <row r="3168" ht="12.75">
      <c r="D3168" s="300"/>
    </row>
    <row r="3169" ht="12.75">
      <c r="D3169" s="300"/>
    </row>
    <row r="3170" ht="12.75">
      <c r="D3170" s="300"/>
    </row>
    <row r="3171" ht="12.75">
      <c r="D3171" s="300"/>
    </row>
    <row r="3172" ht="12.75">
      <c r="D3172" s="300"/>
    </row>
    <row r="3173" ht="12.75">
      <c r="D3173" s="300"/>
    </row>
    <row r="3174" ht="12.75">
      <c r="D3174" s="300"/>
    </row>
    <row r="3175" ht="12.75">
      <c r="D3175" s="300"/>
    </row>
    <row r="3176" ht="12.75">
      <c r="D3176" s="300"/>
    </row>
    <row r="3177" ht="12.75">
      <c r="D3177" s="300"/>
    </row>
    <row r="3178" ht="12.75">
      <c r="D3178" s="300"/>
    </row>
    <row r="3179" ht="12.75">
      <c r="D3179" s="300"/>
    </row>
    <row r="3180" ht="12.75">
      <c r="D3180" s="300"/>
    </row>
    <row r="3181" ht="12.75">
      <c r="D3181" s="300"/>
    </row>
    <row r="3182" ht="12.75">
      <c r="D3182" s="300"/>
    </row>
    <row r="3183" ht="12.75">
      <c r="D3183" s="300"/>
    </row>
    <row r="3184" ht="12.75">
      <c r="D3184" s="300"/>
    </row>
    <row r="3185" ht="12.75">
      <c r="D3185" s="300"/>
    </row>
    <row r="3186" ht="12.75">
      <c r="D3186" s="300"/>
    </row>
    <row r="3187" ht="12.75">
      <c r="D3187" s="300"/>
    </row>
    <row r="3188" ht="12.75">
      <c r="D3188" s="300"/>
    </row>
    <row r="3189" ht="12.75">
      <c r="D3189" s="300"/>
    </row>
    <row r="3190" ht="12.75">
      <c r="D3190" s="300"/>
    </row>
    <row r="3191" ht="12.75">
      <c r="D3191" s="300"/>
    </row>
    <row r="3192" ht="12.75">
      <c r="D3192" s="300"/>
    </row>
    <row r="3193" ht="12.75">
      <c r="D3193" s="300"/>
    </row>
    <row r="3194" ht="12.75">
      <c r="D3194" s="300"/>
    </row>
    <row r="3195" ht="12.75">
      <c r="D3195" s="300"/>
    </row>
    <row r="3196" ht="12.75">
      <c r="D3196" s="300"/>
    </row>
    <row r="3197" ht="12.75">
      <c r="D3197" s="300"/>
    </row>
    <row r="3198" ht="12.75">
      <c r="D3198" s="300"/>
    </row>
    <row r="3199" ht="12.75">
      <c r="D3199" s="300"/>
    </row>
    <row r="3200" ht="12.75">
      <c r="D3200" s="300"/>
    </row>
    <row r="3201" ht="12.75">
      <c r="D3201" s="300"/>
    </row>
    <row r="3202" ht="12.75">
      <c r="D3202" s="300"/>
    </row>
    <row r="3203" ht="12.75">
      <c r="D3203" s="300"/>
    </row>
    <row r="3204" ht="12.75">
      <c r="D3204" s="300"/>
    </row>
    <row r="3205" ht="12.75">
      <c r="D3205" s="300"/>
    </row>
    <row r="3206" ht="12.75">
      <c r="D3206" s="300"/>
    </row>
    <row r="3207" ht="12.75">
      <c r="D3207" s="300"/>
    </row>
    <row r="3208" ht="12.75">
      <c r="D3208" s="300"/>
    </row>
    <row r="3209" ht="12.75">
      <c r="D3209" s="300"/>
    </row>
    <row r="3210" ht="12.75">
      <c r="D3210" s="300"/>
    </row>
    <row r="3211" ht="12.75">
      <c r="D3211" s="300"/>
    </row>
    <row r="3212" ht="12.75">
      <c r="D3212" s="300"/>
    </row>
    <row r="3213" ht="12.75">
      <c r="D3213" s="300"/>
    </row>
    <row r="3214" ht="12.75">
      <c r="D3214" s="300"/>
    </row>
    <row r="3215" ht="12.75">
      <c r="D3215" s="300"/>
    </row>
    <row r="3216" ht="12.75">
      <c r="D3216" s="300"/>
    </row>
    <row r="3217" ht="12.75">
      <c r="D3217" s="300"/>
    </row>
    <row r="3218" ht="12.75">
      <c r="D3218" s="300"/>
    </row>
    <row r="3219" ht="12.75">
      <c r="D3219" s="300"/>
    </row>
    <row r="3220" ht="12.75">
      <c r="D3220" s="300"/>
    </row>
    <row r="3221" ht="12.75">
      <c r="D3221" s="300"/>
    </row>
    <row r="3222" ht="12.75">
      <c r="D3222" s="300"/>
    </row>
    <row r="3223" ht="12.75">
      <c r="D3223" s="300"/>
    </row>
    <row r="3224" ht="12.75">
      <c r="D3224" s="300"/>
    </row>
    <row r="3225" ht="12.75">
      <c r="D3225" s="300"/>
    </row>
    <row r="3226" ht="12.75">
      <c r="D3226" s="300"/>
    </row>
    <row r="3227" ht="12.75">
      <c r="D3227" s="300"/>
    </row>
    <row r="3228" ht="12.75">
      <c r="D3228" s="300"/>
    </row>
    <row r="3229" ht="12.75">
      <c r="D3229" s="300"/>
    </row>
    <row r="3230" ht="12.75">
      <c r="D3230" s="300"/>
    </row>
    <row r="3231" ht="12.75">
      <c r="D3231" s="300"/>
    </row>
    <row r="3232" ht="12.75">
      <c r="D3232" s="300"/>
    </row>
    <row r="3233" ht="12.75">
      <c r="D3233" s="300"/>
    </row>
    <row r="3234" ht="12.75">
      <c r="D3234" s="300"/>
    </row>
    <row r="3235" ht="12.75">
      <c r="D3235" s="300"/>
    </row>
    <row r="3236" ht="12.75">
      <c r="D3236" s="300"/>
    </row>
    <row r="3237" ht="12.75">
      <c r="D3237" s="300"/>
    </row>
    <row r="3238" ht="12.75">
      <c r="D3238" s="300"/>
    </row>
    <row r="3239" ht="12.75">
      <c r="D3239" s="300"/>
    </row>
    <row r="3240" ht="12.75">
      <c r="D3240" s="300"/>
    </row>
    <row r="3241" ht="12.75">
      <c r="D3241" s="300"/>
    </row>
    <row r="3242" ht="12.75">
      <c r="D3242" s="300"/>
    </row>
    <row r="3243" ht="12.75">
      <c r="D3243" s="300"/>
    </row>
    <row r="3244" ht="12.75">
      <c r="D3244" s="300"/>
    </row>
    <row r="3245" ht="12.75">
      <c r="D3245" s="300"/>
    </row>
    <row r="3246" ht="12.75">
      <c r="D3246" s="300"/>
    </row>
    <row r="3247" ht="12.75">
      <c r="D3247" s="300"/>
    </row>
    <row r="3248" ht="12.75">
      <c r="D3248" s="300"/>
    </row>
    <row r="3249" ht="12.75">
      <c r="D3249" s="300"/>
    </row>
    <row r="3250" ht="12.75">
      <c r="D3250" s="300"/>
    </row>
    <row r="3251" ht="12.75">
      <c r="D3251" s="300"/>
    </row>
    <row r="3252" ht="12.75">
      <c r="D3252" s="300"/>
    </row>
    <row r="3253" ht="12.75">
      <c r="D3253" s="300"/>
    </row>
    <row r="3254" ht="12.75">
      <c r="D3254" s="300"/>
    </row>
    <row r="3255" ht="12.75">
      <c r="D3255" s="300"/>
    </row>
    <row r="3256" ht="12.75">
      <c r="D3256" s="300"/>
    </row>
    <row r="3257" ht="12.75">
      <c r="D3257" s="300"/>
    </row>
    <row r="3258" ht="12.75">
      <c r="D3258" s="300"/>
    </row>
    <row r="3259" ht="12.75">
      <c r="D3259" s="300"/>
    </row>
    <row r="3260" ht="12.75">
      <c r="D3260" s="300"/>
    </row>
    <row r="3261" ht="12.75">
      <c r="D3261" s="300"/>
    </row>
    <row r="3262" ht="12.75">
      <c r="D3262" s="300"/>
    </row>
    <row r="3263" ht="12.75">
      <c r="D3263" s="300"/>
    </row>
    <row r="3264" ht="12.75">
      <c r="D3264" s="300"/>
    </row>
    <row r="3265" ht="12.75">
      <c r="D3265" s="300"/>
    </row>
    <row r="3266" ht="12.75">
      <c r="D3266" s="300"/>
    </row>
    <row r="3267" ht="12.75">
      <c r="D3267" s="300"/>
    </row>
    <row r="3268" ht="12.75">
      <c r="D3268" s="300"/>
    </row>
    <row r="3269" ht="12.75">
      <c r="D3269" s="300"/>
    </row>
    <row r="3270" ht="12.75">
      <c r="D3270" s="300"/>
    </row>
    <row r="3271" ht="12.75">
      <c r="D3271" s="300"/>
    </row>
    <row r="3272" ht="12.75">
      <c r="D3272" s="300"/>
    </row>
    <row r="3273" ht="12.75">
      <c r="D3273" s="300"/>
    </row>
    <row r="3274" ht="12.75">
      <c r="D3274" s="300"/>
    </row>
    <row r="3275" ht="12.75">
      <c r="D3275" s="300"/>
    </row>
    <row r="3276" ht="12.75">
      <c r="D3276" s="300"/>
    </row>
    <row r="3277" ht="12.75">
      <c r="D3277" s="300"/>
    </row>
    <row r="3278" ht="12.75">
      <c r="D3278" s="300"/>
    </row>
    <row r="3279" ht="12.75">
      <c r="D3279" s="300"/>
    </row>
    <row r="3280" ht="12.75">
      <c r="D3280" s="300"/>
    </row>
    <row r="3281" ht="12.75">
      <c r="D3281" s="300"/>
    </row>
    <row r="3282" ht="12.75">
      <c r="D3282" s="300"/>
    </row>
    <row r="3283" ht="12.75">
      <c r="D3283" s="300"/>
    </row>
    <row r="3284" ht="12.75">
      <c r="D3284" s="300"/>
    </row>
    <row r="3285" ht="12.75">
      <c r="D3285" s="300"/>
    </row>
    <row r="3286" ht="12.75">
      <c r="D3286" s="300"/>
    </row>
    <row r="3287" ht="12.75">
      <c r="D3287" s="300"/>
    </row>
    <row r="3288" ht="12.75">
      <c r="D3288" s="300"/>
    </row>
    <row r="3289" ht="12.75">
      <c r="D3289" s="300"/>
    </row>
    <row r="3290" ht="12.75">
      <c r="D3290" s="300"/>
    </row>
    <row r="3291" ht="12.75">
      <c r="D3291" s="300"/>
    </row>
    <row r="3292" ht="12.75">
      <c r="D3292" s="300"/>
    </row>
    <row r="3293" ht="12.75">
      <c r="D3293" s="300"/>
    </row>
    <row r="3294" ht="12.75">
      <c r="D3294" s="300"/>
    </row>
    <row r="3295" ht="12.75">
      <c r="D3295" s="300"/>
    </row>
    <row r="3296" ht="12.75">
      <c r="D3296" s="300"/>
    </row>
    <row r="3297" ht="12.75">
      <c r="D3297" s="300"/>
    </row>
    <row r="3298" ht="12.75">
      <c r="D3298" s="300"/>
    </row>
    <row r="3299" ht="12.75">
      <c r="D3299" s="300"/>
    </row>
    <row r="3300" ht="12.75">
      <c r="D3300" s="300"/>
    </row>
    <row r="3301" ht="12.75">
      <c r="D3301" s="300"/>
    </row>
    <row r="3302" ht="12.75">
      <c r="D3302" s="300"/>
    </row>
    <row r="3303" ht="12.75">
      <c r="D3303" s="300"/>
    </row>
    <row r="3304" ht="12.75">
      <c r="D3304" s="300"/>
    </row>
    <row r="3305" ht="12.75">
      <c r="D3305" s="300"/>
    </row>
    <row r="3306" ht="12.75">
      <c r="D3306" s="300"/>
    </row>
    <row r="3307" ht="12.75">
      <c r="D3307" s="300"/>
    </row>
    <row r="3308" ht="12.75">
      <c r="D3308" s="300"/>
    </row>
    <row r="3309" ht="12.75">
      <c r="D3309" s="300"/>
    </row>
    <row r="3310" ht="12.75">
      <c r="D3310" s="300"/>
    </row>
    <row r="3311" ht="12.75">
      <c r="D3311" s="300"/>
    </row>
    <row r="3312" ht="12.75">
      <c r="D3312" s="300"/>
    </row>
    <row r="3313" ht="12.75">
      <c r="D3313" s="300"/>
    </row>
    <row r="3314" ht="12.75">
      <c r="D3314" s="300"/>
    </row>
    <row r="3315" ht="12.75">
      <c r="D3315" s="300"/>
    </row>
    <row r="3316" ht="12.75">
      <c r="D3316" s="300"/>
    </row>
    <row r="3317" ht="12.75">
      <c r="D3317" s="300"/>
    </row>
    <row r="3318" ht="12.75">
      <c r="D3318" s="300"/>
    </row>
    <row r="3319" ht="12.75">
      <c r="D3319" s="300"/>
    </row>
    <row r="3320" ht="12.75">
      <c r="D3320" s="300"/>
    </row>
    <row r="3321" ht="12.75">
      <c r="D3321" s="300"/>
    </row>
    <row r="3322" ht="12.75">
      <c r="D3322" s="300"/>
    </row>
    <row r="3323" ht="12.75">
      <c r="D3323" s="300"/>
    </row>
    <row r="3324" ht="12.75">
      <c r="D3324" s="300"/>
    </row>
    <row r="3325" ht="12.75">
      <c r="D3325" s="300"/>
    </row>
    <row r="3326" ht="12.75">
      <c r="D3326" s="300"/>
    </row>
    <row r="3327" ht="12.75">
      <c r="D3327" s="300"/>
    </row>
    <row r="3328" ht="12.75">
      <c r="D3328" s="300"/>
    </row>
    <row r="3329" ht="12.75">
      <c r="D3329" s="300"/>
    </row>
    <row r="3330" ht="12.75">
      <c r="D3330" s="300"/>
    </row>
    <row r="3331" ht="12.75">
      <c r="D3331" s="300"/>
    </row>
    <row r="3332" ht="12.75">
      <c r="D3332" s="300"/>
    </row>
    <row r="3333" ht="12.75">
      <c r="D3333" s="300"/>
    </row>
    <row r="3334" ht="12.75">
      <c r="D3334" s="300"/>
    </row>
    <row r="3335" ht="12.75">
      <c r="D3335" s="300"/>
    </row>
    <row r="3336" ht="12.75">
      <c r="D3336" s="300"/>
    </row>
    <row r="3337" ht="12.75">
      <c r="D3337" s="300"/>
    </row>
    <row r="3338" ht="12.75">
      <c r="D3338" s="300"/>
    </row>
    <row r="3339" ht="12.75">
      <c r="D3339" s="300"/>
    </row>
    <row r="3340" ht="12.75">
      <c r="D3340" s="300"/>
    </row>
    <row r="3341" ht="12.75">
      <c r="D3341" s="300"/>
    </row>
    <row r="3342" ht="12.75">
      <c r="D3342" s="300"/>
    </row>
    <row r="3343" ht="12.75">
      <c r="D3343" s="300"/>
    </row>
    <row r="3344" ht="12.75">
      <c r="D3344" s="300"/>
    </row>
    <row r="3345" ht="12.75">
      <c r="D3345" s="300"/>
    </row>
    <row r="3346" ht="12.75">
      <c r="D3346" s="300"/>
    </row>
    <row r="3347" ht="12.75">
      <c r="D3347" s="300"/>
    </row>
    <row r="3348" ht="12.75">
      <c r="D3348" s="300"/>
    </row>
    <row r="3349" ht="12.75">
      <c r="D3349" s="300"/>
    </row>
    <row r="3350" ht="12.75">
      <c r="D3350" s="300"/>
    </row>
    <row r="3351" ht="12.75">
      <c r="D3351" s="300"/>
    </row>
    <row r="3352" ht="12.75">
      <c r="D3352" s="300"/>
    </row>
    <row r="3353" ht="12.75">
      <c r="D3353" s="300"/>
    </row>
    <row r="3354" ht="12.75">
      <c r="D3354" s="300"/>
    </row>
    <row r="3355" ht="12.75">
      <c r="D3355" s="300"/>
    </row>
    <row r="3356" ht="12.75">
      <c r="D3356" s="300"/>
    </row>
    <row r="3357" ht="12.75">
      <c r="D3357" s="300"/>
    </row>
    <row r="3358" ht="12.75">
      <c r="D3358" s="300"/>
    </row>
    <row r="3359" ht="12.75">
      <c r="D3359" s="300"/>
    </row>
    <row r="3360" ht="12.75">
      <c r="D3360" s="300"/>
    </row>
    <row r="3361" ht="12.75">
      <c r="D3361" s="300"/>
    </row>
    <row r="3362" ht="12.75">
      <c r="D3362" s="300"/>
    </row>
    <row r="3363" ht="12.75">
      <c r="D3363" s="300"/>
    </row>
    <row r="3364" ht="12.75">
      <c r="D3364" s="300"/>
    </row>
    <row r="3365" ht="12.75">
      <c r="D3365" s="300"/>
    </row>
    <row r="3366" ht="12.75">
      <c r="D3366" s="300"/>
    </row>
    <row r="3367" ht="12.75">
      <c r="D3367" s="300"/>
    </row>
    <row r="3368" ht="12.75">
      <c r="D3368" s="300"/>
    </row>
    <row r="3369" ht="12.75">
      <c r="D3369" s="300"/>
    </row>
    <row r="3370" ht="12.75">
      <c r="D3370" s="300"/>
    </row>
    <row r="3371" ht="12.75">
      <c r="D3371" s="300"/>
    </row>
    <row r="3372" ht="12.75">
      <c r="D3372" s="300"/>
    </row>
    <row r="3373" ht="12.75">
      <c r="D3373" s="300"/>
    </row>
    <row r="3374" ht="12.75">
      <c r="D3374" s="300"/>
    </row>
    <row r="3375" ht="12.75">
      <c r="D3375" s="300"/>
    </row>
    <row r="3376" ht="12.75">
      <c r="D3376" s="300"/>
    </row>
    <row r="3377" ht="12.75">
      <c r="D3377" s="300"/>
    </row>
    <row r="3378" ht="12.75">
      <c r="D3378" s="300"/>
    </row>
    <row r="3379" ht="12.75">
      <c r="D3379" s="300"/>
    </row>
    <row r="3380" ht="12.75">
      <c r="D3380" s="300"/>
    </row>
    <row r="3381" ht="12.75">
      <c r="D3381" s="300"/>
    </row>
    <row r="3382" ht="12.75">
      <c r="D3382" s="300"/>
    </row>
    <row r="3383" ht="12.75">
      <c r="D3383" s="300"/>
    </row>
    <row r="3384" ht="12.75">
      <c r="D3384" s="300"/>
    </row>
    <row r="3385" ht="12.75">
      <c r="D3385" s="300"/>
    </row>
    <row r="3386" ht="12.75">
      <c r="D3386" s="300"/>
    </row>
    <row r="3387" ht="12.75">
      <c r="D3387" s="300"/>
    </row>
    <row r="3388" ht="12.75">
      <c r="D3388" s="300"/>
    </row>
    <row r="3389" ht="12.75">
      <c r="D3389" s="300"/>
    </row>
    <row r="3390" ht="12.75">
      <c r="D3390" s="300"/>
    </row>
    <row r="3391" ht="12.75">
      <c r="D3391" s="300"/>
    </row>
    <row r="3392" ht="12.75">
      <c r="D3392" s="300"/>
    </row>
    <row r="3393" ht="12.75">
      <c r="D3393" s="300"/>
    </row>
    <row r="3394" ht="12.75">
      <c r="D3394" s="300"/>
    </row>
    <row r="3395" ht="12.75">
      <c r="D3395" s="300"/>
    </row>
    <row r="3396" ht="12.75">
      <c r="D3396" s="300"/>
    </row>
    <row r="3397" ht="12.75">
      <c r="D3397" s="300"/>
    </row>
    <row r="3398" ht="12.75">
      <c r="D3398" s="300"/>
    </row>
    <row r="3399" ht="12.75">
      <c r="D3399" s="300"/>
    </row>
    <row r="3400" ht="12.75">
      <c r="D3400" s="300"/>
    </row>
    <row r="3401" ht="12.75">
      <c r="D3401" s="300"/>
    </row>
    <row r="3402" ht="12.75">
      <c r="D3402" s="300"/>
    </row>
    <row r="3403" ht="12.75">
      <c r="D3403" s="300"/>
    </row>
    <row r="3404" ht="12.75">
      <c r="D3404" s="300"/>
    </row>
    <row r="3405" ht="12.75">
      <c r="D3405" s="300"/>
    </row>
    <row r="3406" ht="12.75">
      <c r="D3406" s="300"/>
    </row>
    <row r="3407" ht="12.75">
      <c r="D3407" s="300"/>
    </row>
    <row r="3408" ht="12.75">
      <c r="D3408" s="300"/>
    </row>
    <row r="3409" ht="12.75">
      <c r="D3409" s="300"/>
    </row>
    <row r="3410" ht="12.75">
      <c r="D3410" s="300"/>
    </row>
    <row r="3411" ht="12.75">
      <c r="D3411" s="300"/>
    </row>
    <row r="3412" ht="12.75">
      <c r="D3412" s="300"/>
    </row>
    <row r="3413" ht="12.75">
      <c r="D3413" s="300"/>
    </row>
    <row r="3414" ht="12.75">
      <c r="D3414" s="300"/>
    </row>
    <row r="3415" ht="12.75">
      <c r="D3415" s="300"/>
    </row>
    <row r="3416" ht="12.75">
      <c r="D3416" s="300"/>
    </row>
    <row r="3417" ht="12.75">
      <c r="D3417" s="300"/>
    </row>
    <row r="3418" ht="12.75">
      <c r="D3418" s="300"/>
    </row>
    <row r="3419" ht="12.75">
      <c r="D3419" s="300"/>
    </row>
    <row r="3420" ht="12.75">
      <c r="D3420" s="300"/>
    </row>
    <row r="3421" ht="12.75">
      <c r="D3421" s="300"/>
    </row>
    <row r="3422" ht="12.75">
      <c r="D3422" s="300"/>
    </row>
    <row r="3423" ht="12.75">
      <c r="D3423" s="300"/>
    </row>
    <row r="3424" ht="12.75">
      <c r="D3424" s="300"/>
    </row>
    <row r="3425" ht="12.75">
      <c r="D3425" s="300"/>
    </row>
    <row r="3426" ht="12.75">
      <c r="D3426" s="300"/>
    </row>
    <row r="3427" ht="12.75">
      <c r="D3427" s="300"/>
    </row>
    <row r="3428" ht="12.75">
      <c r="D3428" s="300"/>
    </row>
    <row r="3429" ht="12.75">
      <c r="D3429" s="300"/>
    </row>
    <row r="3430" ht="12.75">
      <c r="D3430" s="300"/>
    </row>
    <row r="3431" ht="12.75">
      <c r="D3431" s="300"/>
    </row>
    <row r="3432" ht="12.75">
      <c r="D3432" s="300"/>
    </row>
    <row r="3433" ht="12.75">
      <c r="D3433" s="300"/>
    </row>
    <row r="3434" ht="12.75">
      <c r="D3434" s="300"/>
    </row>
    <row r="3435" ht="12.75">
      <c r="D3435" s="300"/>
    </row>
    <row r="3436" ht="12.75">
      <c r="D3436" s="300"/>
    </row>
    <row r="3437" ht="12.75">
      <c r="D3437" s="300"/>
    </row>
    <row r="3438" ht="12.75">
      <c r="D3438" s="300"/>
    </row>
    <row r="3439" ht="12.75">
      <c r="D3439" s="300"/>
    </row>
    <row r="3440" ht="12.75">
      <c r="D3440" s="300"/>
    </row>
    <row r="3441" ht="12.75">
      <c r="D3441" s="300"/>
    </row>
    <row r="3442" ht="12.75">
      <c r="D3442" s="300"/>
    </row>
    <row r="3443" ht="12.75">
      <c r="D3443" s="300"/>
    </row>
    <row r="3444" ht="12.75">
      <c r="D3444" s="300"/>
    </row>
    <row r="3445" ht="12.75">
      <c r="D3445" s="300"/>
    </row>
    <row r="3446" ht="12.75">
      <c r="D3446" s="300"/>
    </row>
    <row r="3447" ht="12.75">
      <c r="D3447" s="300"/>
    </row>
    <row r="3448" ht="12.75">
      <c r="D3448" s="300"/>
    </row>
    <row r="3449" ht="12.75">
      <c r="D3449" s="300"/>
    </row>
    <row r="3450" ht="12.75">
      <c r="D3450" s="300"/>
    </row>
    <row r="3451" ht="12.75">
      <c r="D3451" s="300"/>
    </row>
    <row r="3452" ht="12.75">
      <c r="D3452" s="300"/>
    </row>
    <row r="3453" ht="12.75">
      <c r="D3453" s="300"/>
    </row>
    <row r="3454" ht="12.75">
      <c r="D3454" s="300"/>
    </row>
    <row r="3455" ht="12.75">
      <c r="D3455" s="300"/>
    </row>
    <row r="3456" ht="12.75">
      <c r="D3456" s="300"/>
    </row>
    <row r="3457" ht="12.75">
      <c r="D3457" s="300"/>
    </row>
    <row r="3458" ht="12.75">
      <c r="D3458" s="300"/>
    </row>
    <row r="3459" ht="12.75">
      <c r="D3459" s="300"/>
    </row>
    <row r="3460" ht="12.75">
      <c r="D3460" s="300"/>
    </row>
    <row r="3461" ht="12.75">
      <c r="D3461" s="300"/>
    </row>
    <row r="3462" ht="12.75">
      <c r="D3462" s="300"/>
    </row>
    <row r="3463" ht="12.75">
      <c r="D3463" s="300"/>
    </row>
    <row r="3464" ht="12.75">
      <c r="D3464" s="300"/>
    </row>
    <row r="3465" ht="12.75">
      <c r="D3465" s="300"/>
    </row>
    <row r="3466" ht="12.75">
      <c r="D3466" s="300"/>
    </row>
    <row r="3467" ht="12.75">
      <c r="D3467" s="300"/>
    </row>
    <row r="3468" ht="12.75">
      <c r="D3468" s="300"/>
    </row>
    <row r="3469" ht="12.75">
      <c r="D3469" s="300"/>
    </row>
    <row r="3470" ht="12.75">
      <c r="D3470" s="300"/>
    </row>
    <row r="3471" ht="12.75">
      <c r="D3471" s="300"/>
    </row>
    <row r="3472" ht="12.75">
      <c r="D3472" s="300"/>
    </row>
    <row r="3473" ht="12.75">
      <c r="D3473" s="300"/>
    </row>
    <row r="3474" ht="12.75">
      <c r="D3474" s="300"/>
    </row>
    <row r="3475" ht="12.75">
      <c r="D3475" s="300"/>
    </row>
    <row r="3476" ht="12.75">
      <c r="D3476" s="300"/>
    </row>
    <row r="3477" ht="12.75">
      <c r="D3477" s="300"/>
    </row>
    <row r="3478" ht="12.75">
      <c r="D3478" s="300"/>
    </row>
    <row r="3479" ht="12.75">
      <c r="D3479" s="300"/>
    </row>
    <row r="3480" ht="12.75">
      <c r="D3480" s="300"/>
    </row>
    <row r="3481" ht="12.75">
      <c r="D3481" s="300"/>
    </row>
    <row r="3482" ht="12.75">
      <c r="D3482" s="300"/>
    </row>
    <row r="3483" ht="12.75">
      <c r="D3483" s="300"/>
    </row>
    <row r="3484" ht="12.75">
      <c r="D3484" s="300"/>
    </row>
    <row r="3485" ht="12.75">
      <c r="D3485" s="300"/>
    </row>
    <row r="3486" ht="12.75">
      <c r="D3486" s="300"/>
    </row>
    <row r="3487" ht="12.75">
      <c r="D3487" s="300"/>
    </row>
    <row r="3488" ht="12.75">
      <c r="D3488" s="300"/>
    </row>
    <row r="3489" ht="12.75">
      <c r="D3489" s="300"/>
    </row>
    <row r="3490" ht="12.75">
      <c r="D3490" s="300"/>
    </row>
    <row r="3491" ht="12.75">
      <c r="D3491" s="300"/>
    </row>
    <row r="3492" ht="12.75">
      <c r="D3492" s="300"/>
    </row>
    <row r="3493" ht="12.75">
      <c r="D3493" s="300"/>
    </row>
    <row r="3494" ht="12.75">
      <c r="D3494" s="300"/>
    </row>
    <row r="3495" ht="12.75">
      <c r="D3495" s="300"/>
    </row>
    <row r="3496" ht="12.75">
      <c r="D3496" s="300"/>
    </row>
    <row r="3497" ht="12.75">
      <c r="D3497" s="300"/>
    </row>
    <row r="3498" ht="12.75">
      <c r="D3498" s="300"/>
    </row>
    <row r="3499" ht="12.75">
      <c r="D3499" s="300"/>
    </row>
    <row r="3500" ht="12.75">
      <c r="D3500" s="300"/>
    </row>
    <row r="3501" ht="12.75">
      <c r="D3501" s="300"/>
    </row>
    <row r="3502" ht="12.75">
      <c r="D3502" s="300"/>
    </row>
    <row r="3503" ht="12.75">
      <c r="D3503" s="300"/>
    </row>
    <row r="3504" ht="12.75">
      <c r="D3504" s="300"/>
    </row>
    <row r="3505" ht="12.75">
      <c r="D3505" s="300"/>
    </row>
    <row r="3506" ht="12.75">
      <c r="D3506" s="300"/>
    </row>
    <row r="3507" ht="12.75">
      <c r="D3507" s="300"/>
    </row>
    <row r="3508" ht="12.75">
      <c r="D3508" s="300"/>
    </row>
    <row r="3509" ht="12.75">
      <c r="D3509" s="300"/>
    </row>
    <row r="3510" ht="12.75">
      <c r="D3510" s="300"/>
    </row>
    <row r="3511" ht="12.75">
      <c r="D3511" s="300"/>
    </row>
    <row r="3512" ht="12.75">
      <c r="D3512" s="300"/>
    </row>
    <row r="3513" ht="12.75">
      <c r="D3513" s="300"/>
    </row>
    <row r="3514" ht="12.75">
      <c r="D3514" s="300"/>
    </row>
    <row r="3515" ht="12.75">
      <c r="D3515" s="300"/>
    </row>
    <row r="3516" ht="12.75">
      <c r="D3516" s="300"/>
    </row>
    <row r="3517" ht="12.75">
      <c r="D3517" s="300"/>
    </row>
    <row r="3518" ht="12.75">
      <c r="D3518" s="300"/>
    </row>
    <row r="3519" ht="12.75">
      <c r="D3519" s="300"/>
    </row>
    <row r="3520" ht="12.75">
      <c r="D3520" s="300"/>
    </row>
    <row r="3521" ht="12.75">
      <c r="D3521" s="300"/>
    </row>
    <row r="3522" ht="12.75">
      <c r="D3522" s="300"/>
    </row>
    <row r="3523" ht="12.75">
      <c r="D3523" s="300"/>
    </row>
    <row r="3524" ht="12.75">
      <c r="D3524" s="300"/>
    </row>
    <row r="3525" ht="12.75">
      <c r="D3525" s="300"/>
    </row>
    <row r="3526" ht="12.75">
      <c r="D3526" s="300"/>
    </row>
    <row r="3527" ht="12.75">
      <c r="D3527" s="300"/>
    </row>
    <row r="3528" ht="12.75">
      <c r="D3528" s="300"/>
    </row>
    <row r="3529" ht="12.75">
      <c r="D3529" s="300"/>
    </row>
    <row r="3530" ht="12.75">
      <c r="D3530" s="300"/>
    </row>
    <row r="3531" ht="12.75">
      <c r="D3531" s="300"/>
    </row>
    <row r="3532" ht="12.75">
      <c r="D3532" s="300"/>
    </row>
    <row r="3533" ht="12.75">
      <c r="D3533" s="300"/>
    </row>
    <row r="3534" ht="12.75">
      <c r="D3534" s="300"/>
    </row>
    <row r="3535" ht="12.75">
      <c r="D3535" s="300"/>
    </row>
    <row r="3536" ht="12.75">
      <c r="D3536" s="300"/>
    </row>
    <row r="3537" ht="12.75">
      <c r="D3537" s="300"/>
    </row>
    <row r="3538" ht="12.75">
      <c r="D3538" s="300"/>
    </row>
    <row r="3539" ht="12.75">
      <c r="D3539" s="300"/>
    </row>
    <row r="3540" ht="12.75">
      <c r="D3540" s="300"/>
    </row>
    <row r="3541" ht="12.75">
      <c r="D3541" s="300"/>
    </row>
    <row r="3542" ht="12.75">
      <c r="D3542" s="300"/>
    </row>
    <row r="3543" ht="12.75">
      <c r="D3543" s="300"/>
    </row>
    <row r="3544" ht="12.75">
      <c r="D3544" s="300"/>
    </row>
    <row r="3545" ht="12.75">
      <c r="D3545" s="300"/>
    </row>
    <row r="3546" ht="12.75">
      <c r="D3546" s="300"/>
    </row>
    <row r="3547" ht="12.75">
      <c r="D3547" s="300"/>
    </row>
    <row r="3548" ht="12.75">
      <c r="D3548" s="300"/>
    </row>
    <row r="3549" ht="12.75">
      <c r="D3549" s="300"/>
    </row>
    <row r="3550" ht="12.75">
      <c r="D3550" s="300"/>
    </row>
    <row r="3551" ht="12.75">
      <c r="D3551" s="300"/>
    </row>
    <row r="3552" ht="12.75">
      <c r="D3552" s="300"/>
    </row>
    <row r="3553" ht="12.75">
      <c r="D3553" s="300"/>
    </row>
    <row r="3554" ht="12.75">
      <c r="D3554" s="300"/>
    </row>
    <row r="3555" ht="12.75">
      <c r="D3555" s="300"/>
    </row>
    <row r="3556" ht="12.75">
      <c r="D3556" s="300"/>
    </row>
    <row r="3557" ht="12.75">
      <c r="D3557" s="300"/>
    </row>
    <row r="3558" ht="12.75">
      <c r="D3558" s="300"/>
    </row>
    <row r="3559" ht="12.75">
      <c r="D3559" s="300"/>
    </row>
    <row r="3560" ht="12.75">
      <c r="D3560" s="300"/>
    </row>
    <row r="3561" ht="12.75">
      <c r="D3561" s="300"/>
    </row>
    <row r="3562" ht="12.75">
      <c r="D3562" s="300"/>
    </row>
    <row r="3563" ht="12.75">
      <c r="D3563" s="300"/>
    </row>
    <row r="3564" ht="12.75">
      <c r="D3564" s="300"/>
    </row>
    <row r="3565" ht="12.75">
      <c r="D3565" s="300"/>
    </row>
    <row r="3566" ht="12.75">
      <c r="D3566" s="300"/>
    </row>
    <row r="3567" ht="12.75">
      <c r="D3567" s="300"/>
    </row>
    <row r="3568" ht="12.75">
      <c r="D3568" s="300"/>
    </row>
    <row r="3569" ht="12.75">
      <c r="D3569" s="300"/>
    </row>
    <row r="3570" ht="12.75">
      <c r="D3570" s="300"/>
    </row>
    <row r="3571" ht="12.75">
      <c r="D3571" s="300"/>
    </row>
    <row r="3572" ht="12.75">
      <c r="D3572" s="300"/>
    </row>
    <row r="3573" ht="12.75">
      <c r="D3573" s="300"/>
    </row>
    <row r="3574" ht="12.75">
      <c r="D3574" s="300"/>
    </row>
    <row r="3575" ht="12.75">
      <c r="D3575" s="300"/>
    </row>
    <row r="3576" ht="12.75">
      <c r="D3576" s="300"/>
    </row>
    <row r="3577" ht="12.75">
      <c r="D3577" s="300"/>
    </row>
    <row r="3578" ht="12.75">
      <c r="D3578" s="300"/>
    </row>
    <row r="3579" ht="12.75">
      <c r="D3579" s="300"/>
    </row>
    <row r="3580" ht="12.75">
      <c r="D3580" s="300"/>
    </row>
    <row r="3581" ht="12.75">
      <c r="D3581" s="300"/>
    </row>
    <row r="3582" ht="12.75">
      <c r="D3582" s="300"/>
    </row>
    <row r="3583" ht="12.75">
      <c r="D3583" s="300"/>
    </row>
    <row r="3584" ht="12.75">
      <c r="D3584" s="300"/>
    </row>
    <row r="3585" ht="12.75">
      <c r="D3585" s="300"/>
    </row>
    <row r="3586" ht="12.75">
      <c r="D3586" s="300"/>
    </row>
    <row r="3587" ht="12.75">
      <c r="D3587" s="300"/>
    </row>
    <row r="3588" ht="12.75">
      <c r="D3588" s="300"/>
    </row>
    <row r="3589" ht="12.75">
      <c r="D3589" s="300"/>
    </row>
    <row r="3590" ht="12.75">
      <c r="D3590" s="300"/>
    </row>
    <row r="3591" ht="12.75">
      <c r="D3591" s="300"/>
    </row>
    <row r="3592" ht="12.75">
      <c r="D3592" s="300"/>
    </row>
    <row r="3593" ht="12.75">
      <c r="D3593" s="300"/>
    </row>
    <row r="3594" ht="12.75">
      <c r="D3594" s="300"/>
    </row>
    <row r="3595" ht="12.75">
      <c r="D3595" s="300"/>
    </row>
    <row r="3596" ht="12.75">
      <c r="D3596" s="300"/>
    </row>
    <row r="3597" ht="12.75">
      <c r="D3597" s="300"/>
    </row>
    <row r="3598" ht="12.75">
      <c r="D3598" s="300"/>
    </row>
    <row r="3599" ht="12.75">
      <c r="D3599" s="300"/>
    </row>
    <row r="3600" ht="12.75">
      <c r="D3600" s="300"/>
    </row>
    <row r="3601" ht="12.75">
      <c r="D3601" s="300"/>
    </row>
    <row r="3602" ht="12.75">
      <c r="D3602" s="300"/>
    </row>
    <row r="3603" ht="12.75">
      <c r="D3603" s="300"/>
    </row>
    <row r="3604" ht="12.75">
      <c r="D3604" s="300"/>
    </row>
    <row r="3605" ht="12.75">
      <c r="D3605" s="300"/>
    </row>
    <row r="3606" ht="12.75">
      <c r="D3606" s="300"/>
    </row>
    <row r="3607" ht="12.75">
      <c r="D3607" s="300"/>
    </row>
    <row r="3608" ht="12.75">
      <c r="D3608" s="300"/>
    </row>
    <row r="3609" ht="12.75">
      <c r="D3609" s="300"/>
    </row>
    <row r="3610" ht="12.75">
      <c r="D3610" s="300"/>
    </row>
    <row r="3611" ht="12.75">
      <c r="D3611" s="300"/>
    </row>
    <row r="3612" ht="12.75">
      <c r="D3612" s="300"/>
    </row>
    <row r="3613" ht="12.75">
      <c r="D3613" s="300"/>
    </row>
    <row r="3614" ht="12.75">
      <c r="D3614" s="300"/>
    </row>
    <row r="3615" ht="12.75">
      <c r="D3615" s="300"/>
    </row>
    <row r="3616" ht="12.75">
      <c r="D3616" s="300"/>
    </row>
    <row r="3617" ht="12.75">
      <c r="D3617" s="300"/>
    </row>
    <row r="3618" ht="12.75">
      <c r="D3618" s="300"/>
    </row>
    <row r="3619" ht="12.75">
      <c r="D3619" s="300"/>
    </row>
    <row r="3620" ht="12.75">
      <c r="D3620" s="300"/>
    </row>
    <row r="3621" ht="12.75">
      <c r="D3621" s="300"/>
    </row>
    <row r="3622" ht="12.75">
      <c r="D3622" s="300"/>
    </row>
    <row r="3623" ht="12.75">
      <c r="D3623" s="300"/>
    </row>
    <row r="3624" ht="12.75">
      <c r="D3624" s="300"/>
    </row>
    <row r="3625" ht="12.75">
      <c r="D3625" s="300"/>
    </row>
    <row r="3626" ht="12.75">
      <c r="D3626" s="300"/>
    </row>
    <row r="3627" ht="12.75">
      <c r="D3627" s="300"/>
    </row>
    <row r="3628" ht="12.75">
      <c r="D3628" s="300"/>
    </row>
    <row r="3629" ht="12.75">
      <c r="D3629" s="300"/>
    </row>
    <row r="3630" ht="12.75">
      <c r="D3630" s="300"/>
    </row>
    <row r="3631" ht="12.75">
      <c r="D3631" s="300"/>
    </row>
    <row r="3632" ht="12.75">
      <c r="D3632" s="300"/>
    </row>
    <row r="3633" ht="12.75">
      <c r="D3633" s="300"/>
    </row>
    <row r="3634" ht="12.75">
      <c r="D3634" s="300"/>
    </row>
    <row r="3635" ht="12.75">
      <c r="D3635" s="300"/>
    </row>
    <row r="3636" ht="12.75">
      <c r="D3636" s="300"/>
    </row>
    <row r="3637" ht="12.75">
      <c r="D3637" s="300"/>
    </row>
    <row r="3638" ht="12.75">
      <c r="D3638" s="300"/>
    </row>
    <row r="3639" ht="12.75">
      <c r="D3639" s="300"/>
    </row>
    <row r="3640" ht="12.75">
      <c r="D3640" s="300"/>
    </row>
    <row r="3641" ht="12.75">
      <c r="D3641" s="300"/>
    </row>
    <row r="3642" ht="12.75">
      <c r="D3642" s="300"/>
    </row>
    <row r="3643" ht="12.75">
      <c r="D3643" s="300"/>
    </row>
    <row r="3644" ht="12.75">
      <c r="D3644" s="300"/>
    </row>
    <row r="3645" ht="12.75">
      <c r="D3645" s="300"/>
    </row>
    <row r="3646" ht="12.75">
      <c r="D3646" s="300"/>
    </row>
    <row r="3647" ht="12.75">
      <c r="D3647" s="300"/>
    </row>
    <row r="3648" ht="12.75">
      <c r="D3648" s="300"/>
    </row>
    <row r="3649" ht="12.75">
      <c r="D3649" s="300"/>
    </row>
    <row r="3650" ht="12.75">
      <c r="D3650" s="300"/>
    </row>
    <row r="3651" ht="12.75">
      <c r="D3651" s="300"/>
    </row>
    <row r="3652" ht="12.75">
      <c r="D3652" s="300"/>
    </row>
    <row r="3653" ht="12.75">
      <c r="D3653" s="300"/>
    </row>
    <row r="3654" ht="12.75">
      <c r="D3654" s="300"/>
    </row>
    <row r="3655" ht="12.75">
      <c r="D3655" s="300"/>
    </row>
    <row r="3656" ht="12.75">
      <c r="D3656" s="300"/>
    </row>
    <row r="3657" ht="12.75">
      <c r="D3657" s="300"/>
    </row>
    <row r="3658" ht="12.75">
      <c r="D3658" s="300"/>
    </row>
    <row r="3659" ht="12.75">
      <c r="D3659" s="300"/>
    </row>
    <row r="3660" ht="12.75">
      <c r="D3660" s="300"/>
    </row>
    <row r="3661" ht="12.75">
      <c r="D3661" s="300"/>
    </row>
    <row r="3662" ht="12.75">
      <c r="D3662" s="300"/>
    </row>
    <row r="3663" ht="12.75">
      <c r="D3663" s="300"/>
    </row>
    <row r="3664" ht="12.75">
      <c r="D3664" s="300"/>
    </row>
    <row r="3665" ht="12.75">
      <c r="D3665" s="300"/>
    </row>
    <row r="3666" ht="12.75">
      <c r="D3666" s="300"/>
    </row>
    <row r="3667" ht="12.75">
      <c r="D3667" s="300"/>
    </row>
    <row r="3668" ht="12.75">
      <c r="D3668" s="300"/>
    </row>
    <row r="3669" ht="12.75">
      <c r="D3669" s="300"/>
    </row>
    <row r="3670" ht="12.75">
      <c r="D3670" s="300"/>
    </row>
    <row r="3671" ht="12.75">
      <c r="D3671" s="300"/>
    </row>
    <row r="3672" ht="12.75">
      <c r="D3672" s="300"/>
    </row>
    <row r="3673" ht="12.75">
      <c r="D3673" s="300"/>
    </row>
    <row r="3674" ht="12.75">
      <c r="D3674" s="300"/>
    </row>
    <row r="3675" ht="12.75">
      <c r="D3675" s="300"/>
    </row>
    <row r="3676" ht="12.75">
      <c r="D3676" s="300"/>
    </row>
    <row r="3677" ht="12.75">
      <c r="D3677" s="300"/>
    </row>
    <row r="3678" ht="12.75">
      <c r="D3678" s="300"/>
    </row>
    <row r="3679" ht="12.75">
      <c r="D3679" s="300"/>
    </row>
    <row r="3680" ht="12.75">
      <c r="D3680" s="300"/>
    </row>
    <row r="3681" ht="12.75">
      <c r="D3681" s="300"/>
    </row>
    <row r="3682" ht="12.75">
      <c r="D3682" s="300"/>
    </row>
    <row r="3683" ht="12.75">
      <c r="D3683" s="300"/>
    </row>
    <row r="3684" ht="12.75">
      <c r="D3684" s="300"/>
    </row>
    <row r="3685" ht="12.75">
      <c r="D3685" s="300"/>
    </row>
    <row r="3686" ht="12.75">
      <c r="D3686" s="300"/>
    </row>
    <row r="3687" ht="12.75">
      <c r="D3687" s="300"/>
    </row>
    <row r="3688" ht="12.75">
      <c r="D3688" s="300"/>
    </row>
    <row r="3689" ht="12.75">
      <c r="D3689" s="300"/>
    </row>
    <row r="3690" ht="12.75">
      <c r="D3690" s="300"/>
    </row>
    <row r="3691" ht="12.75">
      <c r="D3691" s="300"/>
    </row>
    <row r="3692" ht="12.75">
      <c r="D3692" s="300"/>
    </row>
    <row r="3693" ht="12.75">
      <c r="D3693" s="300"/>
    </row>
    <row r="3694" ht="12.75">
      <c r="D3694" s="300"/>
    </row>
    <row r="3695" ht="12.75">
      <c r="D3695" s="300"/>
    </row>
    <row r="3696" ht="12.75">
      <c r="D3696" s="300"/>
    </row>
    <row r="3697" ht="12.75">
      <c r="D3697" s="300"/>
    </row>
    <row r="3698" ht="12.75">
      <c r="D3698" s="300"/>
    </row>
    <row r="3699" ht="12.75">
      <c r="D3699" s="300"/>
    </row>
    <row r="3700" ht="12.75">
      <c r="D3700" s="300"/>
    </row>
    <row r="3701" ht="12.75">
      <c r="D3701" s="300"/>
    </row>
    <row r="3702" ht="12.75">
      <c r="D3702" s="300"/>
    </row>
    <row r="3703" ht="12.75">
      <c r="D3703" s="300"/>
    </row>
    <row r="3704" ht="12.75">
      <c r="D3704" s="300"/>
    </row>
    <row r="3705" ht="12.75">
      <c r="D3705" s="300"/>
    </row>
    <row r="3706" ht="12.75">
      <c r="D3706" s="300"/>
    </row>
    <row r="3707" ht="12.75">
      <c r="D3707" s="300"/>
    </row>
    <row r="3708" ht="12.75">
      <c r="D3708" s="300"/>
    </row>
    <row r="3709" ht="12.75">
      <c r="D3709" s="300"/>
    </row>
    <row r="3710" ht="12.75">
      <c r="D3710" s="300"/>
    </row>
    <row r="3711" ht="12.75">
      <c r="D3711" s="300"/>
    </row>
    <row r="3712" ht="12.75">
      <c r="D3712" s="300"/>
    </row>
    <row r="3713" ht="12.75">
      <c r="D3713" s="300"/>
    </row>
    <row r="3714" ht="12.75">
      <c r="D3714" s="300"/>
    </row>
    <row r="3715" ht="12.75">
      <c r="D3715" s="300"/>
    </row>
    <row r="3716" ht="12.75">
      <c r="D3716" s="300"/>
    </row>
    <row r="3717" ht="12.75">
      <c r="D3717" s="300"/>
    </row>
    <row r="3718" ht="12.75">
      <c r="D3718" s="300"/>
    </row>
    <row r="3719" ht="12.75">
      <c r="D3719" s="300"/>
    </row>
    <row r="3720" ht="12.75">
      <c r="D3720" s="300"/>
    </row>
    <row r="3721" ht="12.75">
      <c r="D3721" s="300"/>
    </row>
    <row r="3722" ht="12.75">
      <c r="D3722" s="300"/>
    </row>
    <row r="3723" ht="12.75">
      <c r="D3723" s="300"/>
    </row>
    <row r="3724" ht="12.75">
      <c r="D3724" s="300"/>
    </row>
    <row r="3725" ht="12.75">
      <c r="D3725" s="300"/>
    </row>
    <row r="3726" ht="12.75">
      <c r="D3726" s="300"/>
    </row>
    <row r="3727" ht="12.75">
      <c r="D3727" s="300"/>
    </row>
    <row r="3728" ht="12.75">
      <c r="D3728" s="300"/>
    </row>
    <row r="3729" ht="12.75">
      <c r="D3729" s="300"/>
    </row>
    <row r="3730" ht="12.75">
      <c r="D3730" s="300"/>
    </row>
    <row r="3731" ht="12.75">
      <c r="D3731" s="300"/>
    </row>
    <row r="3732" ht="12.75">
      <c r="D3732" s="300"/>
    </row>
    <row r="3733" ht="12.75">
      <c r="D3733" s="300"/>
    </row>
    <row r="3734" ht="12.75">
      <c r="D3734" s="300"/>
    </row>
    <row r="3735" ht="12.75">
      <c r="D3735" s="300"/>
    </row>
    <row r="3736" ht="12.75">
      <c r="D3736" s="300"/>
    </row>
    <row r="3737" ht="12.75">
      <c r="D3737" s="300"/>
    </row>
    <row r="3738" ht="12.75">
      <c r="D3738" s="300"/>
    </row>
    <row r="3739" ht="12.75">
      <c r="D3739" s="300"/>
    </row>
    <row r="3740" ht="12.75">
      <c r="D3740" s="300"/>
    </row>
    <row r="3741" ht="12.75">
      <c r="D3741" s="300"/>
    </row>
    <row r="3742" ht="12.75">
      <c r="D3742" s="300"/>
    </row>
    <row r="3743" ht="12.75">
      <c r="D3743" s="300"/>
    </row>
    <row r="3744" ht="12.75">
      <c r="D3744" s="300"/>
    </row>
    <row r="3745" ht="12.75">
      <c r="D3745" s="300"/>
    </row>
    <row r="3746" ht="12.75">
      <c r="D3746" s="300"/>
    </row>
    <row r="3747" ht="12.75">
      <c r="D3747" s="300"/>
    </row>
    <row r="3748" ht="12.75">
      <c r="D3748" s="300"/>
    </row>
    <row r="3749" ht="12.75">
      <c r="D3749" s="300"/>
    </row>
    <row r="3750" ht="12.75">
      <c r="D3750" s="300"/>
    </row>
    <row r="3751" ht="12.75">
      <c r="D3751" s="300"/>
    </row>
    <row r="3752" ht="12.75">
      <c r="D3752" s="300"/>
    </row>
    <row r="3753" ht="12.75">
      <c r="D3753" s="300"/>
    </row>
    <row r="3754" ht="12.75">
      <c r="D3754" s="300"/>
    </row>
    <row r="3755" ht="12.75">
      <c r="D3755" s="300"/>
    </row>
    <row r="3756" ht="12.75">
      <c r="D3756" s="300"/>
    </row>
    <row r="3757" ht="12.75">
      <c r="D3757" s="300"/>
    </row>
    <row r="3758" ht="12.75">
      <c r="D3758" s="300"/>
    </row>
    <row r="3759" ht="12.75">
      <c r="D3759" s="300"/>
    </row>
    <row r="3760" ht="12.75">
      <c r="D3760" s="300"/>
    </row>
    <row r="3761" ht="12.75">
      <c r="D3761" s="300"/>
    </row>
    <row r="3762" ht="12.75">
      <c r="D3762" s="300"/>
    </row>
    <row r="3763" ht="12.75">
      <c r="D3763" s="300"/>
    </row>
    <row r="3764" ht="12.75">
      <c r="D3764" s="300"/>
    </row>
    <row r="3765" ht="12.75">
      <c r="D3765" s="300"/>
    </row>
    <row r="3766" ht="12.75">
      <c r="D3766" s="300"/>
    </row>
    <row r="3767" ht="12.75">
      <c r="D3767" s="300"/>
    </row>
    <row r="3768" ht="12.75">
      <c r="D3768" s="300"/>
    </row>
    <row r="3769" ht="12.75">
      <c r="D3769" s="300"/>
    </row>
    <row r="3770" ht="12.75">
      <c r="D3770" s="300"/>
    </row>
    <row r="3771" ht="12.75">
      <c r="D3771" s="300"/>
    </row>
    <row r="3772" ht="12.75">
      <c r="D3772" s="300"/>
    </row>
    <row r="3773" ht="12.75">
      <c r="D3773" s="300"/>
    </row>
    <row r="3774" ht="12.75">
      <c r="D3774" s="300"/>
    </row>
    <row r="3775" ht="12.75">
      <c r="D3775" s="300"/>
    </row>
    <row r="3776" ht="12.75">
      <c r="D3776" s="300"/>
    </row>
    <row r="3777" ht="12.75">
      <c r="D3777" s="300"/>
    </row>
    <row r="3778" ht="12.75">
      <c r="D3778" s="300"/>
    </row>
    <row r="3779" ht="12.75">
      <c r="D3779" s="300"/>
    </row>
    <row r="3780" ht="12.75">
      <c r="D3780" s="300"/>
    </row>
    <row r="3781" ht="12.75">
      <c r="D3781" s="300"/>
    </row>
    <row r="3782" ht="12.75">
      <c r="D3782" s="300"/>
    </row>
    <row r="3783" ht="12.75">
      <c r="D3783" s="300"/>
    </row>
    <row r="3784" ht="12.75">
      <c r="D3784" s="300"/>
    </row>
    <row r="3785" ht="12.75">
      <c r="D3785" s="300"/>
    </row>
    <row r="3786" ht="12.75">
      <c r="D3786" s="300"/>
    </row>
    <row r="3787" ht="12.75">
      <c r="D3787" s="300"/>
    </row>
    <row r="3788" ht="12.75">
      <c r="D3788" s="300"/>
    </row>
    <row r="3789" ht="12.75">
      <c r="D3789" s="300"/>
    </row>
    <row r="3790" ht="12.75">
      <c r="D3790" s="300"/>
    </row>
    <row r="3791" ht="12.75">
      <c r="D3791" s="300"/>
    </row>
    <row r="3792" ht="12.75">
      <c r="D3792" s="300"/>
    </row>
    <row r="3793" ht="12.75">
      <c r="D3793" s="300"/>
    </row>
    <row r="3794" ht="12.75">
      <c r="D3794" s="300"/>
    </row>
    <row r="3795" ht="12.75">
      <c r="D3795" s="300"/>
    </row>
    <row r="3796" ht="12.75">
      <c r="D3796" s="300"/>
    </row>
    <row r="3797" ht="12.75">
      <c r="D3797" s="300"/>
    </row>
    <row r="3798" ht="12.75">
      <c r="D3798" s="300"/>
    </row>
    <row r="3799" ht="12.75">
      <c r="D3799" s="300"/>
    </row>
    <row r="3800" ht="12.75">
      <c r="D3800" s="300"/>
    </row>
    <row r="3801" ht="12.75">
      <c r="D3801" s="300"/>
    </row>
    <row r="3802" ht="12.75">
      <c r="D3802" s="300"/>
    </row>
    <row r="3803" ht="12.75">
      <c r="D3803" s="300"/>
    </row>
    <row r="3804" ht="12.75">
      <c r="D3804" s="300"/>
    </row>
    <row r="3805" ht="12.75">
      <c r="D3805" s="300"/>
    </row>
    <row r="3806" ht="12.75">
      <c r="D3806" s="300"/>
    </row>
    <row r="3807" ht="12.75">
      <c r="D3807" s="300"/>
    </row>
    <row r="3808" ht="12.75">
      <c r="D3808" s="300"/>
    </row>
    <row r="3809" ht="12.75">
      <c r="D3809" s="300"/>
    </row>
    <row r="3810" ht="12.75">
      <c r="D3810" s="300"/>
    </row>
    <row r="3811" ht="12.75">
      <c r="D3811" s="300"/>
    </row>
    <row r="3812" ht="12.75">
      <c r="D3812" s="300"/>
    </row>
    <row r="3813" ht="12.75">
      <c r="D3813" s="300"/>
    </row>
    <row r="3814" ht="12.75">
      <c r="D3814" s="300"/>
    </row>
    <row r="3815" ht="12.75">
      <c r="D3815" s="300"/>
    </row>
    <row r="3816" ht="12.75">
      <c r="D3816" s="300"/>
    </row>
    <row r="3817" ht="12.75">
      <c r="D3817" s="300"/>
    </row>
    <row r="3818" ht="12.75">
      <c r="D3818" s="300"/>
    </row>
    <row r="3819" ht="12.75">
      <c r="D3819" s="300"/>
    </row>
    <row r="3820" ht="12.75">
      <c r="D3820" s="300"/>
    </row>
    <row r="3821" ht="12.75">
      <c r="D3821" s="300"/>
    </row>
    <row r="3822" ht="12.75">
      <c r="D3822" s="300"/>
    </row>
    <row r="3823" ht="12.75">
      <c r="D3823" s="300"/>
    </row>
    <row r="3824" ht="12.75">
      <c r="D3824" s="300"/>
    </row>
    <row r="3825" ht="12.75">
      <c r="D3825" s="300"/>
    </row>
    <row r="3826" ht="12.75">
      <c r="D3826" s="300"/>
    </row>
    <row r="3827" ht="12.75">
      <c r="D3827" s="300"/>
    </row>
    <row r="3828" ht="12.75">
      <c r="D3828" s="300"/>
    </row>
    <row r="3829" ht="12.75">
      <c r="D3829" s="300"/>
    </row>
    <row r="3830" ht="12.75">
      <c r="D3830" s="300"/>
    </row>
    <row r="3831" ht="12.75">
      <c r="D3831" s="300"/>
    </row>
    <row r="3832" ht="12.75">
      <c r="D3832" s="300"/>
    </row>
    <row r="3833" ht="12.75">
      <c r="D3833" s="300"/>
    </row>
    <row r="3834" ht="12.75">
      <c r="D3834" s="300"/>
    </row>
    <row r="3835" ht="12.75">
      <c r="D3835" s="300"/>
    </row>
    <row r="3836" ht="12.75">
      <c r="D3836" s="300"/>
    </row>
    <row r="3837" ht="12.75">
      <c r="D3837" s="300"/>
    </row>
    <row r="3838" ht="12.75">
      <c r="D3838" s="300"/>
    </row>
    <row r="3839" ht="12.75">
      <c r="D3839" s="300"/>
    </row>
    <row r="3840" ht="12.75">
      <c r="D3840" s="300"/>
    </row>
    <row r="3841" ht="12.75">
      <c r="D3841" s="300"/>
    </row>
    <row r="3842" ht="12.75">
      <c r="D3842" s="300"/>
    </row>
    <row r="3843" ht="12.75">
      <c r="D3843" s="300"/>
    </row>
    <row r="3844" ht="12.75">
      <c r="D3844" s="300"/>
    </row>
    <row r="3845" ht="12.75">
      <c r="D3845" s="300"/>
    </row>
    <row r="3846" ht="12.75">
      <c r="D3846" s="300"/>
    </row>
    <row r="3847" ht="12.75">
      <c r="D3847" s="300"/>
    </row>
    <row r="3848" ht="12.75">
      <c r="D3848" s="300"/>
    </row>
    <row r="3849" ht="12.75">
      <c r="D3849" s="300"/>
    </row>
    <row r="3850" ht="12.75">
      <c r="D3850" s="300"/>
    </row>
    <row r="3851" ht="12.75">
      <c r="D3851" s="300"/>
    </row>
    <row r="3852" ht="12.75">
      <c r="D3852" s="300"/>
    </row>
    <row r="3853" ht="12.75">
      <c r="D3853" s="300"/>
    </row>
    <row r="3854" ht="12.75">
      <c r="D3854" s="300"/>
    </row>
    <row r="3855" ht="12.75">
      <c r="D3855" s="300"/>
    </row>
    <row r="3856" ht="12.75">
      <c r="D3856" s="300"/>
    </row>
    <row r="3857" ht="12.75">
      <c r="D3857" s="300"/>
    </row>
    <row r="3858" ht="12.75">
      <c r="D3858" s="300"/>
    </row>
    <row r="3859" ht="12.75">
      <c r="D3859" s="300"/>
    </row>
    <row r="3860" ht="12.75">
      <c r="D3860" s="300"/>
    </row>
    <row r="3861" ht="12.75">
      <c r="D3861" s="300"/>
    </row>
    <row r="3862" ht="12.75">
      <c r="D3862" s="300"/>
    </row>
    <row r="3863" ht="12.75">
      <c r="D3863" s="300"/>
    </row>
    <row r="3864" ht="12.75">
      <c r="D3864" s="300"/>
    </row>
    <row r="3865" ht="12.75">
      <c r="D3865" s="300"/>
    </row>
    <row r="3866" ht="12.75">
      <c r="D3866" s="300"/>
    </row>
    <row r="3867" ht="12.75">
      <c r="D3867" s="300"/>
    </row>
    <row r="3868" ht="12.75">
      <c r="D3868" s="300"/>
    </row>
    <row r="3869" ht="12.75">
      <c r="D3869" s="300"/>
    </row>
    <row r="3870" ht="12.75">
      <c r="D3870" s="300"/>
    </row>
    <row r="3871" ht="12.75">
      <c r="D3871" s="300"/>
    </row>
    <row r="3872" ht="12.75">
      <c r="D3872" s="300"/>
    </row>
    <row r="3873" ht="12.75">
      <c r="D3873" s="300"/>
    </row>
    <row r="3874" ht="12.75">
      <c r="D3874" s="300"/>
    </row>
    <row r="3875" ht="12.75">
      <c r="D3875" s="300"/>
    </row>
    <row r="3876" ht="12.75">
      <c r="D3876" s="300"/>
    </row>
    <row r="3877" ht="12.75">
      <c r="D3877" s="300"/>
    </row>
    <row r="3878" ht="12.75">
      <c r="D3878" s="300"/>
    </row>
    <row r="3879" ht="12.75">
      <c r="D3879" s="300"/>
    </row>
    <row r="3880" ht="12.75">
      <c r="D3880" s="300"/>
    </row>
    <row r="3881" ht="12.75">
      <c r="D3881" s="300"/>
    </row>
    <row r="3882" ht="12.75">
      <c r="D3882" s="300"/>
    </row>
    <row r="3883" ht="12.75">
      <c r="D3883" s="300"/>
    </row>
    <row r="3884" ht="12.75">
      <c r="D3884" s="300"/>
    </row>
    <row r="3885" ht="12.75">
      <c r="D3885" s="300"/>
    </row>
    <row r="3886" ht="12.75">
      <c r="D3886" s="300"/>
    </row>
    <row r="3887" ht="12.75">
      <c r="D3887" s="300"/>
    </row>
    <row r="3888" ht="12.75">
      <c r="D3888" s="300"/>
    </row>
    <row r="3889" ht="12.75">
      <c r="D3889" s="300"/>
    </row>
    <row r="3890" ht="12.75">
      <c r="D3890" s="300"/>
    </row>
    <row r="3891" ht="12.75">
      <c r="D3891" s="300"/>
    </row>
    <row r="3892" ht="12.75">
      <c r="D3892" s="300"/>
    </row>
    <row r="3893" ht="12.75">
      <c r="D3893" s="300"/>
    </row>
    <row r="3894" ht="12.75">
      <c r="D3894" s="300"/>
    </row>
    <row r="3895" ht="12.75">
      <c r="D3895" s="300"/>
    </row>
    <row r="3896" ht="12.75">
      <c r="D3896" s="300"/>
    </row>
    <row r="3897" ht="12.75">
      <c r="D3897" s="300"/>
    </row>
    <row r="3898" ht="12.75">
      <c r="D3898" s="300"/>
    </row>
    <row r="3899" ht="12.75">
      <c r="D3899" s="300"/>
    </row>
    <row r="3900" ht="12.75">
      <c r="D3900" s="300"/>
    </row>
    <row r="3901" ht="12.75">
      <c r="D3901" s="300"/>
    </row>
    <row r="3902" ht="12.75">
      <c r="D3902" s="300"/>
    </row>
    <row r="3903" ht="12.75">
      <c r="D3903" s="300"/>
    </row>
    <row r="3904" ht="12.75">
      <c r="D3904" s="300"/>
    </row>
    <row r="3905" ht="12.75">
      <c r="D3905" s="300"/>
    </row>
    <row r="3906" ht="12.75">
      <c r="D3906" s="300"/>
    </row>
    <row r="3907" ht="12.75">
      <c r="D3907" s="300"/>
    </row>
    <row r="3908" ht="12.75">
      <c r="D3908" s="300"/>
    </row>
    <row r="3909" ht="12.75">
      <c r="D3909" s="300"/>
    </row>
    <row r="3910" ht="12.75">
      <c r="D3910" s="300"/>
    </row>
    <row r="3911" ht="12.75">
      <c r="D3911" s="300"/>
    </row>
    <row r="3912" ht="12.75">
      <c r="D3912" s="300"/>
    </row>
    <row r="3913" ht="12.75">
      <c r="D3913" s="300"/>
    </row>
    <row r="3914" ht="12.75">
      <c r="D3914" s="300"/>
    </row>
    <row r="3915" ht="12.75">
      <c r="D3915" s="300"/>
    </row>
    <row r="3916" ht="12.75">
      <c r="D3916" s="300"/>
    </row>
    <row r="3917" ht="12.75">
      <c r="D3917" s="300"/>
    </row>
    <row r="3918" ht="12.75">
      <c r="D3918" s="300"/>
    </row>
    <row r="3919" ht="12.75">
      <c r="D3919" s="300"/>
    </row>
    <row r="3920" ht="12.75">
      <c r="D3920" s="300"/>
    </row>
    <row r="3921" ht="12.75">
      <c r="D3921" s="300"/>
    </row>
    <row r="3922" ht="12.75">
      <c r="D3922" s="300"/>
    </row>
    <row r="3923" ht="12.75">
      <c r="D3923" s="300"/>
    </row>
    <row r="3924" ht="12.75">
      <c r="D3924" s="300"/>
    </row>
    <row r="3925" ht="12.75">
      <c r="D3925" s="300"/>
    </row>
    <row r="3926" ht="12.75">
      <c r="D3926" s="300"/>
    </row>
    <row r="3927" ht="12.75">
      <c r="D3927" s="300"/>
    </row>
    <row r="3928" ht="12.75">
      <c r="D3928" s="300"/>
    </row>
    <row r="3929" ht="12.75">
      <c r="D3929" s="300"/>
    </row>
    <row r="3930" ht="12.75">
      <c r="D3930" s="300"/>
    </row>
    <row r="3931" ht="12.75">
      <c r="D3931" s="300"/>
    </row>
    <row r="3932" ht="12.75">
      <c r="D3932" s="300"/>
    </row>
    <row r="3933" ht="12.75">
      <c r="D3933" s="300"/>
    </row>
    <row r="3934" ht="12.75">
      <c r="D3934" s="300"/>
    </row>
    <row r="3935" ht="12.75">
      <c r="D3935" s="300"/>
    </row>
    <row r="3936" ht="12.75">
      <c r="D3936" s="300"/>
    </row>
    <row r="3937" ht="12.75">
      <c r="D3937" s="300"/>
    </row>
    <row r="3938" ht="12.75">
      <c r="D3938" s="300"/>
    </row>
    <row r="3939" ht="12.75">
      <c r="D3939" s="300"/>
    </row>
    <row r="3940" ht="12.75">
      <c r="D3940" s="300"/>
    </row>
    <row r="3941" ht="12.75">
      <c r="D3941" s="300"/>
    </row>
    <row r="3942" ht="12.75">
      <c r="D3942" s="300"/>
    </row>
    <row r="3943" ht="12.75">
      <c r="D3943" s="300"/>
    </row>
    <row r="3944" ht="12.75">
      <c r="D3944" s="300"/>
    </row>
    <row r="3945" ht="12.75">
      <c r="D3945" s="300"/>
    </row>
    <row r="3946" ht="12.75">
      <c r="D3946" s="300"/>
    </row>
    <row r="3947" ht="12.75">
      <c r="D3947" s="300"/>
    </row>
    <row r="3948" ht="12.75">
      <c r="D3948" s="300"/>
    </row>
    <row r="3949" ht="12.75">
      <c r="D3949" s="300"/>
    </row>
    <row r="3950" ht="12.75">
      <c r="D3950" s="300"/>
    </row>
    <row r="3951" ht="12.75">
      <c r="D3951" s="300"/>
    </row>
    <row r="3952" ht="12.75">
      <c r="D3952" s="300"/>
    </row>
    <row r="3953" ht="12.75">
      <c r="D3953" s="300"/>
    </row>
    <row r="3954" ht="12.75">
      <c r="D3954" s="300"/>
    </row>
    <row r="3955" ht="12.75">
      <c r="D3955" s="300"/>
    </row>
    <row r="3956" ht="12.75">
      <c r="D3956" s="300"/>
    </row>
    <row r="3957" ht="12.75">
      <c r="D3957" s="300"/>
    </row>
    <row r="3958" ht="12.75">
      <c r="D3958" s="300"/>
    </row>
    <row r="3959" ht="12.75">
      <c r="D3959" s="300"/>
    </row>
    <row r="3960" ht="12.75">
      <c r="D3960" s="300"/>
    </row>
    <row r="3961" ht="12.75">
      <c r="D3961" s="300"/>
    </row>
    <row r="3962" ht="12.75">
      <c r="D3962" s="300"/>
    </row>
    <row r="3963" ht="12.75">
      <c r="D3963" s="300"/>
    </row>
    <row r="3964" ht="12.75">
      <c r="D3964" s="300"/>
    </row>
    <row r="3965" ht="12.75">
      <c r="D3965" s="300"/>
    </row>
    <row r="3966" ht="12.75">
      <c r="D3966" s="300"/>
    </row>
    <row r="3967" ht="12.75">
      <c r="D3967" s="300"/>
    </row>
    <row r="3968" ht="12.75">
      <c r="D3968" s="300"/>
    </row>
    <row r="3969" ht="12.75">
      <c r="D3969" s="300"/>
    </row>
    <row r="3970" ht="12.75">
      <c r="D3970" s="300"/>
    </row>
    <row r="3971" ht="12.75">
      <c r="D3971" s="300"/>
    </row>
    <row r="3972" ht="12.75">
      <c r="D3972" s="300"/>
    </row>
    <row r="3973" ht="12.75">
      <c r="D3973" s="300"/>
    </row>
    <row r="3974" ht="12.75">
      <c r="D3974" s="300"/>
    </row>
    <row r="3975" ht="12.75">
      <c r="D3975" s="300"/>
    </row>
    <row r="3976" ht="12.75">
      <c r="D3976" s="300"/>
    </row>
    <row r="3977" ht="12.75">
      <c r="D3977" s="300"/>
    </row>
    <row r="3978" ht="12.75">
      <c r="D3978" s="300"/>
    </row>
    <row r="3979" ht="12.75">
      <c r="D3979" s="300"/>
    </row>
    <row r="3980" ht="12.75">
      <c r="D3980" s="300"/>
    </row>
    <row r="3981" ht="12.75">
      <c r="D3981" s="300"/>
    </row>
    <row r="3982" ht="12.75">
      <c r="D3982" s="300"/>
    </row>
    <row r="3983" ht="12.75">
      <c r="D3983" s="300"/>
    </row>
    <row r="3984" ht="12.75">
      <c r="D3984" s="300"/>
    </row>
    <row r="3985" ht="12.75">
      <c r="D3985" s="300"/>
    </row>
    <row r="3986" ht="12.75">
      <c r="D3986" s="300"/>
    </row>
    <row r="3987" ht="12.75">
      <c r="D3987" s="300"/>
    </row>
    <row r="3988" ht="12.75">
      <c r="D3988" s="300"/>
    </row>
    <row r="3989" ht="12.75">
      <c r="D3989" s="300"/>
    </row>
    <row r="3990" ht="12.75">
      <c r="D3990" s="300"/>
    </row>
    <row r="3991" ht="12.75">
      <c r="D3991" s="300"/>
    </row>
    <row r="3992" ht="12.75">
      <c r="D3992" s="300"/>
    </row>
    <row r="3993" ht="12.75">
      <c r="D3993" s="300"/>
    </row>
    <row r="3994" ht="12.75">
      <c r="D3994" s="300"/>
    </row>
    <row r="3995" ht="12.75">
      <c r="D3995" s="300"/>
    </row>
    <row r="3996" ht="12.75">
      <c r="D3996" s="300"/>
    </row>
    <row r="3997" ht="12.75">
      <c r="D3997" s="300"/>
    </row>
    <row r="3998" ht="12.75">
      <c r="D3998" s="300"/>
    </row>
    <row r="3999" ht="12.75">
      <c r="D3999" s="300"/>
    </row>
    <row r="4000" ht="12.75">
      <c r="D4000" s="300"/>
    </row>
    <row r="4001" ht="12.75">
      <c r="D4001" s="300"/>
    </row>
    <row r="4002" ht="12.75">
      <c r="D4002" s="300"/>
    </row>
    <row r="4003" ht="12.75">
      <c r="D4003" s="300"/>
    </row>
    <row r="4004" ht="12.75">
      <c r="D4004" s="300"/>
    </row>
    <row r="4005" ht="12.75">
      <c r="D4005" s="300"/>
    </row>
    <row r="4006" ht="12.75">
      <c r="D4006" s="300"/>
    </row>
    <row r="4007" ht="12.75">
      <c r="D4007" s="300"/>
    </row>
    <row r="4008" ht="12.75">
      <c r="D4008" s="300"/>
    </row>
    <row r="4009" ht="12.75">
      <c r="D4009" s="300"/>
    </row>
    <row r="4010" ht="12.75">
      <c r="D4010" s="300"/>
    </row>
    <row r="4011" ht="12.75">
      <c r="D4011" s="300"/>
    </row>
    <row r="4012" ht="12.75">
      <c r="D4012" s="300"/>
    </row>
    <row r="4013" ht="12.75">
      <c r="D4013" s="300"/>
    </row>
    <row r="4014" ht="12.75">
      <c r="D4014" s="300"/>
    </row>
    <row r="4015" ht="12.75">
      <c r="D4015" s="300"/>
    </row>
    <row r="4016" ht="12.75">
      <c r="D4016" s="300"/>
    </row>
    <row r="4017" ht="12.75">
      <c r="D4017" s="300"/>
    </row>
    <row r="4018" ht="12.75">
      <c r="D4018" s="300"/>
    </row>
    <row r="4019" ht="12.75">
      <c r="D4019" s="300"/>
    </row>
    <row r="4020" ht="12.75">
      <c r="D4020" s="300"/>
    </row>
    <row r="4021" ht="12.75">
      <c r="D4021" s="300"/>
    </row>
    <row r="4022" ht="12.75">
      <c r="D4022" s="300"/>
    </row>
    <row r="4023" ht="12.75">
      <c r="D4023" s="300"/>
    </row>
    <row r="4024" ht="12.75">
      <c r="D4024" s="300"/>
    </row>
    <row r="4025" ht="12.75">
      <c r="D4025" s="300"/>
    </row>
    <row r="4026" ht="12.75">
      <c r="D4026" s="300"/>
    </row>
    <row r="4027" ht="12.75">
      <c r="D4027" s="300"/>
    </row>
    <row r="4028" ht="12.75">
      <c r="D4028" s="300"/>
    </row>
    <row r="4029" ht="12.75">
      <c r="D4029" s="300"/>
    </row>
    <row r="4030" ht="12.75">
      <c r="D4030" s="300"/>
    </row>
    <row r="4031" ht="12.75">
      <c r="D4031" s="300"/>
    </row>
    <row r="4032" ht="12.75">
      <c r="D4032" s="300"/>
    </row>
    <row r="4033" ht="12.75">
      <c r="D4033" s="300"/>
    </row>
    <row r="4034" ht="12.75">
      <c r="D4034" s="300"/>
    </row>
    <row r="4035" ht="12.75">
      <c r="D4035" s="300"/>
    </row>
    <row r="4036" ht="12.75">
      <c r="D4036" s="300"/>
    </row>
    <row r="4037" ht="12.75">
      <c r="D4037" s="300"/>
    </row>
    <row r="4038" ht="12.75">
      <c r="D4038" s="300"/>
    </row>
    <row r="4039" ht="12.75">
      <c r="D4039" s="300"/>
    </row>
    <row r="4040" ht="12.75">
      <c r="D4040" s="300"/>
    </row>
    <row r="4041" ht="12.75">
      <c r="D4041" s="300"/>
    </row>
    <row r="4042" ht="12.75">
      <c r="D4042" s="300"/>
    </row>
    <row r="4043" ht="12.75">
      <c r="D4043" s="300"/>
    </row>
    <row r="4044" ht="12.75">
      <c r="D4044" s="300"/>
    </row>
    <row r="4045" ht="12.75">
      <c r="D4045" s="300"/>
    </row>
    <row r="4046" ht="12.75">
      <c r="D4046" s="300"/>
    </row>
    <row r="4047" ht="12.75">
      <c r="D4047" s="300"/>
    </row>
    <row r="4048" ht="12.75">
      <c r="D4048" s="300"/>
    </row>
    <row r="4049" ht="12.75">
      <c r="D4049" s="300"/>
    </row>
    <row r="4050" ht="12.75">
      <c r="D4050" s="300"/>
    </row>
    <row r="4051" ht="12.75">
      <c r="D4051" s="300"/>
    </row>
    <row r="4052" ht="12.75">
      <c r="D4052" s="300"/>
    </row>
    <row r="4053" ht="12.75">
      <c r="D4053" s="300"/>
    </row>
    <row r="4054" ht="12.75">
      <c r="D4054" s="300"/>
    </row>
    <row r="4055" ht="12.75">
      <c r="D4055" s="300"/>
    </row>
    <row r="4056" ht="12.75">
      <c r="D4056" s="300"/>
    </row>
    <row r="4057" ht="12.75">
      <c r="D4057" s="300"/>
    </row>
    <row r="4058" ht="12.75">
      <c r="D4058" s="300"/>
    </row>
    <row r="4059" ht="12.75">
      <c r="D4059" s="300"/>
    </row>
    <row r="4060" ht="12.75">
      <c r="D4060" s="300"/>
    </row>
    <row r="4061" ht="12.75">
      <c r="D4061" s="300"/>
    </row>
    <row r="4062" ht="12.75">
      <c r="D4062" s="300"/>
    </row>
    <row r="4063" ht="12.75">
      <c r="D4063" s="300"/>
    </row>
    <row r="4064" ht="12.75">
      <c r="D4064" s="300"/>
    </row>
    <row r="4065" ht="12.75">
      <c r="D4065" s="300"/>
    </row>
    <row r="4066" ht="12.75">
      <c r="D4066" s="300"/>
    </row>
    <row r="4067" ht="12.75">
      <c r="D4067" s="300"/>
    </row>
    <row r="4068" ht="12.75">
      <c r="D4068" s="300"/>
    </row>
    <row r="4069" ht="12.75">
      <c r="D4069" s="300"/>
    </row>
    <row r="4070" ht="12.75">
      <c r="D4070" s="300"/>
    </row>
    <row r="4071" ht="12.75">
      <c r="D4071" s="300"/>
    </row>
    <row r="4072" ht="12.75">
      <c r="D4072" s="300"/>
    </row>
    <row r="4073" ht="12.75">
      <c r="D4073" s="300"/>
    </row>
    <row r="4074" ht="12.75">
      <c r="D4074" s="300"/>
    </row>
    <row r="4075" ht="12.75">
      <c r="D4075" s="300"/>
    </row>
    <row r="4076" ht="12.75">
      <c r="D4076" s="300"/>
    </row>
    <row r="4077" ht="12.75">
      <c r="D4077" s="300"/>
    </row>
    <row r="4078" ht="12.75">
      <c r="D4078" s="300"/>
    </row>
    <row r="4079" ht="12.75">
      <c r="D4079" s="300"/>
    </row>
    <row r="4080" ht="12.75">
      <c r="D4080" s="300"/>
    </row>
    <row r="4081" ht="12.75">
      <c r="D4081" s="300"/>
    </row>
    <row r="4082" ht="12.75">
      <c r="D4082" s="300"/>
    </row>
    <row r="4083" ht="12.75">
      <c r="D4083" s="300"/>
    </row>
    <row r="4084" ht="12.75">
      <c r="D4084" s="300"/>
    </row>
    <row r="4085" ht="12.75">
      <c r="D4085" s="300"/>
    </row>
    <row r="4086" ht="12.75">
      <c r="D4086" s="300"/>
    </row>
    <row r="4087" ht="12.75">
      <c r="D4087" s="300"/>
    </row>
    <row r="4088" ht="12.75">
      <c r="D4088" s="300"/>
    </row>
    <row r="4089" ht="12.75">
      <c r="D4089" s="300"/>
    </row>
    <row r="4090" ht="12.75">
      <c r="D4090" s="300"/>
    </row>
    <row r="4091" ht="12.75">
      <c r="D4091" s="300"/>
    </row>
    <row r="4092" ht="12.75">
      <c r="D4092" s="300"/>
    </row>
    <row r="4093" ht="12.75">
      <c r="D4093" s="300"/>
    </row>
    <row r="4094" ht="12.75">
      <c r="D4094" s="300"/>
    </row>
    <row r="4095" ht="12.75">
      <c r="D4095" s="300"/>
    </row>
    <row r="4096" ht="12.75">
      <c r="D4096" s="300"/>
    </row>
    <row r="4097" ht="12.75">
      <c r="D4097" s="300"/>
    </row>
    <row r="4098" ht="12.75">
      <c r="D4098" s="300"/>
    </row>
    <row r="4099" ht="12.75">
      <c r="D4099" s="300"/>
    </row>
    <row r="4100" ht="12.75">
      <c r="D4100" s="300"/>
    </row>
    <row r="4101" ht="12.75">
      <c r="D4101" s="300"/>
    </row>
    <row r="4102" ht="12.75">
      <c r="D4102" s="300"/>
    </row>
    <row r="4103" ht="12.75">
      <c r="D4103" s="300"/>
    </row>
    <row r="4104" ht="12.75">
      <c r="D4104" s="300"/>
    </row>
    <row r="4105" ht="12.75">
      <c r="D4105" s="300"/>
    </row>
    <row r="4106" ht="12.75">
      <c r="D4106" s="300"/>
    </row>
    <row r="4107" ht="12.75">
      <c r="D4107" s="300"/>
    </row>
    <row r="4108" ht="12.75">
      <c r="D4108" s="300"/>
    </row>
    <row r="4109" ht="12.75">
      <c r="D4109" s="300"/>
    </row>
    <row r="4110" ht="12.75">
      <c r="D4110" s="300"/>
    </row>
    <row r="4111" ht="12.75">
      <c r="D4111" s="300"/>
    </row>
    <row r="4112" ht="12.75">
      <c r="D4112" s="300"/>
    </row>
    <row r="4113" ht="12.75">
      <c r="D4113" s="300"/>
    </row>
    <row r="4114" ht="12.75">
      <c r="D4114" s="300"/>
    </row>
    <row r="4115" ht="12.75">
      <c r="D4115" s="300"/>
    </row>
    <row r="4116" ht="12.75">
      <c r="D4116" s="300"/>
    </row>
    <row r="4117" ht="12.75">
      <c r="D4117" s="300"/>
    </row>
    <row r="4118" ht="12.75">
      <c r="D4118" s="300"/>
    </row>
    <row r="4119" ht="12.75">
      <c r="D4119" s="300"/>
    </row>
    <row r="4120" ht="12.75">
      <c r="D4120" s="300"/>
    </row>
    <row r="4121" ht="12.75">
      <c r="D4121" s="300"/>
    </row>
    <row r="4122" ht="12.75">
      <c r="D4122" s="300"/>
    </row>
    <row r="4123" ht="12.75">
      <c r="D4123" s="300"/>
    </row>
    <row r="4124" ht="12.75">
      <c r="D4124" s="300"/>
    </row>
    <row r="4125" ht="12.75">
      <c r="D4125" s="300"/>
    </row>
    <row r="4126" ht="12.75">
      <c r="D4126" s="300"/>
    </row>
    <row r="4127" ht="12.75">
      <c r="D4127" s="300"/>
    </row>
    <row r="4128" ht="12.75">
      <c r="D4128" s="300"/>
    </row>
    <row r="4129" ht="12.75">
      <c r="D4129" s="300"/>
    </row>
    <row r="4130" ht="12.75">
      <c r="D4130" s="300"/>
    </row>
    <row r="4131" ht="12.75">
      <c r="D4131" s="300"/>
    </row>
    <row r="4132" ht="12.75">
      <c r="D4132" s="300"/>
    </row>
    <row r="4133" ht="12.75">
      <c r="D4133" s="300"/>
    </row>
    <row r="4134" ht="12.75">
      <c r="D4134" s="300"/>
    </row>
    <row r="4135" ht="12.75">
      <c r="D4135" s="300"/>
    </row>
    <row r="4136" ht="12.75">
      <c r="D4136" s="300"/>
    </row>
    <row r="4137" ht="12.75">
      <c r="D4137" s="300"/>
    </row>
    <row r="4138" ht="12.75">
      <c r="D4138" s="300"/>
    </row>
    <row r="4139" ht="12.75">
      <c r="D4139" s="300"/>
    </row>
    <row r="4140" ht="12.75">
      <c r="D4140" s="300"/>
    </row>
    <row r="4141" ht="12.75">
      <c r="D4141" s="300"/>
    </row>
    <row r="4142" ht="12.75">
      <c r="D4142" s="300"/>
    </row>
    <row r="4143" ht="12.75">
      <c r="D4143" s="300"/>
    </row>
    <row r="4144" ht="12.75">
      <c r="D4144" s="300"/>
    </row>
    <row r="4145" ht="12.75">
      <c r="D4145" s="300"/>
    </row>
    <row r="4146" ht="12.75">
      <c r="D4146" s="300"/>
    </row>
    <row r="4147" ht="12.75">
      <c r="D4147" s="300"/>
    </row>
    <row r="4148" ht="12.75">
      <c r="D4148" s="300"/>
    </row>
    <row r="4149" ht="12.75">
      <c r="D4149" s="300"/>
    </row>
    <row r="4150" ht="12.75">
      <c r="D4150" s="300"/>
    </row>
    <row r="4151" ht="12.75">
      <c r="D4151" s="300"/>
    </row>
    <row r="4152" ht="12.75">
      <c r="D4152" s="300"/>
    </row>
    <row r="4153" ht="12.75">
      <c r="D4153" s="300"/>
    </row>
    <row r="4154" ht="12.75">
      <c r="D4154" s="300"/>
    </row>
    <row r="4155" ht="12.75">
      <c r="D4155" s="300"/>
    </row>
    <row r="4156" ht="12.75">
      <c r="D4156" s="300"/>
    </row>
    <row r="4157" ht="12.75">
      <c r="D4157" s="300"/>
    </row>
    <row r="4158" ht="12.75">
      <c r="D4158" s="300"/>
    </row>
    <row r="4159" ht="12.75">
      <c r="D4159" s="300"/>
    </row>
    <row r="4160" ht="12.75">
      <c r="D4160" s="300"/>
    </row>
    <row r="4161" ht="12.75">
      <c r="D4161" s="300"/>
    </row>
    <row r="4162" ht="12.75">
      <c r="D4162" s="300"/>
    </row>
    <row r="4163" ht="12.75">
      <c r="D4163" s="300"/>
    </row>
    <row r="4164" ht="12.75">
      <c r="D4164" s="300"/>
    </row>
    <row r="4165" ht="12.75">
      <c r="D4165" s="300"/>
    </row>
    <row r="4166" ht="12.75">
      <c r="D4166" s="300"/>
    </row>
    <row r="4167" ht="12.75">
      <c r="D4167" s="300"/>
    </row>
    <row r="4168" ht="12.75">
      <c r="D4168" s="300"/>
    </row>
    <row r="4169" ht="12.75">
      <c r="D4169" s="300"/>
    </row>
    <row r="4170" ht="12.75">
      <c r="D4170" s="300"/>
    </row>
    <row r="4171" ht="12.75">
      <c r="D4171" s="300"/>
    </row>
    <row r="4172" ht="12.75">
      <c r="D4172" s="300"/>
    </row>
    <row r="4173" ht="12.75">
      <c r="D4173" s="300"/>
    </row>
    <row r="4174" ht="12.75">
      <c r="D4174" s="300"/>
    </row>
    <row r="4175" ht="12.75">
      <c r="D4175" s="300"/>
    </row>
    <row r="4176" ht="12.75">
      <c r="D4176" s="300"/>
    </row>
    <row r="4177" ht="12.75">
      <c r="D4177" s="300"/>
    </row>
    <row r="4178" ht="12.75">
      <c r="D4178" s="300"/>
    </row>
    <row r="4179" ht="12.75">
      <c r="D4179" s="300"/>
    </row>
    <row r="4180" ht="12.75">
      <c r="D4180" s="300"/>
    </row>
    <row r="4181" ht="12.75">
      <c r="D4181" s="300"/>
    </row>
    <row r="4182" ht="12.75">
      <c r="D4182" s="300"/>
    </row>
    <row r="4183" ht="12.75">
      <c r="D4183" s="300"/>
    </row>
    <row r="4184" ht="12.75">
      <c r="D4184" s="300"/>
    </row>
    <row r="4185" ht="12.75">
      <c r="D4185" s="300"/>
    </row>
    <row r="4186" ht="12.75">
      <c r="D4186" s="300"/>
    </row>
    <row r="4187" ht="12.75">
      <c r="D4187" s="300"/>
    </row>
    <row r="4188" ht="12.75">
      <c r="D4188" s="300"/>
    </row>
    <row r="4189" ht="12.75">
      <c r="D4189" s="300"/>
    </row>
    <row r="4190" ht="12.75">
      <c r="D4190" s="300"/>
    </row>
    <row r="4191" ht="12.75">
      <c r="D4191" s="300"/>
    </row>
    <row r="4192" ht="12.75">
      <c r="D4192" s="300"/>
    </row>
    <row r="4193" ht="12.75">
      <c r="D4193" s="300"/>
    </row>
    <row r="4194" ht="12.75">
      <c r="D4194" s="300"/>
    </row>
    <row r="4195" ht="12.75">
      <c r="D4195" s="300"/>
    </row>
    <row r="4196" ht="12.75">
      <c r="D4196" s="300"/>
    </row>
    <row r="4197" ht="12.75">
      <c r="D4197" s="300"/>
    </row>
    <row r="4198" ht="12.75">
      <c r="D4198" s="300"/>
    </row>
    <row r="4199" ht="12.75">
      <c r="D4199" s="300"/>
    </row>
    <row r="4200" ht="12.75">
      <c r="D4200" s="300"/>
    </row>
    <row r="4201" ht="12.75">
      <c r="D4201" s="300"/>
    </row>
    <row r="4202" ht="12.75">
      <c r="D4202" s="300"/>
    </row>
    <row r="4203" ht="12.75">
      <c r="D4203" s="300"/>
    </row>
    <row r="4204" ht="12.75">
      <c r="D4204" s="300"/>
    </row>
    <row r="4205" ht="12.75">
      <c r="D4205" s="300"/>
    </row>
    <row r="4206" ht="12.75">
      <c r="D4206" s="300"/>
    </row>
    <row r="4207" ht="12.75">
      <c r="D4207" s="300"/>
    </row>
    <row r="4208" ht="12.75">
      <c r="D4208" s="300"/>
    </row>
    <row r="4209" ht="12.75">
      <c r="D4209" s="300"/>
    </row>
    <row r="4210" ht="12.75">
      <c r="D4210" s="300"/>
    </row>
    <row r="4211" ht="12.75">
      <c r="D4211" s="300"/>
    </row>
    <row r="4212" ht="12.75">
      <c r="D4212" s="300"/>
    </row>
    <row r="4213" ht="12.75">
      <c r="D4213" s="300"/>
    </row>
    <row r="4214" ht="12.75">
      <c r="D4214" s="300"/>
    </row>
    <row r="4215" ht="12.75">
      <c r="D4215" s="300"/>
    </row>
    <row r="4216" ht="12.75">
      <c r="D4216" s="300"/>
    </row>
    <row r="4217" ht="12.75">
      <c r="D4217" s="300"/>
    </row>
    <row r="4218" ht="12.75">
      <c r="D4218" s="300"/>
    </row>
    <row r="4219" ht="12.75">
      <c r="D4219" s="300"/>
    </row>
    <row r="4220" ht="12.75">
      <c r="D4220" s="300"/>
    </row>
    <row r="4221" ht="12.75">
      <c r="D4221" s="300"/>
    </row>
    <row r="4222" ht="12.75">
      <c r="D4222" s="300"/>
    </row>
    <row r="4223" ht="12.75">
      <c r="D4223" s="300"/>
    </row>
    <row r="4224" ht="12.75">
      <c r="D4224" s="300"/>
    </row>
    <row r="4225" ht="12.75">
      <c r="D4225" s="300"/>
    </row>
    <row r="4226" ht="12.75">
      <c r="D4226" s="300"/>
    </row>
    <row r="4227" ht="12.75">
      <c r="D4227" s="300"/>
    </row>
    <row r="4228" ht="12.75">
      <c r="D4228" s="300"/>
    </row>
    <row r="4229" ht="12.75">
      <c r="D4229" s="300"/>
    </row>
    <row r="4230" ht="12.75">
      <c r="D4230" s="300"/>
    </row>
    <row r="4231" ht="12.75">
      <c r="D4231" s="300"/>
    </row>
    <row r="4232" ht="12.75">
      <c r="D4232" s="300"/>
    </row>
    <row r="4233" ht="12.75">
      <c r="D4233" s="300"/>
    </row>
    <row r="4234" ht="12.75">
      <c r="D4234" s="300"/>
    </row>
    <row r="4235" ht="12.75">
      <c r="D4235" s="300"/>
    </row>
    <row r="4236" ht="12.75">
      <c r="D4236" s="300"/>
    </row>
    <row r="4237" ht="12.75">
      <c r="D4237" s="300"/>
    </row>
    <row r="4238" ht="12.75">
      <c r="D4238" s="300"/>
    </row>
    <row r="4239" ht="12.75">
      <c r="D4239" s="300"/>
    </row>
    <row r="4240" ht="12.75">
      <c r="D4240" s="300"/>
    </row>
    <row r="4241" ht="12.75">
      <c r="D4241" s="300"/>
    </row>
    <row r="4242" ht="12.75">
      <c r="D4242" s="300"/>
    </row>
    <row r="4243" ht="12.75">
      <c r="D4243" s="300"/>
    </row>
    <row r="4244" ht="12.75">
      <c r="D4244" s="300"/>
    </row>
    <row r="4245" ht="12.75">
      <c r="D4245" s="300"/>
    </row>
    <row r="4246" ht="12.75">
      <c r="D4246" s="300"/>
    </row>
    <row r="4247" ht="12.75">
      <c r="D4247" s="300"/>
    </row>
    <row r="4248" ht="12.75">
      <c r="D4248" s="300"/>
    </row>
    <row r="4249" ht="12.75">
      <c r="D4249" s="300"/>
    </row>
    <row r="4250" ht="12.75">
      <c r="D4250" s="300"/>
    </row>
    <row r="4251" ht="12.75">
      <c r="D4251" s="300"/>
    </row>
    <row r="4252" ht="12.75">
      <c r="D4252" s="300"/>
    </row>
    <row r="4253" ht="12.75">
      <c r="D4253" s="300"/>
    </row>
    <row r="4254" ht="12.75">
      <c r="D4254" s="300"/>
    </row>
    <row r="4255" ht="12.75">
      <c r="D4255" s="300"/>
    </row>
    <row r="4256" ht="12.75">
      <c r="D4256" s="300"/>
    </row>
    <row r="4257" ht="12.75">
      <c r="D4257" s="300"/>
    </row>
    <row r="4258" ht="12.75">
      <c r="D4258" s="300"/>
    </row>
    <row r="4259" ht="12.75">
      <c r="D4259" s="300"/>
    </row>
    <row r="4260" ht="12.75">
      <c r="D4260" s="300"/>
    </row>
    <row r="4261" ht="12.75">
      <c r="D4261" s="300"/>
    </row>
    <row r="4262" ht="12.75">
      <c r="D4262" s="300"/>
    </row>
    <row r="4263" ht="12.75">
      <c r="D4263" s="300"/>
    </row>
    <row r="4264" ht="12.75">
      <c r="D4264" s="300"/>
    </row>
    <row r="4265" ht="12.75">
      <c r="D4265" s="300"/>
    </row>
    <row r="4266" ht="12.75">
      <c r="D4266" s="300"/>
    </row>
    <row r="4267" ht="12.75">
      <c r="D4267" s="300"/>
    </row>
    <row r="4268" ht="12.75">
      <c r="D4268" s="300"/>
    </row>
    <row r="4269" ht="12.75">
      <c r="D4269" s="300"/>
    </row>
    <row r="4270" ht="12.75">
      <c r="D4270" s="300"/>
    </row>
    <row r="4271" ht="12.75">
      <c r="D4271" s="300"/>
    </row>
    <row r="4272" ht="12.75">
      <c r="D4272" s="300"/>
    </row>
    <row r="4273" ht="12.75">
      <c r="D4273" s="300"/>
    </row>
    <row r="4274" ht="12.75">
      <c r="D4274" s="300"/>
    </row>
    <row r="4275" ht="12.75">
      <c r="D4275" s="300"/>
    </row>
    <row r="4276" ht="12.75">
      <c r="D4276" s="300"/>
    </row>
    <row r="4277" ht="12.75">
      <c r="D4277" s="300"/>
    </row>
    <row r="4278" ht="12.75">
      <c r="D4278" s="300"/>
    </row>
    <row r="4279" ht="12.75">
      <c r="D4279" s="300"/>
    </row>
    <row r="4280" ht="12.75">
      <c r="D4280" s="300"/>
    </row>
    <row r="4281" ht="12.75">
      <c r="D4281" s="300"/>
    </row>
    <row r="4282" ht="12.75">
      <c r="D4282" s="300"/>
    </row>
    <row r="4283" ht="12.75">
      <c r="D4283" s="300"/>
    </row>
    <row r="4284" ht="12.75">
      <c r="D4284" s="300"/>
    </row>
    <row r="4285" ht="12.75">
      <c r="D4285" s="300"/>
    </row>
    <row r="4286" ht="12.75">
      <c r="D4286" s="300"/>
    </row>
    <row r="4287" ht="12.75">
      <c r="D4287" s="300"/>
    </row>
    <row r="4288" ht="12.75">
      <c r="D4288" s="300"/>
    </row>
    <row r="4289" ht="12.75">
      <c r="D4289" s="300"/>
    </row>
    <row r="4290" ht="12.75">
      <c r="D4290" s="300"/>
    </row>
    <row r="4291" ht="12.75">
      <c r="D4291" s="300"/>
    </row>
    <row r="4292" ht="12.75">
      <c r="D4292" s="300"/>
    </row>
    <row r="4293" ht="12.75">
      <c r="D4293" s="300"/>
    </row>
    <row r="4294" ht="12.75">
      <c r="D4294" s="300"/>
    </row>
    <row r="4295" ht="12.75">
      <c r="D4295" s="300"/>
    </row>
    <row r="4296" ht="12.75">
      <c r="D4296" s="300"/>
    </row>
    <row r="4297" ht="12.75">
      <c r="D4297" s="300"/>
    </row>
    <row r="4298" ht="12.75">
      <c r="D4298" s="300"/>
    </row>
    <row r="4299" ht="12.75">
      <c r="D4299" s="300"/>
    </row>
    <row r="4300" ht="12.75">
      <c r="D4300" s="300"/>
    </row>
    <row r="4301" ht="12.75">
      <c r="D4301" s="300"/>
    </row>
    <row r="4302" ht="12.75">
      <c r="D4302" s="300"/>
    </row>
    <row r="4303" ht="12.75">
      <c r="D4303" s="300"/>
    </row>
    <row r="4304" ht="12.75">
      <c r="D4304" s="300"/>
    </row>
    <row r="4305" ht="12.75">
      <c r="D4305" s="300"/>
    </row>
    <row r="4306" ht="12.75">
      <c r="D4306" s="300"/>
    </row>
    <row r="4307" ht="12.75">
      <c r="D4307" s="300"/>
    </row>
    <row r="4308" ht="12.75">
      <c r="D4308" s="300"/>
    </row>
    <row r="4309" ht="12.75">
      <c r="D4309" s="300"/>
    </row>
    <row r="4310" ht="12.75">
      <c r="D4310" s="300"/>
    </row>
    <row r="4311" ht="12.75">
      <c r="D4311" s="300"/>
    </row>
    <row r="4312" ht="12.75">
      <c r="D4312" s="300"/>
    </row>
    <row r="4313" ht="12.75">
      <c r="D4313" s="300"/>
    </row>
    <row r="4314" ht="12.75">
      <c r="D4314" s="300"/>
    </row>
    <row r="4315" ht="12.75">
      <c r="D4315" s="300"/>
    </row>
    <row r="4316" ht="12.75">
      <c r="D4316" s="300"/>
    </row>
    <row r="4317" ht="12.75">
      <c r="D4317" s="300"/>
    </row>
    <row r="4318" ht="12.75">
      <c r="D4318" s="300"/>
    </row>
    <row r="4319" ht="12.75">
      <c r="D4319" s="300"/>
    </row>
    <row r="4320" ht="12.75">
      <c r="D4320" s="300"/>
    </row>
    <row r="4321" ht="12.75">
      <c r="D4321" s="300"/>
    </row>
    <row r="4322" ht="12.75">
      <c r="D4322" s="300"/>
    </row>
    <row r="4323" ht="12.75">
      <c r="D4323" s="300"/>
    </row>
    <row r="4324" ht="12.75">
      <c r="D4324" s="300"/>
    </row>
    <row r="4325" ht="12.75">
      <c r="D4325" s="300"/>
    </row>
    <row r="4326" ht="12.75">
      <c r="D4326" s="300"/>
    </row>
    <row r="4327" ht="12.75">
      <c r="D4327" s="300"/>
    </row>
    <row r="4328" ht="12.75">
      <c r="D4328" s="300"/>
    </row>
    <row r="4329" ht="12.75">
      <c r="D4329" s="300"/>
    </row>
    <row r="4330" ht="12.75">
      <c r="D4330" s="300"/>
    </row>
    <row r="4331" ht="12.75">
      <c r="D4331" s="300"/>
    </row>
    <row r="4332" ht="12.75">
      <c r="D4332" s="300"/>
    </row>
    <row r="4333" ht="12.75">
      <c r="D4333" s="300"/>
    </row>
    <row r="4334" ht="12.75">
      <c r="D4334" s="300"/>
    </row>
    <row r="4335" ht="12.75">
      <c r="D4335" s="300"/>
    </row>
    <row r="4336" ht="12.75">
      <c r="D4336" s="300"/>
    </row>
    <row r="4337" ht="12.75">
      <c r="D4337" s="300"/>
    </row>
    <row r="4338" ht="12.75">
      <c r="D4338" s="300"/>
    </row>
    <row r="4339" ht="12.75">
      <c r="D4339" s="300"/>
    </row>
    <row r="4340" ht="12.75">
      <c r="D4340" s="300"/>
    </row>
    <row r="4341" ht="12.75">
      <c r="D4341" s="300"/>
    </row>
    <row r="4342" ht="12.75">
      <c r="D4342" s="300"/>
    </row>
    <row r="4343" ht="12.75">
      <c r="D4343" s="300"/>
    </row>
    <row r="4344" ht="12.75">
      <c r="D4344" s="300"/>
    </row>
    <row r="4345" ht="12.75">
      <c r="D4345" s="300"/>
    </row>
    <row r="4346" ht="12.75">
      <c r="D4346" s="300"/>
    </row>
    <row r="4347" ht="12.75">
      <c r="D4347" s="300"/>
    </row>
    <row r="4348" ht="12.75">
      <c r="D4348" s="300"/>
    </row>
    <row r="4349" ht="12.75">
      <c r="D4349" s="300"/>
    </row>
    <row r="4350" ht="12.75">
      <c r="D4350" s="300"/>
    </row>
    <row r="4351" ht="12.75">
      <c r="D4351" s="300"/>
    </row>
    <row r="4352" ht="12.75">
      <c r="D4352" s="300"/>
    </row>
    <row r="4353" ht="12.75">
      <c r="D4353" s="300"/>
    </row>
    <row r="4354" ht="12.75">
      <c r="D4354" s="300"/>
    </row>
    <row r="4355" ht="12.75">
      <c r="D4355" s="300"/>
    </row>
    <row r="4356" ht="12.75">
      <c r="D4356" s="300"/>
    </row>
    <row r="4357" ht="12.75">
      <c r="D4357" s="300"/>
    </row>
    <row r="4358" ht="12.75">
      <c r="D4358" s="300"/>
    </row>
    <row r="4359" ht="12.75">
      <c r="D4359" s="300"/>
    </row>
    <row r="4360" ht="12.75">
      <c r="D4360" s="300"/>
    </row>
    <row r="4361" ht="12.75">
      <c r="D4361" s="300"/>
    </row>
    <row r="4362" ht="12.75">
      <c r="D4362" s="300"/>
    </row>
    <row r="4363" ht="12.75">
      <c r="D4363" s="300"/>
    </row>
    <row r="4364" ht="12.75">
      <c r="D4364" s="300"/>
    </row>
    <row r="4365" ht="12.75">
      <c r="D4365" s="300"/>
    </row>
    <row r="4366" ht="12.75">
      <c r="D4366" s="300"/>
    </row>
    <row r="4367" ht="12.75">
      <c r="D4367" s="300"/>
    </row>
    <row r="4368" ht="12.75">
      <c r="D4368" s="300"/>
    </row>
    <row r="4369" ht="12.75">
      <c r="D4369" s="300"/>
    </row>
    <row r="4370" ht="12.75">
      <c r="D4370" s="300"/>
    </row>
    <row r="4371" ht="12.75">
      <c r="D4371" s="300"/>
    </row>
    <row r="4372" ht="12.75">
      <c r="D4372" s="300"/>
    </row>
    <row r="4373" ht="12.75">
      <c r="D4373" s="300"/>
    </row>
    <row r="4374" ht="12.75">
      <c r="D4374" s="300"/>
    </row>
    <row r="4375" ht="12.75">
      <c r="D4375" s="300"/>
    </row>
    <row r="4376" ht="12.75">
      <c r="D4376" s="300"/>
    </row>
    <row r="4377" ht="12.75">
      <c r="D4377" s="300"/>
    </row>
    <row r="4378" ht="12.75">
      <c r="D4378" s="300"/>
    </row>
    <row r="4379" ht="12.75">
      <c r="D4379" s="300"/>
    </row>
    <row r="4380" ht="12.75">
      <c r="D4380" s="300"/>
    </row>
    <row r="4381" ht="12.75">
      <c r="D4381" s="300"/>
    </row>
    <row r="4382" ht="12.75">
      <c r="D4382" s="300"/>
    </row>
    <row r="4383" ht="12.75">
      <c r="D4383" s="300"/>
    </row>
    <row r="4384" ht="12.75">
      <c r="D4384" s="300"/>
    </row>
    <row r="4385" ht="12.75">
      <c r="D4385" s="300"/>
    </row>
    <row r="4386" ht="12.75">
      <c r="D4386" s="300"/>
    </row>
    <row r="4387" ht="12.75">
      <c r="D4387" s="300"/>
    </row>
    <row r="4388" ht="12.75">
      <c r="D4388" s="300"/>
    </row>
    <row r="4389" ht="12.75">
      <c r="D4389" s="300"/>
    </row>
    <row r="4390" ht="12.75">
      <c r="D4390" s="300"/>
    </row>
    <row r="4391" ht="12.75">
      <c r="D4391" s="300"/>
    </row>
    <row r="4392" ht="12.75">
      <c r="D4392" s="300"/>
    </row>
    <row r="4393" ht="12.75">
      <c r="D4393" s="300"/>
    </row>
    <row r="4394" ht="12.75">
      <c r="D4394" s="300"/>
    </row>
    <row r="4395" ht="12.75">
      <c r="D4395" s="300"/>
    </row>
    <row r="4396" ht="12.75">
      <c r="D4396" s="300"/>
    </row>
    <row r="4397" ht="12.75">
      <c r="D4397" s="300"/>
    </row>
    <row r="4398" ht="12.75">
      <c r="D4398" s="300"/>
    </row>
    <row r="4399" ht="12.75">
      <c r="D4399" s="300"/>
    </row>
    <row r="4400" ht="12.75">
      <c r="D4400" s="300"/>
    </row>
    <row r="4401" ht="12.75">
      <c r="D4401" s="300"/>
    </row>
    <row r="4402" ht="12.75">
      <c r="D4402" s="300"/>
    </row>
    <row r="4403" ht="12.75">
      <c r="D4403" s="300"/>
    </row>
    <row r="4404" ht="12.75">
      <c r="D4404" s="300"/>
    </row>
    <row r="4405" ht="12.75">
      <c r="D4405" s="300"/>
    </row>
    <row r="4406" ht="12.75">
      <c r="D4406" s="300"/>
    </row>
    <row r="4407" ht="12.75">
      <c r="D4407" s="300"/>
    </row>
    <row r="4408" ht="12.75">
      <c r="D4408" s="300"/>
    </row>
    <row r="4409" ht="12.75">
      <c r="D4409" s="300"/>
    </row>
    <row r="4410" ht="12.75">
      <c r="D4410" s="300"/>
    </row>
    <row r="4411" ht="12.75">
      <c r="D4411" s="300"/>
    </row>
    <row r="4412" ht="12.75">
      <c r="D4412" s="300"/>
    </row>
    <row r="4413" ht="12.75">
      <c r="D4413" s="300"/>
    </row>
    <row r="4414" ht="12.75">
      <c r="D4414" s="300"/>
    </row>
    <row r="4415" ht="12.75">
      <c r="D4415" s="300"/>
    </row>
    <row r="4416" ht="12.75">
      <c r="D4416" s="300"/>
    </row>
    <row r="4417" ht="12.75">
      <c r="D4417" s="300"/>
    </row>
    <row r="4418" ht="12.75">
      <c r="D4418" s="300"/>
    </row>
    <row r="4419" ht="12.75">
      <c r="D4419" s="300"/>
    </row>
    <row r="4420" ht="12.75">
      <c r="D4420" s="300"/>
    </row>
    <row r="4421" ht="12.75">
      <c r="D4421" s="300"/>
    </row>
    <row r="4422" ht="12.75">
      <c r="D4422" s="300"/>
    </row>
    <row r="4423" ht="12.75">
      <c r="D4423" s="300"/>
    </row>
    <row r="4424" ht="12.75">
      <c r="D4424" s="300"/>
    </row>
    <row r="4425" ht="12.75">
      <c r="D4425" s="300"/>
    </row>
    <row r="4426" ht="12.75">
      <c r="D4426" s="300"/>
    </row>
    <row r="4427" ht="12.75">
      <c r="D4427" s="300"/>
    </row>
    <row r="4428" ht="12.75">
      <c r="D4428" s="300"/>
    </row>
    <row r="4429" ht="12.75">
      <c r="D4429" s="300"/>
    </row>
    <row r="4430" ht="12.75">
      <c r="D4430" s="300"/>
    </row>
    <row r="4431" ht="12.75">
      <c r="D4431" s="300"/>
    </row>
    <row r="4432" ht="12.75">
      <c r="D4432" s="300"/>
    </row>
    <row r="4433" ht="12.75">
      <c r="D4433" s="300"/>
    </row>
    <row r="4434" ht="12.75">
      <c r="D4434" s="300"/>
    </row>
    <row r="4435" ht="12.75">
      <c r="D4435" s="300"/>
    </row>
    <row r="4436" ht="12.75">
      <c r="D4436" s="300"/>
    </row>
    <row r="4437" ht="12.75">
      <c r="D4437" s="300"/>
    </row>
    <row r="4438" ht="12.75">
      <c r="D4438" s="300"/>
    </row>
    <row r="4439" ht="12.75">
      <c r="D4439" s="300"/>
    </row>
    <row r="4440" ht="12.75">
      <c r="D4440" s="300"/>
    </row>
    <row r="4441" ht="12.75">
      <c r="D4441" s="300"/>
    </row>
    <row r="4442" ht="12.75">
      <c r="D4442" s="300"/>
    </row>
    <row r="4443" ht="12.75">
      <c r="D4443" s="300"/>
    </row>
    <row r="4444" ht="12.75">
      <c r="D4444" s="300"/>
    </row>
    <row r="4445" ht="12.75">
      <c r="D4445" s="300"/>
    </row>
    <row r="4446" ht="12.75">
      <c r="D4446" s="300"/>
    </row>
    <row r="4447" ht="12.75">
      <c r="D4447" s="300"/>
    </row>
    <row r="4448" ht="12.75">
      <c r="D4448" s="300"/>
    </row>
    <row r="4449" ht="12.75">
      <c r="D4449" s="300"/>
    </row>
    <row r="4450" ht="12.75">
      <c r="D4450" s="300"/>
    </row>
    <row r="4451" ht="12.75">
      <c r="D4451" s="300"/>
    </row>
    <row r="4452" ht="12.75">
      <c r="D4452" s="300"/>
    </row>
    <row r="4453" ht="12.75">
      <c r="D4453" s="300"/>
    </row>
    <row r="4454" ht="12.75">
      <c r="D4454" s="300"/>
    </row>
    <row r="4455" ht="12.75">
      <c r="D4455" s="300"/>
    </row>
    <row r="4456" ht="12.75">
      <c r="D4456" s="300"/>
    </row>
    <row r="4457" ht="12.75">
      <c r="D4457" s="300"/>
    </row>
    <row r="4458" ht="12.75">
      <c r="D4458" s="300"/>
    </row>
    <row r="4459" ht="12.75">
      <c r="D4459" s="300"/>
    </row>
    <row r="4460" ht="12.75">
      <c r="D4460" s="300"/>
    </row>
    <row r="4461" ht="12.75">
      <c r="D4461" s="300"/>
    </row>
    <row r="4462" ht="12.75">
      <c r="D4462" s="300"/>
    </row>
    <row r="4463" ht="12.75">
      <c r="D4463" s="300"/>
    </row>
    <row r="4464" ht="12.75">
      <c r="D4464" s="300"/>
    </row>
    <row r="4465" ht="12.75">
      <c r="D4465" s="300"/>
    </row>
    <row r="4466" ht="12.75">
      <c r="D4466" s="300"/>
    </row>
    <row r="4467" ht="12.75">
      <c r="D4467" s="300"/>
    </row>
    <row r="4468" ht="12.75">
      <c r="D4468" s="300"/>
    </row>
    <row r="4469" ht="12.75">
      <c r="D4469" s="300"/>
    </row>
    <row r="4470" ht="12.75">
      <c r="D4470" s="300"/>
    </row>
    <row r="4471" ht="12.75">
      <c r="D4471" s="300"/>
    </row>
    <row r="4472" ht="12.75">
      <c r="D4472" s="300"/>
    </row>
    <row r="4473" ht="12.75">
      <c r="D4473" s="300"/>
    </row>
    <row r="4474" ht="12.75">
      <c r="D4474" s="300"/>
    </row>
    <row r="4475" ht="12.75">
      <c r="D4475" s="300"/>
    </row>
    <row r="4476" ht="12.75">
      <c r="D4476" s="300"/>
    </row>
    <row r="4477" ht="12.75">
      <c r="D4477" s="300"/>
    </row>
    <row r="4478" ht="12.75">
      <c r="D4478" s="300"/>
    </row>
    <row r="4479" ht="12.75">
      <c r="D4479" s="300"/>
    </row>
    <row r="4480" ht="12.75">
      <c r="D4480" s="300"/>
    </row>
    <row r="4481" ht="12.75">
      <c r="D4481" s="300"/>
    </row>
    <row r="4482" ht="12.75">
      <c r="D4482" s="300"/>
    </row>
    <row r="4483" ht="12.75">
      <c r="D4483" s="300"/>
    </row>
    <row r="4484" ht="12.75">
      <c r="D4484" s="300"/>
    </row>
    <row r="4485" ht="12.75">
      <c r="D4485" s="300"/>
    </row>
    <row r="4486" ht="12.75">
      <c r="D4486" s="300"/>
    </row>
    <row r="4487" ht="12.75">
      <c r="D4487" s="300"/>
    </row>
    <row r="4488" ht="12.75">
      <c r="D4488" s="300"/>
    </row>
    <row r="4489" ht="12.75">
      <c r="D4489" s="300"/>
    </row>
    <row r="4490" ht="12.75">
      <c r="D4490" s="300"/>
    </row>
    <row r="4491" ht="12.75">
      <c r="D4491" s="300"/>
    </row>
    <row r="4492" ht="12.75">
      <c r="D4492" s="300"/>
    </row>
    <row r="4493" ht="12.75">
      <c r="D4493" s="300"/>
    </row>
    <row r="4494" ht="12.75">
      <c r="D4494" s="300"/>
    </row>
    <row r="4495" ht="12.75">
      <c r="D4495" s="300"/>
    </row>
    <row r="4496" ht="12.75">
      <c r="D4496" s="300"/>
    </row>
    <row r="4497" ht="12.75">
      <c r="D4497" s="300"/>
    </row>
    <row r="4498" ht="12.75">
      <c r="D4498" s="300"/>
    </row>
    <row r="4499" ht="12.75">
      <c r="D4499" s="300"/>
    </row>
    <row r="4500" ht="12.75">
      <c r="D4500" s="300"/>
    </row>
    <row r="4501" ht="12.75">
      <c r="D4501" s="300"/>
    </row>
    <row r="4502" ht="12.75">
      <c r="D4502" s="300"/>
    </row>
    <row r="4503" ht="12.75">
      <c r="D4503" s="300"/>
    </row>
    <row r="4504" ht="12.75">
      <c r="D4504" s="300"/>
    </row>
    <row r="4505" ht="12.75">
      <c r="D4505" s="300"/>
    </row>
    <row r="4506" ht="12.75">
      <c r="D4506" s="300"/>
    </row>
    <row r="4507" ht="12.75">
      <c r="D4507" s="300"/>
    </row>
    <row r="4508" ht="12.75">
      <c r="D4508" s="300"/>
    </row>
    <row r="4509" ht="12.75">
      <c r="D4509" s="300"/>
    </row>
    <row r="4510" ht="12.75">
      <c r="D4510" s="300"/>
    </row>
    <row r="4511" ht="12.75">
      <c r="D4511" s="300"/>
    </row>
    <row r="4512" ht="12.75">
      <c r="D4512" s="300"/>
    </row>
    <row r="4513" ht="12.75">
      <c r="D4513" s="300"/>
    </row>
    <row r="4514" ht="12.75">
      <c r="D4514" s="300"/>
    </row>
    <row r="4515" ht="12.75">
      <c r="D4515" s="300"/>
    </row>
    <row r="4516" ht="12.75">
      <c r="D4516" s="300"/>
    </row>
    <row r="4517" ht="12.75">
      <c r="D4517" s="300"/>
    </row>
    <row r="4518" ht="12.75">
      <c r="D4518" s="300"/>
    </row>
    <row r="4519" ht="12.75">
      <c r="D4519" s="300"/>
    </row>
    <row r="4520" ht="12.75">
      <c r="D4520" s="300"/>
    </row>
    <row r="4521" ht="12.75">
      <c r="D4521" s="300"/>
    </row>
    <row r="4522" ht="12.75">
      <c r="D4522" s="300"/>
    </row>
    <row r="4523" ht="12.75">
      <c r="D4523" s="300"/>
    </row>
    <row r="4524" ht="12.75">
      <c r="D4524" s="300"/>
    </row>
    <row r="4525" ht="12.75">
      <c r="D4525" s="300"/>
    </row>
    <row r="4526" ht="12.75">
      <c r="D4526" s="300"/>
    </row>
    <row r="4527" ht="12.75">
      <c r="D4527" s="300"/>
    </row>
    <row r="4528" ht="12.75">
      <c r="D4528" s="300"/>
    </row>
    <row r="4529" ht="12.75">
      <c r="D4529" s="300"/>
    </row>
    <row r="4530" ht="12.75">
      <c r="D4530" s="300"/>
    </row>
    <row r="4531" ht="12.75">
      <c r="D4531" s="300"/>
    </row>
    <row r="4532" ht="12.75">
      <c r="D4532" s="300"/>
    </row>
    <row r="4533" ht="12.75">
      <c r="D4533" s="300"/>
    </row>
    <row r="4534" ht="12.75">
      <c r="D4534" s="300"/>
    </row>
    <row r="4535" ht="12.75">
      <c r="D4535" s="300"/>
    </row>
    <row r="4536" ht="12.75">
      <c r="D4536" s="300"/>
    </row>
    <row r="4537" ht="12.75">
      <c r="D4537" s="300"/>
    </row>
    <row r="4538" ht="12.75">
      <c r="D4538" s="300"/>
    </row>
    <row r="4539" ht="12.75">
      <c r="D4539" s="300"/>
    </row>
    <row r="4540" ht="12.75">
      <c r="D4540" s="300"/>
    </row>
    <row r="4541" ht="12.75">
      <c r="D4541" s="300"/>
    </row>
    <row r="4542" ht="12.75">
      <c r="D4542" s="300"/>
    </row>
    <row r="4543" ht="12.75">
      <c r="D4543" s="300"/>
    </row>
    <row r="4544" ht="12.75">
      <c r="D4544" s="300"/>
    </row>
    <row r="4545" ht="12.75">
      <c r="D4545" s="300"/>
    </row>
    <row r="4546" ht="12.75">
      <c r="D4546" s="300"/>
    </row>
    <row r="4547" ht="12.75">
      <c r="D4547" s="300"/>
    </row>
    <row r="4548" ht="12.75">
      <c r="D4548" s="300"/>
    </row>
    <row r="4549" ht="12.75">
      <c r="D4549" s="300"/>
    </row>
    <row r="4550" ht="12.75">
      <c r="D4550" s="300"/>
    </row>
    <row r="4551" ht="12.75">
      <c r="D4551" s="300"/>
    </row>
    <row r="4552" ht="12.75">
      <c r="D4552" s="300"/>
    </row>
    <row r="4553" ht="12.75">
      <c r="D4553" s="300"/>
    </row>
    <row r="4554" ht="12.75">
      <c r="D4554" s="300"/>
    </row>
    <row r="4555" ht="12.75">
      <c r="D4555" s="300"/>
    </row>
    <row r="4556" ht="12.75">
      <c r="D4556" s="300"/>
    </row>
    <row r="4557" ht="12.75">
      <c r="D4557" s="300"/>
    </row>
    <row r="4558" ht="12.75">
      <c r="D4558" s="300"/>
    </row>
    <row r="4559" ht="12.75">
      <c r="D4559" s="300"/>
    </row>
    <row r="4560" ht="12.75">
      <c r="D4560" s="300"/>
    </row>
    <row r="4561" ht="12.75">
      <c r="D4561" s="300"/>
    </row>
    <row r="4562" ht="12.75">
      <c r="D4562" s="300"/>
    </row>
    <row r="4563" ht="12.75">
      <c r="D4563" s="300"/>
    </row>
    <row r="4564" ht="12.75">
      <c r="D4564" s="300"/>
    </row>
    <row r="4565" ht="12.75">
      <c r="D4565" s="300"/>
    </row>
    <row r="4566" ht="12.75">
      <c r="D4566" s="300"/>
    </row>
    <row r="4567" ht="12.75">
      <c r="D4567" s="300"/>
    </row>
    <row r="4568" ht="12.75">
      <c r="D4568" s="300"/>
    </row>
    <row r="4569" ht="12.75">
      <c r="D4569" s="300"/>
    </row>
    <row r="4570" ht="12.75">
      <c r="D4570" s="300"/>
    </row>
    <row r="4571" ht="12.75">
      <c r="D4571" s="300"/>
    </row>
    <row r="4572" ht="12.75">
      <c r="D4572" s="300"/>
    </row>
    <row r="4573" ht="12.75">
      <c r="D4573" s="300"/>
    </row>
    <row r="4574" ht="12.75">
      <c r="D4574" s="300"/>
    </row>
    <row r="4575" ht="12.75">
      <c r="D4575" s="300"/>
    </row>
    <row r="4576" ht="12.75">
      <c r="D4576" s="300"/>
    </row>
    <row r="4577" ht="12.75">
      <c r="D4577" s="300"/>
    </row>
    <row r="4578" ht="12.75">
      <c r="D4578" s="300"/>
    </row>
    <row r="4579" ht="12.75">
      <c r="D4579" s="300"/>
    </row>
    <row r="4580" ht="12.75">
      <c r="D4580" s="300"/>
    </row>
    <row r="4581" ht="12.75">
      <c r="D4581" s="300"/>
    </row>
    <row r="4582" ht="12.75">
      <c r="D4582" s="300"/>
    </row>
    <row r="4583" ht="12.75">
      <c r="D4583" s="300"/>
    </row>
    <row r="4584" ht="12.75">
      <c r="D4584" s="300"/>
    </row>
    <row r="4585" ht="12.75">
      <c r="D4585" s="300"/>
    </row>
    <row r="4586" ht="12.75">
      <c r="D4586" s="300"/>
    </row>
    <row r="4587" ht="12.75">
      <c r="D4587" s="300"/>
    </row>
    <row r="4588" ht="12.75">
      <c r="D4588" s="300"/>
    </row>
    <row r="4589" ht="12.75">
      <c r="D4589" s="300"/>
    </row>
    <row r="4590" ht="12.75">
      <c r="D4590" s="300"/>
    </row>
    <row r="4591" ht="12.75">
      <c r="D4591" s="300"/>
    </row>
    <row r="4592" ht="12.75">
      <c r="D4592" s="300"/>
    </row>
    <row r="4593" ht="12.75">
      <c r="D4593" s="300"/>
    </row>
    <row r="4594" ht="12.75">
      <c r="D4594" s="300"/>
    </row>
    <row r="4595" ht="12.75">
      <c r="D4595" s="300"/>
    </row>
    <row r="4596" ht="12.75">
      <c r="D4596" s="300"/>
    </row>
    <row r="4597" ht="12.75">
      <c r="D4597" s="300"/>
    </row>
    <row r="4598" ht="12.75">
      <c r="D4598" s="300"/>
    </row>
    <row r="4599" ht="12.75">
      <c r="D4599" s="300"/>
    </row>
    <row r="4600" ht="12.75">
      <c r="D4600" s="300"/>
    </row>
    <row r="4601" ht="12.75">
      <c r="D4601" s="300"/>
    </row>
    <row r="4602" ht="12.75">
      <c r="D4602" s="300"/>
    </row>
    <row r="4603" ht="12.75">
      <c r="D4603" s="300"/>
    </row>
    <row r="4604" ht="12.75">
      <c r="D4604" s="300"/>
    </row>
    <row r="4605" ht="12.75">
      <c r="D4605" s="300"/>
    </row>
    <row r="4606" ht="12.75">
      <c r="D4606" s="300"/>
    </row>
    <row r="4607" ht="12.75">
      <c r="D4607" s="300"/>
    </row>
    <row r="4608" ht="12.75">
      <c r="D4608" s="300"/>
    </row>
    <row r="4609" ht="12.75">
      <c r="D4609" s="300"/>
    </row>
    <row r="4610" ht="12.75">
      <c r="D4610" s="300"/>
    </row>
    <row r="4611" ht="12.75">
      <c r="D4611" s="300"/>
    </row>
    <row r="4612" ht="12.75">
      <c r="D4612" s="300"/>
    </row>
    <row r="4613" ht="12.75">
      <c r="D4613" s="300"/>
    </row>
    <row r="4614" ht="12.75">
      <c r="D4614" s="300"/>
    </row>
    <row r="4615" ht="12.75">
      <c r="D4615" s="300"/>
    </row>
    <row r="4616" ht="12.75">
      <c r="D4616" s="300"/>
    </row>
    <row r="4617" ht="12.75">
      <c r="D4617" s="300"/>
    </row>
    <row r="4618" ht="12.75">
      <c r="D4618" s="300"/>
    </row>
    <row r="4619" ht="12.75">
      <c r="D4619" s="300"/>
    </row>
    <row r="4620" ht="12.75">
      <c r="D4620" s="300"/>
    </row>
    <row r="4621" ht="12.75">
      <c r="D4621" s="300"/>
    </row>
    <row r="4622" ht="12.75">
      <c r="D4622" s="300"/>
    </row>
    <row r="4623" ht="12.75">
      <c r="D4623" s="300"/>
    </row>
    <row r="4624" ht="12.75">
      <c r="D4624" s="300"/>
    </row>
    <row r="4625" ht="12.75">
      <c r="D4625" s="300"/>
    </row>
    <row r="4626" ht="12.75">
      <c r="D4626" s="300"/>
    </row>
    <row r="4627" ht="12.75">
      <c r="D4627" s="300"/>
    </row>
    <row r="4628" ht="12.75">
      <c r="D4628" s="300"/>
    </row>
    <row r="4629" ht="12.75">
      <c r="D4629" s="300"/>
    </row>
    <row r="4630" ht="12.75">
      <c r="D4630" s="300"/>
    </row>
    <row r="4631" ht="12.75">
      <c r="D4631" s="300"/>
    </row>
    <row r="4632" ht="12.75">
      <c r="D4632" s="300"/>
    </row>
    <row r="4633" ht="12.75">
      <c r="D4633" s="300"/>
    </row>
    <row r="4634" ht="12.75">
      <c r="D4634" s="300"/>
    </row>
    <row r="4635" ht="12.75">
      <c r="D4635" s="300"/>
    </row>
    <row r="4636" ht="12.75">
      <c r="D4636" s="300"/>
    </row>
    <row r="4637" ht="12.75">
      <c r="D4637" s="300"/>
    </row>
    <row r="4638" ht="12.75">
      <c r="D4638" s="300"/>
    </row>
    <row r="4639" ht="12.75">
      <c r="D4639" s="300"/>
    </row>
    <row r="4640" ht="12.75">
      <c r="D4640" s="300"/>
    </row>
    <row r="4641" ht="12.75">
      <c r="D4641" s="300"/>
    </row>
    <row r="4642" ht="12.75">
      <c r="D4642" s="300"/>
    </row>
    <row r="4643" ht="12.75">
      <c r="D4643" s="300"/>
    </row>
    <row r="4644" ht="12.75">
      <c r="D4644" s="300"/>
    </row>
    <row r="4645" ht="12.75">
      <c r="D4645" s="300"/>
    </row>
    <row r="4646" ht="12.75">
      <c r="D4646" s="300"/>
    </row>
    <row r="4647" ht="12.75">
      <c r="D4647" s="300"/>
    </row>
    <row r="4648" ht="12.75">
      <c r="D4648" s="300"/>
    </row>
    <row r="4649" ht="12.75">
      <c r="D4649" s="300"/>
    </row>
    <row r="4650" ht="12.75">
      <c r="D4650" s="300"/>
    </row>
    <row r="4651" ht="12.75">
      <c r="D4651" s="300"/>
    </row>
    <row r="4652" ht="12.75">
      <c r="D4652" s="300"/>
    </row>
    <row r="4653" ht="12.75">
      <c r="D4653" s="300"/>
    </row>
    <row r="4654" ht="12.75">
      <c r="D4654" s="300"/>
    </row>
    <row r="4655" ht="12.75">
      <c r="D4655" s="300"/>
    </row>
    <row r="4656" ht="12.75">
      <c r="D4656" s="300"/>
    </row>
    <row r="4657" ht="12.75">
      <c r="D4657" s="300"/>
    </row>
    <row r="4658" ht="12.75">
      <c r="D4658" s="300"/>
    </row>
    <row r="4659" ht="12.75">
      <c r="D4659" s="300"/>
    </row>
    <row r="4660" ht="12.75">
      <c r="D4660" s="300"/>
    </row>
    <row r="4661" ht="12.75">
      <c r="D4661" s="300"/>
    </row>
    <row r="4662" ht="12.75">
      <c r="D4662" s="300"/>
    </row>
    <row r="4663" ht="12.75">
      <c r="D4663" s="300"/>
    </row>
    <row r="4664" ht="12.75">
      <c r="D4664" s="300"/>
    </row>
    <row r="4665" ht="12.75">
      <c r="D4665" s="300"/>
    </row>
    <row r="4666" ht="12.75">
      <c r="D4666" s="300"/>
    </row>
    <row r="4667" ht="12.75">
      <c r="D4667" s="300"/>
    </row>
    <row r="4668" ht="12.75">
      <c r="D4668" s="300"/>
    </row>
    <row r="4669" ht="12.75">
      <c r="D4669" s="300"/>
    </row>
    <row r="4670" ht="12.75">
      <c r="D4670" s="300"/>
    </row>
    <row r="4671" ht="12.75">
      <c r="D4671" s="300"/>
    </row>
    <row r="4672" ht="12.75">
      <c r="D4672" s="300"/>
    </row>
    <row r="4673" ht="12.75">
      <c r="D4673" s="300"/>
    </row>
    <row r="4674" ht="12.75">
      <c r="D4674" s="300"/>
    </row>
    <row r="4675" ht="12.75">
      <c r="D4675" s="300"/>
    </row>
    <row r="4676" ht="12.75">
      <c r="D4676" s="300"/>
    </row>
    <row r="4677" ht="12.75">
      <c r="D4677" s="300"/>
    </row>
    <row r="4678" ht="12.75">
      <c r="D4678" s="300"/>
    </row>
    <row r="4679" ht="12.75">
      <c r="D4679" s="300"/>
    </row>
    <row r="4680" ht="12.75">
      <c r="D4680" s="300"/>
    </row>
    <row r="4681" ht="12.75">
      <c r="D4681" s="300"/>
    </row>
    <row r="4682" ht="12.75">
      <c r="D4682" s="300"/>
    </row>
    <row r="4683" ht="12.75">
      <c r="D4683" s="300"/>
    </row>
    <row r="4684" ht="12.75">
      <c r="D4684" s="300"/>
    </row>
    <row r="4685" ht="12.75">
      <c r="D4685" s="300"/>
    </row>
    <row r="4686" ht="12.75">
      <c r="D4686" s="300"/>
    </row>
    <row r="4687" ht="12.75">
      <c r="D4687" s="300"/>
    </row>
    <row r="4688" ht="12.75">
      <c r="D4688" s="300"/>
    </row>
    <row r="4689" ht="12.75">
      <c r="D4689" s="300"/>
    </row>
    <row r="4690" ht="12.75">
      <c r="D4690" s="300"/>
    </row>
    <row r="4691" ht="12.75">
      <c r="D4691" s="300"/>
    </row>
    <row r="4692" ht="12.75">
      <c r="D4692" s="300"/>
    </row>
    <row r="4693" ht="12.75">
      <c r="D4693" s="300"/>
    </row>
    <row r="4694" ht="12.75">
      <c r="D4694" s="300"/>
    </row>
    <row r="4695" ht="12.75">
      <c r="D4695" s="300"/>
    </row>
    <row r="4696" ht="12.75">
      <c r="D4696" s="300"/>
    </row>
    <row r="4697" ht="12.75">
      <c r="D4697" s="300"/>
    </row>
    <row r="4698" ht="12.75">
      <c r="D4698" s="300"/>
    </row>
    <row r="4699" ht="12.75">
      <c r="D4699" s="300"/>
    </row>
    <row r="4700" ht="12.75">
      <c r="D4700" s="300"/>
    </row>
    <row r="4701" ht="12.75">
      <c r="D4701" s="300"/>
    </row>
    <row r="4702" ht="12.75">
      <c r="D4702" s="300"/>
    </row>
    <row r="4703" ht="12.75">
      <c r="D4703" s="300"/>
    </row>
    <row r="4704" ht="12.75">
      <c r="D4704" s="300"/>
    </row>
    <row r="4705" ht="12.75">
      <c r="D4705" s="300"/>
    </row>
    <row r="4706" ht="12.75">
      <c r="D4706" s="300"/>
    </row>
    <row r="4707" ht="12.75">
      <c r="D4707" s="300"/>
    </row>
    <row r="4708" ht="12.75">
      <c r="D4708" s="300"/>
    </row>
    <row r="4709" ht="12.75">
      <c r="D4709" s="300"/>
    </row>
    <row r="4710" ht="12.75">
      <c r="D4710" s="300"/>
    </row>
    <row r="4711" ht="12.75">
      <c r="D4711" s="300"/>
    </row>
    <row r="4712" ht="12.75">
      <c r="D4712" s="300"/>
    </row>
    <row r="4713" ht="12.75">
      <c r="D4713" s="300"/>
    </row>
    <row r="4714" ht="12.75">
      <c r="D4714" s="300"/>
    </row>
    <row r="4715" ht="12.75">
      <c r="D4715" s="300"/>
    </row>
    <row r="4716" ht="12.75">
      <c r="D4716" s="300"/>
    </row>
    <row r="4717" ht="12.75">
      <c r="D4717" s="300"/>
    </row>
    <row r="4718" ht="12.75">
      <c r="D4718" s="300"/>
    </row>
    <row r="4719" ht="12.75">
      <c r="D4719" s="300"/>
    </row>
    <row r="4720" ht="12.75">
      <c r="D4720" s="300"/>
    </row>
    <row r="4721" ht="12.75">
      <c r="D4721" s="300"/>
    </row>
    <row r="4722" ht="12.75">
      <c r="D4722" s="300"/>
    </row>
    <row r="4723" ht="12.75">
      <c r="D4723" s="300"/>
    </row>
    <row r="4724" ht="12.75">
      <c r="D4724" s="300"/>
    </row>
    <row r="4725" ht="12.75">
      <c r="D4725" s="300"/>
    </row>
    <row r="4726" ht="12.75">
      <c r="D4726" s="300"/>
    </row>
    <row r="4727" ht="12.75">
      <c r="D4727" s="300"/>
    </row>
    <row r="4728" ht="12.75">
      <c r="D4728" s="300"/>
    </row>
    <row r="4729" ht="12.75">
      <c r="D4729" s="300"/>
    </row>
    <row r="4730" ht="12.75">
      <c r="D4730" s="300"/>
    </row>
    <row r="4731" ht="12.75">
      <c r="D4731" s="300"/>
    </row>
    <row r="4732" ht="12.75">
      <c r="D4732" s="300"/>
    </row>
    <row r="4733" ht="12.75">
      <c r="D4733" s="300"/>
    </row>
    <row r="4734" ht="12.75">
      <c r="D4734" s="300"/>
    </row>
    <row r="4735" ht="12.75">
      <c r="D4735" s="300"/>
    </row>
    <row r="4736" ht="12.75">
      <c r="D4736" s="300"/>
    </row>
    <row r="4737" ht="12.75">
      <c r="D4737" s="300"/>
    </row>
    <row r="4738" ht="12.75">
      <c r="D4738" s="300"/>
    </row>
    <row r="4739" ht="12.75">
      <c r="D4739" s="300"/>
    </row>
    <row r="4740" ht="12.75">
      <c r="D4740" s="300"/>
    </row>
    <row r="4741" ht="12.75">
      <c r="D4741" s="300"/>
    </row>
    <row r="4742" ht="12.75">
      <c r="D4742" s="300"/>
    </row>
    <row r="4743" ht="12.75">
      <c r="D4743" s="300"/>
    </row>
    <row r="4744" ht="12.75">
      <c r="D4744" s="300"/>
    </row>
    <row r="4745" ht="12.75">
      <c r="D4745" s="300"/>
    </row>
    <row r="4746" ht="12.75">
      <c r="D4746" s="300"/>
    </row>
    <row r="4747" ht="12.75">
      <c r="D4747" s="300"/>
    </row>
    <row r="4748" ht="12.75">
      <c r="D4748" s="300"/>
    </row>
    <row r="4749" ht="12.75">
      <c r="D4749" s="300"/>
    </row>
    <row r="4750" ht="12.75">
      <c r="D4750" s="300"/>
    </row>
    <row r="4751" ht="12.75">
      <c r="D4751" s="300"/>
    </row>
    <row r="4752" ht="12.75">
      <c r="D4752" s="300"/>
    </row>
    <row r="4753" ht="12.75">
      <c r="D4753" s="300"/>
    </row>
    <row r="4754" ht="12.75">
      <c r="D4754" s="300"/>
    </row>
    <row r="4755" ht="12.75">
      <c r="D4755" s="300"/>
    </row>
    <row r="4756" ht="12.75">
      <c r="D4756" s="300"/>
    </row>
    <row r="4757" ht="12.75">
      <c r="D4757" s="300"/>
    </row>
    <row r="4758" ht="12.75">
      <c r="D4758" s="300"/>
    </row>
    <row r="4759" ht="12.75">
      <c r="D4759" s="300"/>
    </row>
    <row r="4760" ht="12.75">
      <c r="D4760" s="300"/>
    </row>
    <row r="4761" ht="12.75">
      <c r="D4761" s="300"/>
    </row>
    <row r="4762" ht="12.75">
      <c r="D4762" s="300"/>
    </row>
    <row r="4763" ht="12.75">
      <c r="D4763" s="300"/>
    </row>
    <row r="4764" ht="12.75">
      <c r="D4764" s="300"/>
    </row>
    <row r="4765" ht="12.75">
      <c r="D4765" s="300"/>
    </row>
    <row r="4766" ht="12.75">
      <c r="D4766" s="300"/>
    </row>
    <row r="4767" ht="12.75">
      <c r="D4767" s="300"/>
    </row>
    <row r="4768" ht="12.75">
      <c r="D4768" s="300"/>
    </row>
    <row r="4769" ht="12.75">
      <c r="D4769" s="300"/>
    </row>
    <row r="4770" ht="12.75">
      <c r="D4770" s="300"/>
    </row>
    <row r="4771" ht="12.75">
      <c r="D4771" s="300"/>
    </row>
    <row r="4772" ht="12.75">
      <c r="D4772" s="300"/>
    </row>
    <row r="4773" ht="12.75">
      <c r="D4773" s="300"/>
    </row>
    <row r="4774" ht="12.75">
      <c r="D4774" s="300"/>
    </row>
    <row r="4775" ht="12.75">
      <c r="D4775" s="300"/>
    </row>
    <row r="4776" ht="12.75">
      <c r="D4776" s="300"/>
    </row>
    <row r="4777" ht="12.75">
      <c r="D4777" s="300"/>
    </row>
    <row r="4778" ht="12.75">
      <c r="D4778" s="300"/>
    </row>
    <row r="4779" ht="12.75">
      <c r="D4779" s="300"/>
    </row>
    <row r="4780" ht="12.75">
      <c r="D4780" s="300"/>
    </row>
    <row r="4781" ht="12.75">
      <c r="D4781" s="300"/>
    </row>
    <row r="4782" ht="12.75">
      <c r="D4782" s="300"/>
    </row>
    <row r="4783" ht="12.75">
      <c r="D4783" s="300"/>
    </row>
    <row r="4784" ht="12.75">
      <c r="D4784" s="300"/>
    </row>
    <row r="4785" ht="12.75">
      <c r="D4785" s="300"/>
    </row>
    <row r="4786" ht="12.75">
      <c r="D4786" s="300"/>
    </row>
    <row r="4787" ht="12.75">
      <c r="D4787" s="300"/>
    </row>
    <row r="4788" ht="12.75">
      <c r="D4788" s="300"/>
    </row>
    <row r="4789" ht="12.75">
      <c r="D4789" s="300"/>
    </row>
    <row r="4790" ht="12.75">
      <c r="D4790" s="300"/>
    </row>
    <row r="4791" ht="12.75">
      <c r="D4791" s="300"/>
    </row>
    <row r="4792" ht="12.75">
      <c r="D4792" s="300"/>
    </row>
    <row r="4793" ht="12.75">
      <c r="D4793" s="300"/>
    </row>
    <row r="4794" ht="12.75">
      <c r="D4794" s="300"/>
    </row>
    <row r="4795" ht="12.75">
      <c r="D4795" s="300"/>
    </row>
    <row r="4796" ht="12.75">
      <c r="D4796" s="300"/>
    </row>
    <row r="4797" ht="12.75">
      <c r="D4797" s="300"/>
    </row>
    <row r="4798" ht="12.75">
      <c r="D4798" s="300"/>
    </row>
    <row r="4799" ht="12.75">
      <c r="D4799" s="300"/>
    </row>
    <row r="4800" ht="12.75">
      <c r="D4800" s="300"/>
    </row>
    <row r="4801" ht="12.75">
      <c r="D4801" s="300"/>
    </row>
    <row r="4802" ht="12.75">
      <c r="D4802" s="300"/>
    </row>
    <row r="4803" ht="12.75">
      <c r="D4803" s="300"/>
    </row>
    <row r="4804" ht="12.75">
      <c r="D4804" s="300"/>
    </row>
    <row r="4805" ht="12.75">
      <c r="D4805" s="300"/>
    </row>
    <row r="4806" ht="12.75">
      <c r="D4806" s="300"/>
    </row>
    <row r="4807" ht="12.75">
      <c r="D4807" s="300"/>
    </row>
    <row r="4808" ht="12.75">
      <c r="D4808" s="300"/>
    </row>
    <row r="4809" ht="12.75">
      <c r="D4809" s="300"/>
    </row>
    <row r="4810" ht="12.75">
      <c r="D4810" s="300"/>
    </row>
    <row r="4811" ht="12.75">
      <c r="D4811" s="300"/>
    </row>
    <row r="4812" ht="12.75">
      <c r="D4812" s="300"/>
    </row>
    <row r="4813" ht="12.75">
      <c r="D4813" s="300"/>
    </row>
    <row r="4814" ht="12.75">
      <c r="D4814" s="300"/>
    </row>
    <row r="4815" ht="12.75">
      <c r="D4815" s="300"/>
    </row>
    <row r="4816" ht="12.75">
      <c r="D4816" s="300"/>
    </row>
    <row r="4817" ht="12.75">
      <c r="D4817" s="300"/>
    </row>
    <row r="4818" ht="12.75">
      <c r="D4818" s="300"/>
    </row>
    <row r="4819" ht="12.75">
      <c r="D4819" s="300"/>
    </row>
    <row r="4820" ht="12.75">
      <c r="D4820" s="300"/>
    </row>
    <row r="4821" ht="12.75">
      <c r="D4821" s="300"/>
    </row>
    <row r="4822" ht="12.75">
      <c r="D4822" s="300"/>
    </row>
    <row r="4823" ht="12.75">
      <c r="D4823" s="300"/>
    </row>
    <row r="4824" ht="12.75">
      <c r="D4824" s="300"/>
    </row>
    <row r="4825" ht="12.75">
      <c r="D4825" s="300"/>
    </row>
    <row r="4826" ht="12.75">
      <c r="D4826" s="300"/>
    </row>
    <row r="4827" ht="12.75">
      <c r="D4827" s="300"/>
    </row>
    <row r="4828" ht="12.75">
      <c r="D4828" s="300"/>
    </row>
    <row r="4829" ht="12.75">
      <c r="D4829" s="300"/>
    </row>
    <row r="4830" ht="12.75">
      <c r="D4830" s="300"/>
    </row>
    <row r="4831" ht="12.75">
      <c r="D4831" s="300"/>
    </row>
    <row r="4832" ht="12.75">
      <c r="D4832" s="300"/>
    </row>
    <row r="4833" ht="12.75">
      <c r="D4833" s="300"/>
    </row>
    <row r="4834" ht="12.75">
      <c r="D4834" s="300"/>
    </row>
    <row r="4835" ht="12.75">
      <c r="D4835" s="300"/>
    </row>
    <row r="4836" ht="12.75">
      <c r="D4836" s="300"/>
    </row>
    <row r="4837" ht="12.75">
      <c r="D4837" s="300"/>
    </row>
    <row r="4838" ht="12.75">
      <c r="D4838" s="300"/>
    </row>
    <row r="4839" ht="12.75">
      <c r="D4839" s="300"/>
    </row>
    <row r="4840" ht="12.75">
      <c r="D4840" s="300"/>
    </row>
    <row r="4841" ht="12.75">
      <c r="D4841" s="300"/>
    </row>
    <row r="4842" ht="12.75">
      <c r="D4842" s="300"/>
    </row>
    <row r="4843" ht="12.75">
      <c r="D4843" s="300"/>
    </row>
    <row r="4844" ht="12.75">
      <c r="D4844" s="300"/>
    </row>
    <row r="4845" ht="12.75">
      <c r="D4845" s="300"/>
    </row>
    <row r="4846" ht="12.75">
      <c r="D4846" s="300"/>
    </row>
    <row r="4847" ht="12.75">
      <c r="D4847" s="300"/>
    </row>
    <row r="4848" ht="12.75">
      <c r="D4848" s="300"/>
    </row>
    <row r="4849" ht="12.75">
      <c r="D4849" s="300"/>
    </row>
    <row r="4850" ht="12.75">
      <c r="D4850" s="300"/>
    </row>
    <row r="4851" ht="12.75">
      <c r="D4851" s="300"/>
    </row>
    <row r="4852" ht="12.75">
      <c r="D4852" s="300"/>
    </row>
    <row r="4853" ht="12.75">
      <c r="D4853" s="300"/>
    </row>
    <row r="4854" ht="12.75">
      <c r="D4854" s="300"/>
    </row>
    <row r="4855" ht="12.75">
      <c r="D4855" s="300"/>
    </row>
    <row r="4856" ht="12.75">
      <c r="D4856" s="300"/>
    </row>
    <row r="4857" ht="12.75">
      <c r="D4857" s="300"/>
    </row>
    <row r="4858" ht="12.75">
      <c r="D4858" s="300"/>
    </row>
    <row r="4859" ht="12.75">
      <c r="D4859" s="300"/>
    </row>
    <row r="4860" ht="12.75">
      <c r="D4860" s="300"/>
    </row>
    <row r="4861" ht="12.75">
      <c r="D4861" s="300"/>
    </row>
    <row r="4862" ht="12.75">
      <c r="D4862" s="300"/>
    </row>
    <row r="4863" ht="12.75">
      <c r="D4863" s="300"/>
    </row>
    <row r="4864" ht="12.75">
      <c r="D4864" s="300"/>
    </row>
    <row r="4865" ht="12.75">
      <c r="D4865" s="300"/>
    </row>
    <row r="4866" ht="12.75">
      <c r="D4866" s="300"/>
    </row>
    <row r="4867" ht="12.75">
      <c r="D4867" s="300"/>
    </row>
    <row r="4868" ht="12.75">
      <c r="D4868" s="300"/>
    </row>
    <row r="4869" ht="12.75">
      <c r="D4869" s="300"/>
    </row>
    <row r="4870" ht="12.75">
      <c r="D4870" s="300"/>
    </row>
    <row r="4871" ht="12.75">
      <c r="D4871" s="300"/>
    </row>
    <row r="4872" ht="12.75">
      <c r="D4872" s="300"/>
    </row>
    <row r="4873" ht="12.75">
      <c r="D4873" s="300"/>
    </row>
    <row r="4874" ht="12.75">
      <c r="D4874" s="300"/>
    </row>
    <row r="4875" ht="12.75">
      <c r="D4875" s="300"/>
    </row>
    <row r="4876" ht="12.75">
      <c r="D4876" s="300"/>
    </row>
    <row r="4877" ht="12.75">
      <c r="D4877" s="300"/>
    </row>
    <row r="4878" ht="12.75">
      <c r="D4878" s="300"/>
    </row>
    <row r="4879" ht="12.75">
      <c r="D4879" s="300"/>
    </row>
    <row r="4880" ht="12.75">
      <c r="D4880" s="300"/>
    </row>
    <row r="4881" ht="12.75">
      <c r="D4881" s="300"/>
    </row>
    <row r="4882" ht="12.75">
      <c r="D4882" s="300"/>
    </row>
    <row r="4883" ht="12.75">
      <c r="D4883" s="300"/>
    </row>
    <row r="4884" ht="12.75">
      <c r="D4884" s="300"/>
    </row>
    <row r="4885" ht="12.75">
      <c r="D4885" s="300"/>
    </row>
    <row r="4886" ht="12.75">
      <c r="D4886" s="300"/>
    </row>
    <row r="4887" ht="12.75">
      <c r="D4887" s="300"/>
    </row>
    <row r="4888" ht="12.75">
      <c r="D4888" s="300"/>
    </row>
    <row r="4889" ht="12.75">
      <c r="D4889" s="300"/>
    </row>
    <row r="4890" ht="12.75">
      <c r="D4890" s="300"/>
    </row>
    <row r="4891" ht="12.75">
      <c r="D4891" s="300"/>
    </row>
    <row r="4892" ht="12.75">
      <c r="D4892" s="300"/>
    </row>
    <row r="4893" ht="12.75">
      <c r="D4893" s="300"/>
    </row>
    <row r="4894" ht="12.75">
      <c r="D4894" s="300"/>
    </row>
    <row r="4895" ht="12.75">
      <c r="D4895" s="300"/>
    </row>
    <row r="4896" ht="12.75">
      <c r="D4896" s="300"/>
    </row>
    <row r="4897" ht="12.75">
      <c r="D4897" s="300"/>
    </row>
    <row r="4898" ht="12.75">
      <c r="D4898" s="300"/>
    </row>
    <row r="4899" ht="12.75">
      <c r="D4899" s="300"/>
    </row>
    <row r="4900" ht="12.75">
      <c r="D4900" s="300"/>
    </row>
    <row r="4901" ht="12.75">
      <c r="D4901" s="300"/>
    </row>
    <row r="4902" ht="12.75">
      <c r="D4902" s="300"/>
    </row>
    <row r="4903" ht="12.75">
      <c r="D4903" s="300"/>
    </row>
    <row r="4904" ht="12.75">
      <c r="D4904" s="300"/>
    </row>
    <row r="4905" ht="12.75">
      <c r="D4905" s="300"/>
    </row>
    <row r="4906" ht="12.75">
      <c r="D4906" s="300"/>
    </row>
    <row r="4907" ht="12.75">
      <c r="D4907" s="300"/>
    </row>
    <row r="4908" ht="12.75">
      <c r="D4908" s="300"/>
    </row>
    <row r="4909" ht="12.75">
      <c r="D4909" s="300"/>
    </row>
    <row r="4910" ht="12.75">
      <c r="D4910" s="300"/>
    </row>
    <row r="4911" ht="12.75">
      <c r="D4911" s="300"/>
    </row>
    <row r="4912" ht="12.75">
      <c r="D4912" s="300"/>
    </row>
    <row r="4913" ht="12.75">
      <c r="D4913" s="300"/>
    </row>
    <row r="4914" ht="12.75">
      <c r="D4914" s="300"/>
    </row>
    <row r="4915" ht="12.75">
      <c r="D4915" s="300"/>
    </row>
    <row r="4916" ht="12.75">
      <c r="D4916" s="300"/>
    </row>
    <row r="4917" ht="12.75">
      <c r="D4917" s="300"/>
    </row>
    <row r="4918" ht="12.75">
      <c r="D4918" s="300"/>
    </row>
    <row r="4919" ht="12.75">
      <c r="D4919" s="300"/>
    </row>
    <row r="4920" ht="12.75">
      <c r="D4920" s="300"/>
    </row>
    <row r="4921" ht="12.75">
      <c r="D4921" s="300"/>
    </row>
    <row r="4922" ht="12.75">
      <c r="D4922" s="300"/>
    </row>
    <row r="4923" ht="12.75">
      <c r="D4923" s="300"/>
    </row>
    <row r="4924" ht="12.75">
      <c r="D4924" s="300"/>
    </row>
    <row r="4925" ht="12.75">
      <c r="D4925" s="300"/>
    </row>
    <row r="4926" ht="12.75">
      <c r="D4926" s="300"/>
    </row>
    <row r="4927" ht="12.75">
      <c r="D4927" s="300"/>
    </row>
    <row r="4928" ht="12.75">
      <c r="D4928" s="300"/>
    </row>
    <row r="4929" ht="12.75">
      <c r="D4929" s="300"/>
    </row>
    <row r="4930" ht="12.75">
      <c r="D4930" s="300"/>
    </row>
    <row r="4931" ht="12.75">
      <c r="D4931" s="300"/>
    </row>
    <row r="4932" ht="12.75">
      <c r="D4932" s="300"/>
    </row>
    <row r="4933" ht="12.75">
      <c r="D4933" s="300"/>
    </row>
    <row r="4934" ht="12.75">
      <c r="D4934" s="300"/>
    </row>
    <row r="4935" ht="12.75">
      <c r="D4935" s="300"/>
    </row>
    <row r="4936" ht="12.75">
      <c r="D4936" s="300"/>
    </row>
    <row r="4937" ht="12.75">
      <c r="D4937" s="300"/>
    </row>
    <row r="4938" ht="12.75">
      <c r="D4938" s="300"/>
    </row>
    <row r="4939" ht="12.75">
      <c r="D4939" s="300"/>
    </row>
    <row r="4940" ht="12.75">
      <c r="D4940" s="300"/>
    </row>
    <row r="4941" ht="12.75">
      <c r="D4941" s="300"/>
    </row>
    <row r="4942" ht="12.75">
      <c r="D4942" s="300"/>
    </row>
    <row r="4943" ht="12.75">
      <c r="D4943" s="300"/>
    </row>
    <row r="4944" ht="12.75">
      <c r="D4944" s="300"/>
    </row>
    <row r="4945" ht="12.75">
      <c r="D4945" s="300"/>
    </row>
    <row r="4946" ht="12.75">
      <c r="D4946" s="300"/>
    </row>
    <row r="4947" ht="12.75">
      <c r="D4947" s="300"/>
    </row>
    <row r="4948" ht="12.75">
      <c r="D4948" s="300"/>
    </row>
    <row r="4949" ht="12.75">
      <c r="D4949" s="300"/>
    </row>
    <row r="4950" ht="12.75">
      <c r="D4950" s="300"/>
    </row>
    <row r="4951" ht="12.75">
      <c r="D4951" s="300"/>
    </row>
    <row r="4952" ht="12.75">
      <c r="D4952" s="300"/>
    </row>
    <row r="4953" ht="12.75">
      <c r="D4953" s="300"/>
    </row>
    <row r="4954" ht="12.75">
      <c r="D4954" s="300"/>
    </row>
    <row r="4955" ht="12.75">
      <c r="D4955" s="300"/>
    </row>
    <row r="4956" ht="12.75">
      <c r="D4956" s="300"/>
    </row>
    <row r="4957" ht="12.75">
      <c r="D4957" s="300"/>
    </row>
    <row r="4958" ht="12.75">
      <c r="D4958" s="300"/>
    </row>
    <row r="4959" ht="12.75">
      <c r="D4959" s="300"/>
    </row>
    <row r="4960" ht="12.75">
      <c r="D4960" s="300"/>
    </row>
    <row r="4961" ht="12.75">
      <c r="D4961" s="300"/>
    </row>
    <row r="4962" ht="12.75">
      <c r="D4962" s="300"/>
    </row>
    <row r="4963" ht="12.75">
      <c r="D4963" s="300"/>
    </row>
    <row r="4964" ht="12.75">
      <c r="D4964" s="300"/>
    </row>
    <row r="4965" ht="12.75">
      <c r="D4965" s="300"/>
    </row>
    <row r="4966" ht="12.75">
      <c r="D4966" s="300"/>
    </row>
    <row r="4967" ht="12.75">
      <c r="D4967" s="300"/>
    </row>
    <row r="4968" ht="12.75">
      <c r="D4968" s="300"/>
    </row>
    <row r="4969" ht="12.75">
      <c r="D4969" s="300"/>
    </row>
    <row r="4970" ht="12.75">
      <c r="D4970" s="300"/>
    </row>
    <row r="4971" ht="12.75">
      <c r="D4971" s="300"/>
    </row>
    <row r="4972" ht="12.75">
      <c r="D4972" s="300"/>
    </row>
    <row r="4973" ht="12.75">
      <c r="D4973" s="300"/>
    </row>
    <row r="4974" ht="12.75">
      <c r="D4974" s="300"/>
    </row>
    <row r="4975" ht="12.75">
      <c r="D4975" s="300"/>
    </row>
    <row r="4976" ht="12.75">
      <c r="D4976" s="300"/>
    </row>
    <row r="4977" ht="12.75">
      <c r="D4977" s="300"/>
    </row>
    <row r="4978" ht="12.75">
      <c r="D4978" s="300"/>
    </row>
    <row r="4979" ht="12.75">
      <c r="D4979" s="300"/>
    </row>
    <row r="4980" ht="12.75">
      <c r="D4980" s="300"/>
    </row>
    <row r="4981" ht="12.75">
      <c r="D4981" s="300"/>
    </row>
    <row r="4982" ht="12.75">
      <c r="D4982" s="300"/>
    </row>
    <row r="4983" ht="12.75">
      <c r="D4983" s="300"/>
    </row>
    <row r="4984" ht="12.75">
      <c r="D4984" s="300"/>
    </row>
    <row r="4985" ht="12.75">
      <c r="D4985" s="300"/>
    </row>
    <row r="4986" ht="12.75">
      <c r="D4986" s="300"/>
    </row>
    <row r="4987" ht="12.75">
      <c r="D4987" s="300"/>
    </row>
    <row r="4988" ht="12.75">
      <c r="D4988" s="300"/>
    </row>
    <row r="4989" ht="12.75">
      <c r="D4989" s="300"/>
    </row>
    <row r="4990" ht="12.75">
      <c r="D4990" s="300"/>
    </row>
    <row r="4991" ht="12.75">
      <c r="D4991" s="300"/>
    </row>
    <row r="4992" ht="12.75">
      <c r="D4992" s="300"/>
    </row>
    <row r="4993" ht="12.75">
      <c r="D4993" s="300"/>
    </row>
    <row r="4994" ht="12.75">
      <c r="D4994" s="300"/>
    </row>
    <row r="4995" ht="12.75">
      <c r="D4995" s="300"/>
    </row>
    <row r="4996" ht="12.75">
      <c r="D4996" s="300"/>
    </row>
    <row r="4997" ht="12.75">
      <c r="D4997" s="300"/>
    </row>
    <row r="4998" ht="12.75">
      <c r="D4998" s="300"/>
    </row>
    <row r="4999" ht="12.75">
      <c r="D4999" s="300"/>
    </row>
    <row r="5000" ht="12.75">
      <c r="D5000" s="300"/>
    </row>
    <row r="5001" ht="12.75">
      <c r="D5001" s="300"/>
    </row>
    <row r="5002" ht="12.75">
      <c r="D5002" s="300"/>
    </row>
  </sheetData>
  <sheetProtection password="C576" sheet="1" objects="1" scenarios="1"/>
  <mergeCells count="15">
    <mergeCell ref="J11:J15"/>
    <mergeCell ref="K11:K15"/>
    <mergeCell ref="D44:D47"/>
    <mergeCell ref="A1:G1"/>
    <mergeCell ref="C5:G5"/>
    <mergeCell ref="C6:G6"/>
    <mergeCell ref="D11:D15"/>
    <mergeCell ref="E11:E15"/>
    <mergeCell ref="F11:F15"/>
    <mergeCell ref="G11:G15"/>
    <mergeCell ref="A3:B3"/>
    <mergeCell ref="A4:B4"/>
    <mergeCell ref="E4:G4"/>
    <mergeCell ref="H11:H15"/>
    <mergeCell ref="I11:I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E58"/>
  <sheetViews>
    <sheetView workbookViewId="0" topLeftCell="A13">
      <selection activeCell="M27" sqref="M27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2.75390625" style="1" customWidth="1"/>
    <col min="5" max="5" width="11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78" t="s">
        <v>32</v>
      </c>
      <c r="B1" s="79"/>
      <c r="C1" s="79"/>
      <c r="D1" s="79"/>
      <c r="E1" s="79"/>
      <c r="F1" s="79"/>
      <c r="G1" s="79"/>
    </row>
    <row r="2" spans="1:7" ht="12.75" customHeight="1">
      <c r="A2" s="80" t="s">
        <v>33</v>
      </c>
      <c r="B2" s="81"/>
      <c r="C2" s="82" t="s">
        <v>111</v>
      </c>
      <c r="D2" s="82" t="s">
        <v>460</v>
      </c>
      <c r="E2" s="83"/>
      <c r="F2" s="84" t="s">
        <v>34</v>
      </c>
      <c r="G2" s="410"/>
    </row>
    <row r="3" spans="1:7" ht="3" customHeight="1" hidden="1">
      <c r="A3" s="85"/>
      <c r="B3" s="86"/>
      <c r="C3" s="87"/>
      <c r="D3" s="87"/>
      <c r="E3" s="88"/>
      <c r="F3" s="89"/>
      <c r="G3" s="411"/>
    </row>
    <row r="4" spans="1:7" ht="12" customHeight="1">
      <c r="A4" s="90" t="s">
        <v>35</v>
      </c>
      <c r="B4" s="86"/>
      <c r="C4" s="87"/>
      <c r="D4" s="87"/>
      <c r="E4" s="88"/>
      <c r="F4" s="89" t="s">
        <v>36</v>
      </c>
      <c r="G4" s="412"/>
    </row>
    <row r="5" spans="1:7" ht="12.9" customHeight="1">
      <c r="A5" s="91" t="s">
        <v>111</v>
      </c>
      <c r="B5" s="92"/>
      <c r="C5" s="93" t="s">
        <v>460</v>
      </c>
      <c r="D5" s="94"/>
      <c r="E5" s="92"/>
      <c r="F5" s="89" t="s">
        <v>37</v>
      </c>
      <c r="G5" s="411"/>
    </row>
    <row r="6" spans="1:15" ht="12.9" customHeight="1">
      <c r="A6" s="90" t="s">
        <v>38</v>
      </c>
      <c r="B6" s="86"/>
      <c r="C6" s="87"/>
      <c r="D6" s="87"/>
      <c r="E6" s="88"/>
      <c r="F6" s="95" t="s">
        <v>39</v>
      </c>
      <c r="G6" s="413"/>
      <c r="O6" s="96"/>
    </row>
    <row r="7" spans="1:7" ht="12.9" customHeight="1">
      <c r="A7" s="97" t="s">
        <v>100</v>
      </c>
      <c r="B7" s="98"/>
      <c r="C7" s="99" t="s">
        <v>101</v>
      </c>
      <c r="D7" s="100"/>
      <c r="E7" s="100"/>
      <c r="F7" s="101" t="s">
        <v>40</v>
      </c>
      <c r="G7" s="413"/>
    </row>
    <row r="8" spans="1:9" ht="12.75">
      <c r="A8" s="102" t="s">
        <v>41</v>
      </c>
      <c r="B8" s="89"/>
      <c r="C8" s="453"/>
      <c r="D8" s="453"/>
      <c r="E8" s="454"/>
      <c r="F8" s="103" t="s">
        <v>42</v>
      </c>
      <c r="G8" s="414"/>
      <c r="H8" s="104"/>
      <c r="I8" s="105"/>
    </row>
    <row r="9" spans="1:8" ht="12.75">
      <c r="A9" s="102" t="s">
        <v>43</v>
      </c>
      <c r="B9" s="89"/>
      <c r="C9" s="453"/>
      <c r="D9" s="453"/>
      <c r="E9" s="454"/>
      <c r="F9" s="89"/>
      <c r="G9" s="106"/>
      <c r="H9" s="107"/>
    </row>
    <row r="10" spans="1:8" ht="12.75">
      <c r="A10" s="102" t="s">
        <v>44</v>
      </c>
      <c r="B10" s="89"/>
      <c r="C10" s="453"/>
      <c r="D10" s="453"/>
      <c r="E10" s="453"/>
      <c r="F10" s="108"/>
      <c r="G10" s="109"/>
      <c r="H10" s="110"/>
    </row>
    <row r="11" spans="1:57" ht="13.5" customHeight="1">
      <c r="A11" s="102" t="s">
        <v>45</v>
      </c>
      <c r="B11" s="89"/>
      <c r="C11" s="453"/>
      <c r="D11" s="453"/>
      <c r="E11" s="453"/>
      <c r="F11" s="111" t="s">
        <v>46</v>
      </c>
      <c r="G11" s="415"/>
      <c r="H11" s="107"/>
      <c r="BA11" s="112"/>
      <c r="BB11" s="112"/>
      <c r="BC11" s="112"/>
      <c r="BD11" s="112"/>
      <c r="BE11" s="112"/>
    </row>
    <row r="12" spans="1:8" ht="12.75" customHeight="1">
      <c r="A12" s="113" t="s">
        <v>47</v>
      </c>
      <c r="B12" s="86"/>
      <c r="C12" s="455"/>
      <c r="D12" s="455"/>
      <c r="E12" s="455"/>
      <c r="F12" s="114" t="s">
        <v>48</v>
      </c>
      <c r="G12" s="416"/>
      <c r="H12" s="107"/>
    </row>
    <row r="13" spans="1:8" ht="28.5" customHeight="1" thickBot="1">
      <c r="A13" s="115" t="s">
        <v>49</v>
      </c>
      <c r="B13" s="116"/>
      <c r="C13" s="116"/>
      <c r="D13" s="116"/>
      <c r="E13" s="117"/>
      <c r="F13" s="117"/>
      <c r="G13" s="118"/>
      <c r="H13" s="107"/>
    </row>
    <row r="14" spans="1:7" ht="17.25" customHeight="1" thickBot="1">
      <c r="A14" s="119" t="s">
        <v>50</v>
      </c>
      <c r="B14" s="120"/>
      <c r="C14" s="121"/>
      <c r="D14" s="122" t="s">
        <v>51</v>
      </c>
      <c r="E14" s="123"/>
      <c r="F14" s="123"/>
      <c r="G14" s="121"/>
    </row>
    <row r="15" spans="1:7" ht="15.9" customHeight="1">
      <c r="A15" s="124"/>
      <c r="B15" s="125" t="s">
        <v>52</v>
      </c>
      <c r="C15" s="126">
        <v>0</v>
      </c>
      <c r="D15" s="127" t="str">
        <f>'07 07 Rek'!A17</f>
        <v>Ztížené výrobní podmínky</v>
      </c>
      <c r="E15" s="128"/>
      <c r="F15" s="129"/>
      <c r="G15" s="126">
        <f>'07 07 Rek'!I17</f>
        <v>0</v>
      </c>
    </row>
    <row r="16" spans="1:7" ht="15.9" customHeight="1">
      <c r="A16" s="124" t="s">
        <v>53</v>
      </c>
      <c r="B16" s="125" t="s">
        <v>54</v>
      </c>
      <c r="C16" s="126">
        <f>'07 07 Rek'!F12</f>
        <v>0</v>
      </c>
      <c r="D16" s="85" t="str">
        <f>'07 07 Rek'!A18</f>
        <v>Oborová přirážka</v>
      </c>
      <c r="E16" s="130"/>
      <c r="F16" s="131"/>
      <c r="G16" s="126">
        <f>'07 07 Rek'!I18</f>
        <v>0</v>
      </c>
    </row>
    <row r="17" spans="1:7" ht="12.75">
      <c r="A17" s="124" t="s">
        <v>55</v>
      </c>
      <c r="B17" s="125" t="s">
        <v>56</v>
      </c>
      <c r="C17" s="126">
        <f>'10 10 Rek'!G7</f>
        <v>0</v>
      </c>
      <c r="D17" s="85" t="str">
        <f>'07 07 Rek'!A19</f>
        <v>Přesun stavebních kapacit</v>
      </c>
      <c r="E17" s="130"/>
      <c r="F17" s="131"/>
      <c r="G17" s="126">
        <f>'07 07 Rek'!I19</f>
        <v>0</v>
      </c>
    </row>
    <row r="18" spans="1:7" ht="12.75">
      <c r="A18" s="132" t="s">
        <v>57</v>
      </c>
      <c r="B18" s="133" t="s">
        <v>58</v>
      </c>
      <c r="C18" s="126">
        <f>'07 07 Rek'!G12</f>
        <v>0</v>
      </c>
      <c r="D18" s="85" t="str">
        <f>'07 07 Rek'!A20</f>
        <v>Mimostaveništní doprava</v>
      </c>
      <c r="E18" s="130"/>
      <c r="F18" s="131"/>
      <c r="G18" s="126">
        <f>'07 07 Rek'!I20</f>
        <v>0</v>
      </c>
    </row>
    <row r="19" spans="1:7" ht="12.75">
      <c r="A19" s="134" t="s">
        <v>59</v>
      </c>
      <c r="B19" s="125"/>
      <c r="C19" s="126">
        <f>SUM(C15:C18)</f>
        <v>0</v>
      </c>
      <c r="D19" s="85" t="str">
        <f>'07 07 Rek'!A21</f>
        <v>Zařízení staveniště</v>
      </c>
      <c r="E19" s="130"/>
      <c r="F19" s="131"/>
      <c r="G19" s="126">
        <f>'07 07 Rek'!I21</f>
        <v>0</v>
      </c>
    </row>
    <row r="20" spans="1:7" ht="12.75">
      <c r="A20" s="134"/>
      <c r="B20" s="125"/>
      <c r="C20" s="126"/>
      <c r="D20" s="85" t="str">
        <f>'07 07 Rek'!A22</f>
        <v>Provoz investora</v>
      </c>
      <c r="E20" s="130"/>
      <c r="F20" s="131"/>
      <c r="G20" s="126">
        <f>'07 07 Rek'!I22</f>
        <v>0</v>
      </c>
    </row>
    <row r="21" spans="1:7" ht="12.75">
      <c r="A21" s="134" t="s">
        <v>29</v>
      </c>
      <c r="B21" s="125"/>
      <c r="C21" s="126">
        <f>'10 10 Rek'!I7</f>
        <v>0</v>
      </c>
      <c r="D21" s="85" t="str">
        <f>'07 07 Rek'!A23</f>
        <v>Kompletační činnost (IČD)</v>
      </c>
      <c r="E21" s="130"/>
      <c r="F21" s="131"/>
      <c r="G21" s="126">
        <f>'07 07 Rek'!I23</f>
        <v>0</v>
      </c>
    </row>
    <row r="22" spans="1:7" ht="12.75">
      <c r="A22" s="135" t="s">
        <v>60</v>
      </c>
      <c r="B22" s="107"/>
      <c r="C22" s="126">
        <f>C19+C21</f>
        <v>0</v>
      </c>
      <c r="D22" s="85" t="s">
        <v>61</v>
      </c>
      <c r="E22" s="130"/>
      <c r="F22" s="131"/>
      <c r="G22" s="126">
        <f>G23-SUM(G15:G21)</f>
        <v>0</v>
      </c>
    </row>
    <row r="23" spans="1:7" ht="13.8" thickBot="1">
      <c r="A23" s="451" t="s">
        <v>62</v>
      </c>
      <c r="B23" s="452"/>
      <c r="C23" s="136">
        <f>C22+G23</f>
        <v>0</v>
      </c>
      <c r="D23" s="137" t="s">
        <v>63</v>
      </c>
      <c r="E23" s="138"/>
      <c r="F23" s="139"/>
      <c r="G23" s="126">
        <f>'07 07 Rek'!H25</f>
        <v>0</v>
      </c>
    </row>
    <row r="24" spans="1:7" ht="12.75">
      <c r="A24" s="140" t="s">
        <v>64</v>
      </c>
      <c r="B24" s="141"/>
      <c r="C24" s="142"/>
      <c r="D24" s="141" t="s">
        <v>65</v>
      </c>
      <c r="E24" s="141"/>
      <c r="F24" s="143" t="s">
        <v>66</v>
      </c>
      <c r="G24" s="144"/>
    </row>
    <row r="25" spans="1:7" ht="12.75">
      <c r="A25" s="135" t="s">
        <v>67</v>
      </c>
      <c r="B25" s="107"/>
      <c r="C25" s="417"/>
      <c r="D25" s="107" t="s">
        <v>67</v>
      </c>
      <c r="E25" s="404"/>
      <c r="F25" s="146" t="s">
        <v>67</v>
      </c>
      <c r="G25" s="418"/>
    </row>
    <row r="26" spans="1:7" ht="22.2" customHeight="1">
      <c r="A26" s="135" t="s">
        <v>68</v>
      </c>
      <c r="B26" s="148"/>
      <c r="C26" s="417"/>
      <c r="D26" s="107" t="s">
        <v>68</v>
      </c>
      <c r="E26" s="404"/>
      <c r="F26" s="146" t="s">
        <v>68</v>
      </c>
      <c r="G26" s="418"/>
    </row>
    <row r="27" spans="1:7" ht="12.75">
      <c r="A27" s="135"/>
      <c r="B27" s="149"/>
      <c r="C27" s="417"/>
      <c r="D27" s="107"/>
      <c r="E27" s="404"/>
      <c r="F27" s="146"/>
      <c r="G27" s="418"/>
    </row>
    <row r="28" spans="1:7" ht="38.4" customHeight="1">
      <c r="A28" s="135" t="s">
        <v>69</v>
      </c>
      <c r="B28" s="107"/>
      <c r="C28" s="417"/>
      <c r="D28" s="146" t="s">
        <v>70</v>
      </c>
      <c r="E28" s="417"/>
      <c r="F28" s="150" t="s">
        <v>70</v>
      </c>
      <c r="G28" s="418"/>
    </row>
    <row r="29" spans="1:7" ht="12.75">
      <c r="A29" s="135"/>
      <c r="B29" s="107"/>
      <c r="C29" s="151"/>
      <c r="D29" s="152"/>
      <c r="E29" s="151"/>
      <c r="F29" s="107"/>
      <c r="G29" s="147"/>
    </row>
    <row r="30" spans="1:7" ht="12.75">
      <c r="A30" s="153" t="s">
        <v>11</v>
      </c>
      <c r="B30" s="154"/>
      <c r="C30" s="155">
        <v>21</v>
      </c>
      <c r="D30" s="154" t="s">
        <v>71</v>
      </c>
      <c r="E30" s="156"/>
      <c r="F30" s="457">
        <f>C23-F32</f>
        <v>0</v>
      </c>
      <c r="G30" s="458"/>
    </row>
    <row r="31" spans="1:7" ht="12.75">
      <c r="A31" s="153" t="s">
        <v>72</v>
      </c>
      <c r="B31" s="154"/>
      <c r="C31" s="155">
        <f>C30</f>
        <v>21</v>
      </c>
      <c r="D31" s="154" t="s">
        <v>73</v>
      </c>
      <c r="E31" s="156"/>
      <c r="F31" s="457">
        <f>ROUND(PRODUCT(F30,C31/100),0)</f>
        <v>0</v>
      </c>
      <c r="G31" s="458"/>
    </row>
    <row r="32" spans="1:7" ht="12.75">
      <c r="A32" s="153" t="s">
        <v>11</v>
      </c>
      <c r="B32" s="154"/>
      <c r="C32" s="155">
        <v>0</v>
      </c>
      <c r="D32" s="154" t="s">
        <v>73</v>
      </c>
      <c r="E32" s="156"/>
      <c r="F32" s="457">
        <v>0</v>
      </c>
      <c r="G32" s="458"/>
    </row>
    <row r="33" spans="1:7" ht="12.75">
      <c r="A33" s="153" t="s">
        <v>72</v>
      </c>
      <c r="B33" s="157"/>
      <c r="C33" s="158">
        <f>C32</f>
        <v>0</v>
      </c>
      <c r="D33" s="154" t="s">
        <v>73</v>
      </c>
      <c r="E33" s="131"/>
      <c r="F33" s="457">
        <f>ROUND(PRODUCT(F32,C33/100),0)</f>
        <v>0</v>
      </c>
      <c r="G33" s="458"/>
    </row>
    <row r="34" spans="1:7" s="162" customFormat="1" ht="16.2" thickBot="1">
      <c r="A34" s="159" t="s">
        <v>74</v>
      </c>
      <c r="B34" s="160"/>
      <c r="C34" s="160"/>
      <c r="D34" s="160"/>
      <c r="E34" s="161"/>
      <c r="F34" s="459">
        <f>ROUND(SUM(F30:F33),0)</f>
        <v>0</v>
      </c>
      <c r="G34" s="460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2</v>
      </c>
    </row>
    <row r="37" spans="1:8" ht="12.75">
      <c r="A37" s="2"/>
      <c r="B37" s="461"/>
      <c r="C37" s="461"/>
      <c r="D37" s="461"/>
      <c r="E37" s="461"/>
      <c r="F37" s="461"/>
      <c r="G37" s="461"/>
      <c r="H37" s="1" t="s">
        <v>2</v>
      </c>
    </row>
    <row r="38" spans="1:8" ht="12.75">
      <c r="A38" s="163"/>
      <c r="B38" s="461"/>
      <c r="C38" s="461"/>
      <c r="D38" s="461"/>
      <c r="E38" s="461"/>
      <c r="F38" s="461"/>
      <c r="G38" s="461"/>
      <c r="H38" s="1" t="s">
        <v>2</v>
      </c>
    </row>
    <row r="39" spans="1:8" ht="12.75">
      <c r="A39" s="163"/>
      <c r="B39" s="461"/>
      <c r="C39" s="461"/>
      <c r="D39" s="461"/>
      <c r="E39" s="461"/>
      <c r="F39" s="461"/>
      <c r="G39" s="461"/>
      <c r="H39" s="1" t="s">
        <v>2</v>
      </c>
    </row>
    <row r="40" spans="1:8" ht="12.75">
      <c r="A40" s="163"/>
      <c r="B40" s="461"/>
      <c r="C40" s="461"/>
      <c r="D40" s="461"/>
      <c r="E40" s="461"/>
      <c r="F40" s="461"/>
      <c r="G40" s="461"/>
      <c r="H40" s="1" t="s">
        <v>2</v>
      </c>
    </row>
    <row r="41" spans="1:8" ht="12.75">
      <c r="A41" s="163"/>
      <c r="B41" s="461"/>
      <c r="C41" s="461"/>
      <c r="D41" s="461"/>
      <c r="E41" s="461"/>
      <c r="F41" s="461"/>
      <c r="G41" s="461"/>
      <c r="H41" s="1" t="s">
        <v>2</v>
      </c>
    </row>
    <row r="42" spans="1:8" ht="12.75">
      <c r="A42" s="163"/>
      <c r="B42" s="461"/>
      <c r="C42" s="461"/>
      <c r="D42" s="461"/>
      <c r="E42" s="461"/>
      <c r="F42" s="461"/>
      <c r="G42" s="461"/>
      <c r="H42" s="1" t="s">
        <v>2</v>
      </c>
    </row>
    <row r="43" spans="1:8" ht="12.75">
      <c r="A43" s="163"/>
      <c r="B43" s="461"/>
      <c r="C43" s="461"/>
      <c r="D43" s="461"/>
      <c r="E43" s="461"/>
      <c r="F43" s="461"/>
      <c r="G43" s="461"/>
      <c r="H43" s="1" t="s">
        <v>2</v>
      </c>
    </row>
    <row r="44" spans="1:8" ht="12.75">
      <c r="A44" s="163"/>
      <c r="B44" s="461"/>
      <c r="C44" s="461"/>
      <c r="D44" s="461"/>
      <c r="E44" s="461"/>
      <c r="F44" s="461"/>
      <c r="G44" s="461"/>
      <c r="H44" s="1" t="s">
        <v>2</v>
      </c>
    </row>
    <row r="45" spans="1:8" ht="12.75">
      <c r="A45" s="163"/>
      <c r="B45" s="461"/>
      <c r="C45" s="461"/>
      <c r="D45" s="461"/>
      <c r="E45" s="461"/>
      <c r="F45" s="461"/>
      <c r="G45" s="461"/>
      <c r="H45" s="1" t="s">
        <v>2</v>
      </c>
    </row>
    <row r="46" spans="2:7" ht="12.75">
      <c r="B46" s="456"/>
      <c r="C46" s="456"/>
      <c r="D46" s="456"/>
      <c r="E46" s="456"/>
      <c r="F46" s="456"/>
      <c r="G46" s="456"/>
    </row>
    <row r="47" spans="2:7" ht="12.75">
      <c r="B47" s="456"/>
      <c r="C47" s="456"/>
      <c r="D47" s="456"/>
      <c r="E47" s="456"/>
      <c r="F47" s="456"/>
      <c r="G47" s="456"/>
    </row>
    <row r="48" spans="2:7" ht="12.75">
      <c r="B48" s="456"/>
      <c r="C48" s="456"/>
      <c r="D48" s="456"/>
      <c r="E48" s="456"/>
      <c r="F48" s="456"/>
      <c r="G48" s="456"/>
    </row>
    <row r="49" spans="2:7" ht="12.75">
      <c r="B49" s="456"/>
      <c r="C49" s="456"/>
      <c r="D49" s="456"/>
      <c r="E49" s="456"/>
      <c r="F49" s="456"/>
      <c r="G49" s="456"/>
    </row>
    <row r="50" spans="2:7" ht="12.75">
      <c r="B50" s="456"/>
      <c r="C50" s="456"/>
      <c r="D50" s="456"/>
      <c r="E50" s="456"/>
      <c r="F50" s="456"/>
      <c r="G50" s="456"/>
    </row>
    <row r="51" spans="2:7" ht="12.75">
      <c r="B51" s="456"/>
      <c r="C51" s="456"/>
      <c r="D51" s="456"/>
      <c r="E51" s="456"/>
      <c r="F51" s="456"/>
      <c r="G51" s="456"/>
    </row>
    <row r="58" ht="13.8">
      <c r="F58" s="322" t="s">
        <v>1069</v>
      </c>
    </row>
  </sheetData>
  <sheetProtection password="C576" sheet="1" objects="1" scenarios="1"/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&amp;LZpracováno programem BUILDpower,  RTS, a.s.&amp;Rstrana 25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BE72"/>
  <sheetViews>
    <sheetView workbookViewId="0" topLeftCell="A1">
      <selection activeCell="E13" sqref="E13:F20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9.125" style="1" customWidth="1"/>
    <col min="4" max="4" width="12.3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462" t="s">
        <v>3</v>
      </c>
      <c r="B1" s="463"/>
      <c r="C1" s="164" t="s">
        <v>102</v>
      </c>
      <c r="D1" s="165"/>
      <c r="E1" s="166"/>
      <c r="F1" s="165"/>
      <c r="G1" s="167" t="s">
        <v>76</v>
      </c>
      <c r="H1" s="168" t="s">
        <v>111</v>
      </c>
      <c r="I1" s="169"/>
    </row>
    <row r="2" spans="1:9" ht="13.8" thickBot="1">
      <c r="A2" s="464" t="s">
        <v>77</v>
      </c>
      <c r="B2" s="465"/>
      <c r="C2" s="170" t="s">
        <v>1021</v>
      </c>
      <c r="D2" s="171"/>
      <c r="E2" s="172"/>
      <c r="F2" s="171"/>
      <c r="G2" s="466" t="s">
        <v>460</v>
      </c>
      <c r="H2" s="467"/>
      <c r="I2" s="468"/>
    </row>
    <row r="3" ht="13.8" thickTop="1">
      <c r="F3" s="107"/>
    </row>
    <row r="4" spans="1:9" ht="19.5" customHeight="1">
      <c r="A4" s="173" t="s">
        <v>78</v>
      </c>
      <c r="B4" s="174"/>
      <c r="C4" s="174"/>
      <c r="D4" s="174"/>
      <c r="E4" s="175"/>
      <c r="F4" s="174"/>
      <c r="G4" s="174"/>
      <c r="H4" s="174"/>
      <c r="I4" s="174"/>
    </row>
    <row r="5" ht="13.8" thickBot="1"/>
    <row r="6" spans="1:9" s="107" customFormat="1" ht="13.8" thickBot="1">
      <c r="A6" s="176"/>
      <c r="B6" s="177" t="s">
        <v>79</v>
      </c>
      <c r="C6" s="177"/>
      <c r="D6" s="178"/>
      <c r="E6" s="179" t="s">
        <v>25</v>
      </c>
      <c r="F6" s="180" t="s">
        <v>26</v>
      </c>
      <c r="G6" s="180" t="s">
        <v>27</v>
      </c>
      <c r="H6" s="180" t="s">
        <v>28</v>
      </c>
      <c r="I6" s="181" t="s">
        <v>29</v>
      </c>
    </row>
    <row r="7" spans="1:9" s="107" customFormat="1" ht="13.8" thickBot="1">
      <c r="A7" s="267" t="s">
        <v>459</v>
      </c>
      <c r="B7" s="57" t="s">
        <v>460</v>
      </c>
      <c r="D7" s="182"/>
      <c r="E7" s="268"/>
      <c r="F7" s="269">
        <f>'07 07 Pol'!BB20</f>
        <v>0</v>
      </c>
      <c r="G7" s="269">
        <f>'07 07 Pol'!BC20+SUM('10 10 Pol'!G18,'10 10 Pol'!G27,'10 10 Pol'!G34,'10 10 Pol'!G41)</f>
        <v>0</v>
      </c>
      <c r="H7" s="269"/>
      <c r="I7" s="270">
        <v>0</v>
      </c>
    </row>
    <row r="8" spans="1:9" s="14" customFormat="1" ht="13.8" thickBot="1">
      <c r="A8" s="183"/>
      <c r="B8" s="184" t="s">
        <v>80</v>
      </c>
      <c r="C8" s="184"/>
      <c r="D8" s="185"/>
      <c r="E8" s="186">
        <f>SUM(E7:E7)</f>
        <v>0</v>
      </c>
      <c r="F8" s="187">
        <f>SUM(F7:F7)</f>
        <v>0</v>
      </c>
      <c r="G8" s="187">
        <f>SUM(G7:G7)</f>
        <v>0</v>
      </c>
      <c r="H8" s="187">
        <f>SUM(H7:H7)</f>
        <v>0</v>
      </c>
      <c r="I8" s="188">
        <f>SUM(I7:I7)</f>
        <v>0</v>
      </c>
    </row>
    <row r="9" spans="1:9" ht="12.75">
      <c r="A9" s="107"/>
      <c r="B9" s="107"/>
      <c r="C9" s="107"/>
      <c r="D9" s="107"/>
      <c r="E9" s="107"/>
      <c r="F9" s="107"/>
      <c r="G9" s="107"/>
      <c r="H9" s="107"/>
      <c r="I9" s="107"/>
    </row>
    <row r="10" spans="1:57" ht="19.5" customHeight="1">
      <c r="A10" s="174" t="s">
        <v>81</v>
      </c>
      <c r="B10" s="174"/>
      <c r="C10" s="174"/>
      <c r="D10" s="174"/>
      <c r="E10" s="174"/>
      <c r="F10" s="174"/>
      <c r="G10" s="189"/>
      <c r="H10" s="174"/>
      <c r="I10" s="174"/>
      <c r="BA10" s="112"/>
      <c r="BB10" s="112"/>
      <c r="BC10" s="112"/>
      <c r="BD10" s="112"/>
      <c r="BE10" s="112"/>
    </row>
    <row r="11" ht="13.8" thickBot="1"/>
    <row r="12" spans="1:9" ht="12.75">
      <c r="A12" s="140" t="s">
        <v>82</v>
      </c>
      <c r="B12" s="141"/>
      <c r="C12" s="141"/>
      <c r="D12" s="190"/>
      <c r="E12" s="191" t="s">
        <v>1131</v>
      </c>
      <c r="F12" s="192" t="s">
        <v>12</v>
      </c>
      <c r="G12" s="193" t="s">
        <v>83</v>
      </c>
      <c r="H12" s="194"/>
      <c r="I12" s="195" t="s">
        <v>1131</v>
      </c>
    </row>
    <row r="13" spans="1:53" ht="12.75">
      <c r="A13" s="134" t="s">
        <v>162</v>
      </c>
      <c r="B13" s="125"/>
      <c r="C13" s="125"/>
      <c r="D13" s="196"/>
      <c r="E13" s="419">
        <v>0</v>
      </c>
      <c r="F13" s="420">
        <v>0</v>
      </c>
      <c r="G13" s="199">
        <f>E8+F8</f>
        <v>0</v>
      </c>
      <c r="H13" s="200"/>
      <c r="I13" s="201">
        <f aca="true" t="shared" si="0" ref="I13:I20">E13+F13*G13/100</f>
        <v>0</v>
      </c>
      <c r="BA13" s="1">
        <v>0</v>
      </c>
    </row>
    <row r="14" spans="1:53" ht="12.75">
      <c r="A14" s="134" t="s">
        <v>163</v>
      </c>
      <c r="B14" s="125"/>
      <c r="C14" s="125"/>
      <c r="D14" s="196"/>
      <c r="E14" s="419">
        <v>0</v>
      </c>
      <c r="F14" s="420">
        <v>0</v>
      </c>
      <c r="G14" s="199">
        <f>E8+F8</f>
        <v>0</v>
      </c>
      <c r="H14" s="200"/>
      <c r="I14" s="201">
        <f t="shared" si="0"/>
        <v>0</v>
      </c>
      <c r="BA14" s="1">
        <v>0</v>
      </c>
    </row>
    <row r="15" spans="1:53" ht="12.75">
      <c r="A15" s="134" t="s">
        <v>164</v>
      </c>
      <c r="B15" s="125"/>
      <c r="C15" s="125"/>
      <c r="D15" s="196"/>
      <c r="E15" s="419">
        <v>0</v>
      </c>
      <c r="F15" s="420">
        <v>0</v>
      </c>
      <c r="G15" s="199">
        <f>E8+F8</f>
        <v>0</v>
      </c>
      <c r="H15" s="200"/>
      <c r="I15" s="201">
        <f t="shared" si="0"/>
        <v>0</v>
      </c>
      <c r="BA15" s="1">
        <v>0</v>
      </c>
    </row>
    <row r="16" spans="1:53" ht="12.75">
      <c r="A16" s="134" t="s">
        <v>165</v>
      </c>
      <c r="B16" s="125"/>
      <c r="C16" s="125"/>
      <c r="D16" s="196"/>
      <c r="E16" s="419">
        <v>0</v>
      </c>
      <c r="F16" s="420">
        <v>0</v>
      </c>
      <c r="G16" s="199">
        <f>E8+F8</f>
        <v>0</v>
      </c>
      <c r="H16" s="200"/>
      <c r="I16" s="201">
        <f t="shared" si="0"/>
        <v>0</v>
      </c>
      <c r="BA16" s="1">
        <v>0</v>
      </c>
    </row>
    <row r="17" spans="1:53" ht="12.75">
      <c r="A17" s="134" t="s">
        <v>166</v>
      </c>
      <c r="B17" s="125"/>
      <c r="C17" s="125"/>
      <c r="D17" s="196"/>
      <c r="E17" s="419">
        <v>0</v>
      </c>
      <c r="F17" s="420">
        <v>0</v>
      </c>
      <c r="G17" s="199">
        <f>E8+F8+G8+H8</f>
        <v>0</v>
      </c>
      <c r="H17" s="200"/>
      <c r="I17" s="201">
        <f t="shared" si="0"/>
        <v>0</v>
      </c>
      <c r="BA17" s="1">
        <v>1</v>
      </c>
    </row>
    <row r="18" spans="1:53" ht="12.75">
      <c r="A18" s="134" t="s">
        <v>167</v>
      </c>
      <c r="B18" s="125"/>
      <c r="C18" s="125"/>
      <c r="D18" s="196"/>
      <c r="E18" s="419">
        <v>0</v>
      </c>
      <c r="F18" s="420">
        <v>0</v>
      </c>
      <c r="G18" s="199">
        <f>E8+F8+G8+H8</f>
        <v>0</v>
      </c>
      <c r="H18" s="200"/>
      <c r="I18" s="201">
        <f t="shared" si="0"/>
        <v>0</v>
      </c>
      <c r="BA18" s="1">
        <v>1</v>
      </c>
    </row>
    <row r="19" spans="1:53" ht="12.75">
      <c r="A19" s="134" t="s">
        <v>168</v>
      </c>
      <c r="B19" s="125"/>
      <c r="C19" s="125"/>
      <c r="D19" s="196"/>
      <c r="E19" s="419">
        <v>0</v>
      </c>
      <c r="F19" s="420">
        <v>0</v>
      </c>
      <c r="G19" s="199">
        <f>E8+F8+G8+H8</f>
        <v>0</v>
      </c>
      <c r="H19" s="200"/>
      <c r="I19" s="201">
        <f t="shared" si="0"/>
        <v>0</v>
      </c>
      <c r="BA19" s="1">
        <v>2</v>
      </c>
    </row>
    <row r="20" spans="1:53" ht="12.75">
      <c r="A20" s="134" t="s">
        <v>169</v>
      </c>
      <c r="B20" s="125"/>
      <c r="C20" s="125"/>
      <c r="D20" s="196"/>
      <c r="E20" s="419">
        <v>0</v>
      </c>
      <c r="F20" s="420">
        <v>0</v>
      </c>
      <c r="G20" s="199">
        <f>E8+F8+G8+H8</f>
        <v>0</v>
      </c>
      <c r="H20" s="200"/>
      <c r="I20" s="201">
        <f t="shared" si="0"/>
        <v>0</v>
      </c>
      <c r="BA20" s="1">
        <v>2</v>
      </c>
    </row>
    <row r="21" spans="1:9" ht="13.8" thickBot="1">
      <c r="A21" s="202"/>
      <c r="B21" s="203" t="s">
        <v>84</v>
      </c>
      <c r="C21" s="204"/>
      <c r="D21" s="205"/>
      <c r="E21" s="206"/>
      <c r="F21" s="207"/>
      <c r="G21" s="207"/>
      <c r="H21" s="469">
        <f>SUM(I13:I20)</f>
        <v>0</v>
      </c>
      <c r="I21" s="470"/>
    </row>
    <row r="23" spans="2:9" ht="12.75">
      <c r="B23" s="14"/>
      <c r="F23" s="208"/>
      <c r="G23" s="209"/>
      <c r="H23" s="209"/>
      <c r="I23" s="41"/>
    </row>
    <row r="24" spans="6:9" ht="12.75">
      <c r="F24" s="208"/>
      <c r="G24" s="209"/>
      <c r="H24" s="209"/>
      <c r="I24" s="41"/>
    </row>
    <row r="25" spans="6:9" ht="12.75">
      <c r="F25" s="208"/>
      <c r="G25" s="209"/>
      <c r="H25" s="209"/>
      <c r="I25" s="41"/>
    </row>
    <row r="26" spans="6:9" ht="12.75">
      <c r="F26" s="208"/>
      <c r="G26" s="209"/>
      <c r="H26" s="209"/>
      <c r="I26" s="41"/>
    </row>
    <row r="27" spans="6:9" ht="12.75">
      <c r="F27" s="208"/>
      <c r="G27" s="209"/>
      <c r="H27" s="209"/>
      <c r="I27" s="41"/>
    </row>
    <row r="28" spans="6:9" ht="12.75">
      <c r="F28" s="208"/>
      <c r="G28" s="209"/>
      <c r="H28" s="209"/>
      <c r="I28" s="41"/>
    </row>
    <row r="29" spans="6:9" ht="12.75">
      <c r="F29" s="208"/>
      <c r="G29" s="209"/>
      <c r="H29" s="209"/>
      <c r="I29" s="41"/>
    </row>
    <row r="30" spans="6:9" ht="12.75">
      <c r="F30" s="208"/>
      <c r="G30" s="209"/>
      <c r="H30" s="209"/>
      <c r="I30" s="41"/>
    </row>
    <row r="31" spans="6:9" ht="12.75">
      <c r="F31" s="208"/>
      <c r="G31" s="209"/>
      <c r="H31" s="209"/>
      <c r="I31" s="41"/>
    </row>
    <row r="32" spans="6:9" ht="12.75">
      <c r="F32" s="208"/>
      <c r="G32" s="209"/>
      <c r="H32" s="209"/>
      <c r="I32" s="41"/>
    </row>
    <row r="33" spans="6:9" ht="12.75">
      <c r="F33" s="208"/>
      <c r="G33" s="209"/>
      <c r="H33" s="209"/>
      <c r="I33" s="41"/>
    </row>
    <row r="34" spans="6:9" ht="12.75">
      <c r="F34" s="208"/>
      <c r="G34" s="209"/>
      <c r="H34" s="209"/>
      <c r="I34" s="41"/>
    </row>
    <row r="35" spans="6:9" ht="12.75">
      <c r="F35" s="208"/>
      <c r="G35" s="209"/>
      <c r="H35" s="209"/>
      <c r="I35" s="41"/>
    </row>
    <row r="36" spans="6:9" ht="12.75">
      <c r="F36" s="208"/>
      <c r="G36" s="209"/>
      <c r="H36" s="209"/>
      <c r="I36" s="41"/>
    </row>
    <row r="37" spans="6:9" ht="12.75">
      <c r="F37" s="208"/>
      <c r="G37" s="209"/>
      <c r="H37" s="209"/>
      <c r="I37" s="41"/>
    </row>
    <row r="38" spans="6:9" ht="12.75">
      <c r="F38" s="208"/>
      <c r="G38" s="209"/>
      <c r="H38" s="209"/>
      <c r="I38" s="41"/>
    </row>
    <row r="39" spans="6:9" ht="12.75">
      <c r="F39" s="208"/>
      <c r="G39" s="209"/>
      <c r="H39" s="209"/>
      <c r="I39" s="41"/>
    </row>
    <row r="40" spans="6:9" ht="12.75">
      <c r="F40" s="208"/>
      <c r="G40" s="209"/>
      <c r="H40" s="209"/>
      <c r="I40" s="41"/>
    </row>
    <row r="41" spans="6:9" ht="12.75">
      <c r="F41" s="208"/>
      <c r="G41" s="209"/>
      <c r="H41" s="209"/>
      <c r="I41" s="41"/>
    </row>
    <row r="42" spans="6:9" ht="12.75">
      <c r="F42" s="208"/>
      <c r="G42" s="209"/>
      <c r="H42" s="209"/>
      <c r="I42" s="41"/>
    </row>
    <row r="43" spans="6:9" ht="12.75">
      <c r="F43" s="208"/>
      <c r="G43" s="209"/>
      <c r="H43" s="209"/>
      <c r="I43" s="41"/>
    </row>
    <row r="44" spans="6:9" ht="12.75">
      <c r="F44" s="208"/>
      <c r="G44" s="209"/>
      <c r="H44" s="209"/>
      <c r="I44" s="41"/>
    </row>
    <row r="45" spans="6:9" ht="12.75">
      <c r="F45" s="208"/>
      <c r="G45" s="209"/>
      <c r="H45" s="209"/>
      <c r="I45" s="41"/>
    </row>
    <row r="46" spans="6:9" ht="12.75">
      <c r="F46" s="208"/>
      <c r="G46" s="209"/>
      <c r="H46" s="209"/>
      <c r="I46" s="41"/>
    </row>
    <row r="47" spans="6:9" ht="12.75">
      <c r="F47" s="208"/>
      <c r="G47" s="209"/>
      <c r="H47" s="209"/>
      <c r="I47" s="41"/>
    </row>
    <row r="48" spans="6:9" ht="12.75">
      <c r="F48" s="208"/>
      <c r="G48" s="209"/>
      <c r="H48" s="209"/>
      <c r="I48" s="41"/>
    </row>
    <row r="49" spans="6:9" ht="12.75">
      <c r="F49" s="208"/>
      <c r="G49" s="209"/>
      <c r="H49" s="209"/>
      <c r="I49" s="41"/>
    </row>
    <row r="50" spans="6:9" ht="12.75">
      <c r="F50" s="208"/>
      <c r="G50" s="209"/>
      <c r="H50" s="209"/>
      <c r="I50" s="41"/>
    </row>
    <row r="51" spans="6:9" ht="12.75">
      <c r="F51" s="208"/>
      <c r="G51" s="209"/>
      <c r="H51" s="209"/>
      <c r="I51" s="41"/>
    </row>
    <row r="52" spans="6:9" ht="12.75">
      <c r="F52" s="208"/>
      <c r="G52" s="209"/>
      <c r="H52" s="209"/>
      <c r="I52" s="41"/>
    </row>
    <row r="53" spans="6:9" ht="12.75">
      <c r="F53" s="208"/>
      <c r="G53" s="209"/>
      <c r="H53" s="209"/>
      <c r="I53" s="41"/>
    </row>
    <row r="54" spans="6:9" ht="12.75">
      <c r="F54" s="208"/>
      <c r="G54" s="209"/>
      <c r="H54" s="209"/>
      <c r="I54" s="41"/>
    </row>
    <row r="55" spans="6:9" ht="12.75">
      <c r="F55" s="208"/>
      <c r="G55" s="209"/>
      <c r="H55" s="209"/>
      <c r="I55" s="41"/>
    </row>
    <row r="56" spans="6:9" ht="12.75">
      <c r="F56" s="208"/>
      <c r="G56" s="209"/>
      <c r="H56" s="209"/>
      <c r="I56" s="41"/>
    </row>
    <row r="57" spans="6:9" ht="12.75">
      <c r="F57" s="208"/>
      <c r="G57" s="209"/>
      <c r="H57" s="209"/>
      <c r="I57" s="41"/>
    </row>
    <row r="58" spans="6:9" ht="12.75">
      <c r="F58" s="208"/>
      <c r="G58" s="209"/>
      <c r="H58" s="209"/>
      <c r="I58" s="41"/>
    </row>
    <row r="59" spans="6:9" ht="12.75">
      <c r="F59" s="208"/>
      <c r="G59" s="209"/>
      <c r="H59" s="209"/>
      <c r="I59" s="41"/>
    </row>
    <row r="60" spans="6:9" ht="12.75">
      <c r="F60" s="208"/>
      <c r="G60" s="209"/>
      <c r="H60" s="209"/>
      <c r="I60" s="41"/>
    </row>
    <row r="61" spans="6:9" ht="12.75">
      <c r="F61" s="208"/>
      <c r="G61" s="209"/>
      <c r="H61" s="209"/>
      <c r="I61" s="41"/>
    </row>
    <row r="62" spans="6:9" ht="12.75">
      <c r="F62" s="208"/>
      <c r="G62" s="209"/>
      <c r="H62" s="209"/>
      <c r="I62" s="41"/>
    </row>
    <row r="63" spans="6:9" ht="12.75">
      <c r="F63" s="208"/>
      <c r="G63" s="209"/>
      <c r="H63" s="209"/>
      <c r="I63" s="41"/>
    </row>
    <row r="64" spans="6:9" ht="12.75">
      <c r="F64" s="208"/>
      <c r="G64" s="209"/>
      <c r="H64" s="209"/>
      <c r="I64" s="41"/>
    </row>
    <row r="65" spans="6:9" ht="12.75">
      <c r="F65" s="208"/>
      <c r="G65" s="209"/>
      <c r="H65" s="209"/>
      <c r="I65" s="41"/>
    </row>
    <row r="66" spans="6:9" ht="12.75">
      <c r="F66" s="208"/>
      <c r="G66" s="209"/>
      <c r="H66" s="209"/>
      <c r="I66" s="41"/>
    </row>
    <row r="67" spans="6:9" ht="12.75">
      <c r="F67" s="208"/>
      <c r="G67" s="209"/>
      <c r="H67" s="209"/>
      <c r="I67" s="41"/>
    </row>
    <row r="68" spans="6:9" ht="12.75">
      <c r="F68" s="208"/>
      <c r="G68" s="209"/>
      <c r="H68" s="209"/>
      <c r="I68" s="41"/>
    </row>
    <row r="69" spans="6:9" ht="12.75">
      <c r="F69" s="208"/>
      <c r="G69" s="209"/>
      <c r="H69" s="209"/>
      <c r="I69" s="41"/>
    </row>
    <row r="70" spans="6:9" ht="12.75">
      <c r="F70" s="208"/>
      <c r="G70" s="209"/>
      <c r="H70" s="209"/>
      <c r="I70" s="41"/>
    </row>
    <row r="71" spans="6:9" ht="12.75">
      <c r="F71" s="208"/>
      <c r="G71" s="209"/>
      <c r="H71" s="209"/>
      <c r="I71" s="41"/>
    </row>
    <row r="72" spans="6:9" ht="12.75">
      <c r="F72" s="208"/>
      <c r="G72" s="209"/>
      <c r="H72" s="209"/>
      <c r="I72" s="41"/>
    </row>
  </sheetData>
  <sheetProtection password="C576" sheet="1" objects="1" scenarios="1" selectLockedCells="1"/>
  <mergeCells count="4">
    <mergeCell ref="A1:B1"/>
    <mergeCell ref="A2:B2"/>
    <mergeCell ref="G2:I2"/>
    <mergeCell ref="H21:I2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&amp;LZpracováno programem BUILDpower. RTS, a.s.&amp;Rstrana 26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BY1713"/>
  <sheetViews>
    <sheetView workbookViewId="0" topLeftCell="A13">
      <selection activeCell="N8" sqref="N8"/>
    </sheetView>
  </sheetViews>
  <sheetFormatPr defaultColWidth="9.125" defaultRowHeight="12.75"/>
  <cols>
    <col min="1" max="1" width="4.50390625" style="210" customWidth="1"/>
    <col min="2" max="2" width="10.50390625" style="210" customWidth="1"/>
    <col min="3" max="3" width="37.75390625" style="210" customWidth="1"/>
    <col min="4" max="4" width="7.25390625" style="210" customWidth="1"/>
    <col min="5" max="5" width="8.50390625" style="220" customWidth="1"/>
    <col min="6" max="6" width="7.875" style="210" customWidth="1"/>
    <col min="7" max="7" width="11.50390625" style="210" customWidth="1"/>
    <col min="8" max="8" width="11.625" style="210" hidden="1" customWidth="1"/>
    <col min="9" max="9" width="11.50390625" style="210" hidden="1" customWidth="1"/>
    <col min="10" max="10" width="11.00390625" style="210" hidden="1" customWidth="1"/>
    <col min="11" max="11" width="10.50390625" style="210" hidden="1" customWidth="1"/>
    <col min="12" max="12" width="11.00390625" style="210" customWidth="1"/>
    <col min="13" max="16384" width="9.125" style="210" customWidth="1"/>
  </cols>
  <sheetData>
    <row r="1" spans="1:7" ht="15.6">
      <c r="A1" s="471" t="s">
        <v>85</v>
      </c>
      <c r="B1" s="471"/>
      <c r="C1" s="471"/>
      <c r="D1" s="471"/>
      <c r="E1" s="471"/>
      <c r="F1" s="471"/>
      <c r="G1" s="471"/>
    </row>
    <row r="2" spans="2:7" ht="14.25" customHeight="1" thickBot="1">
      <c r="B2" s="211"/>
      <c r="C2" s="212"/>
      <c r="D2" s="212"/>
      <c r="E2" s="213"/>
      <c r="F2" s="212"/>
      <c r="G2" s="212"/>
    </row>
    <row r="3" spans="1:7" ht="13.8" thickTop="1">
      <c r="A3" s="462" t="s">
        <v>3</v>
      </c>
      <c r="B3" s="463"/>
      <c r="C3" s="164" t="s">
        <v>102</v>
      </c>
      <c r="D3" s="214"/>
      <c r="E3" s="215" t="s">
        <v>86</v>
      </c>
      <c r="F3" s="216" t="s">
        <v>111</v>
      </c>
      <c r="G3" s="217"/>
    </row>
    <row r="4" spans="1:7" ht="13.8" thickBot="1">
      <c r="A4" s="472" t="s">
        <v>77</v>
      </c>
      <c r="B4" s="465"/>
      <c r="C4" s="170" t="s">
        <v>1021</v>
      </c>
      <c r="D4" s="218"/>
      <c r="E4" s="473" t="s">
        <v>460</v>
      </c>
      <c r="F4" s="474"/>
      <c r="G4" s="475"/>
    </row>
    <row r="5" spans="1:7" ht="13.8" thickTop="1">
      <c r="A5" s="219"/>
      <c r="G5" s="221"/>
    </row>
    <row r="6" spans="1:11" ht="27" customHeight="1">
      <c r="A6" s="405" t="s">
        <v>87</v>
      </c>
      <c r="B6" s="406" t="s">
        <v>88</v>
      </c>
      <c r="C6" s="406" t="s">
        <v>89</v>
      </c>
      <c r="D6" s="406" t="s">
        <v>90</v>
      </c>
      <c r="E6" s="407" t="s">
        <v>91</v>
      </c>
      <c r="F6" s="408" t="s">
        <v>1132</v>
      </c>
      <c r="G6" s="409" t="s">
        <v>1133</v>
      </c>
      <c r="H6" s="279" t="s">
        <v>92</v>
      </c>
      <c r="I6" s="222" t="s">
        <v>93</v>
      </c>
      <c r="J6" s="222" t="s">
        <v>94</v>
      </c>
      <c r="K6" s="222" t="s">
        <v>95</v>
      </c>
    </row>
    <row r="7" spans="1:11" ht="15.6">
      <c r="A7" s="273" t="s">
        <v>918</v>
      </c>
      <c r="B7" s="273">
        <v>731</v>
      </c>
      <c r="C7" s="273" t="s">
        <v>1029</v>
      </c>
      <c r="D7" s="274"/>
      <c r="E7" s="274"/>
      <c r="F7" s="274"/>
      <c r="G7" s="274"/>
      <c r="H7" s="280"/>
      <c r="I7" s="230"/>
      <c r="J7" s="231"/>
      <c r="K7" s="232"/>
    </row>
    <row r="8" spans="1:77" ht="20.4">
      <c r="A8" s="282">
        <v>1</v>
      </c>
      <c r="B8" s="275" t="s">
        <v>1022</v>
      </c>
      <c r="C8" s="275" t="s">
        <v>1087</v>
      </c>
      <c r="D8" s="275" t="s">
        <v>815</v>
      </c>
      <c r="E8" s="276">
        <v>1</v>
      </c>
      <c r="F8" s="334"/>
      <c r="G8" s="285">
        <f aca="true" t="shared" si="0" ref="G8:G17">E8*F8</f>
        <v>0</v>
      </c>
      <c r="H8" s="281">
        <v>0</v>
      </c>
      <c r="I8" s="241" t="e">
        <f>#REF!*H8</f>
        <v>#REF!</v>
      </c>
      <c r="J8" s="240">
        <v>0</v>
      </c>
      <c r="K8" s="241" t="e">
        <f>#REF!*J8</f>
        <v>#REF!</v>
      </c>
      <c r="X8" s="210">
        <v>1</v>
      </c>
      <c r="Y8" s="210">
        <v>1</v>
      </c>
      <c r="Z8" s="210">
        <v>1</v>
      </c>
      <c r="AW8" s="210">
        <v>1</v>
      </c>
      <c r="AX8" s="210" t="e">
        <f>IF(AW8=1,#REF!,0)</f>
        <v>#REF!</v>
      </c>
      <c r="AY8" s="210">
        <f>IF(AW8=2,#REF!,0)</f>
        <v>0</v>
      </c>
      <c r="AZ8" s="210">
        <f>IF(AW8=3,#REF!,0)</f>
        <v>0</v>
      </c>
      <c r="BA8" s="210">
        <f>IF(AW8=4,#REF!,0)</f>
        <v>0</v>
      </c>
      <c r="BB8" s="210">
        <f>IF(AW8=5,#REF!,0)</f>
        <v>0</v>
      </c>
      <c r="BX8" s="233">
        <v>1</v>
      </c>
      <c r="BY8" s="233">
        <v>1</v>
      </c>
    </row>
    <row r="9" spans="1:11" ht="12.75">
      <c r="A9" s="282">
        <v>2</v>
      </c>
      <c r="B9" s="275" t="s">
        <v>1023</v>
      </c>
      <c r="C9" s="275" t="s">
        <v>1081</v>
      </c>
      <c r="D9" s="275" t="s">
        <v>815</v>
      </c>
      <c r="E9" s="276">
        <v>1</v>
      </c>
      <c r="F9" s="334"/>
      <c r="G9" s="285">
        <f t="shared" si="0"/>
        <v>0</v>
      </c>
      <c r="H9" s="250"/>
      <c r="I9" s="243"/>
      <c r="J9" s="250"/>
      <c r="K9" s="243"/>
    </row>
    <row r="10" spans="1:77" ht="51">
      <c r="A10" s="282">
        <v>3</v>
      </c>
      <c r="B10" s="275" t="s">
        <v>1024</v>
      </c>
      <c r="C10" s="275" t="s">
        <v>1086</v>
      </c>
      <c r="D10" s="275" t="s">
        <v>859</v>
      </c>
      <c r="E10" s="276">
        <v>1</v>
      </c>
      <c r="F10" s="334"/>
      <c r="G10" s="285">
        <f t="shared" si="0"/>
        <v>0</v>
      </c>
      <c r="H10" s="281">
        <v>0</v>
      </c>
      <c r="I10" s="241" t="e">
        <f>#REF!*H10</f>
        <v>#REF!</v>
      </c>
      <c r="J10" s="240">
        <v>0</v>
      </c>
      <c r="K10" s="241" t="e">
        <f>#REF!*J10</f>
        <v>#REF!</v>
      </c>
      <c r="X10" s="210">
        <v>1</v>
      </c>
      <c r="Y10" s="210">
        <v>1</v>
      </c>
      <c r="Z10" s="210">
        <v>1</v>
      </c>
      <c r="AW10" s="210">
        <v>1</v>
      </c>
      <c r="AX10" s="210" t="e">
        <f>IF(AW10=1,#REF!,0)</f>
        <v>#REF!</v>
      </c>
      <c r="AY10" s="210">
        <f>IF(AW10=2,#REF!,0)</f>
        <v>0</v>
      </c>
      <c r="AZ10" s="210">
        <f>IF(AW10=3,#REF!,0)</f>
        <v>0</v>
      </c>
      <c r="BA10" s="210">
        <f>IF(AW10=4,#REF!,0)</f>
        <v>0</v>
      </c>
      <c r="BB10" s="210">
        <f>IF(AW10=5,#REF!,0)</f>
        <v>0</v>
      </c>
      <c r="BX10" s="233">
        <v>1</v>
      </c>
      <c r="BY10" s="233">
        <v>1</v>
      </c>
    </row>
    <row r="11" spans="1:11" ht="20.4">
      <c r="A11" s="282">
        <v>4</v>
      </c>
      <c r="B11" s="275" t="s">
        <v>1025</v>
      </c>
      <c r="C11" s="275" t="s">
        <v>1026</v>
      </c>
      <c r="D11" s="275" t="s">
        <v>859</v>
      </c>
      <c r="E11" s="276">
        <v>1</v>
      </c>
      <c r="F11" s="334"/>
      <c r="G11" s="285">
        <f t="shared" si="0"/>
        <v>0</v>
      </c>
      <c r="H11" s="250"/>
      <c r="I11" s="243"/>
      <c r="J11" s="250"/>
      <c r="K11" s="243"/>
    </row>
    <row r="12" spans="1:77" ht="12.75">
      <c r="A12" s="282">
        <v>5</v>
      </c>
      <c r="B12" s="275" t="s">
        <v>1027</v>
      </c>
      <c r="C12" s="275" t="s">
        <v>1085</v>
      </c>
      <c r="D12" s="275" t="s">
        <v>815</v>
      </c>
      <c r="E12" s="276">
        <v>1</v>
      </c>
      <c r="F12" s="334"/>
      <c r="G12" s="285">
        <f t="shared" si="0"/>
        <v>0</v>
      </c>
      <c r="H12" s="281">
        <v>0</v>
      </c>
      <c r="I12" s="241">
        <f>E37*H12</f>
        <v>0</v>
      </c>
      <c r="J12" s="240">
        <v>0</v>
      </c>
      <c r="K12" s="241">
        <f>E37*J12</f>
        <v>0</v>
      </c>
      <c r="X12" s="210">
        <v>1</v>
      </c>
      <c r="Y12" s="210">
        <v>1</v>
      </c>
      <c r="Z12" s="210">
        <v>1</v>
      </c>
      <c r="AW12" s="210">
        <v>1</v>
      </c>
      <c r="AX12" s="210">
        <f>IF(AW12=1,G37,0)</f>
        <v>0</v>
      </c>
      <c r="AY12" s="210">
        <f>IF(AW12=2,G37,0)</f>
        <v>0</v>
      </c>
      <c r="AZ12" s="210">
        <f>IF(AW12=3,G37,0)</f>
        <v>0</v>
      </c>
      <c r="BA12" s="210">
        <f>IF(AW12=4,G37,0)</f>
        <v>0</v>
      </c>
      <c r="BB12" s="210">
        <f>IF(AW12=5,G37,0)</f>
        <v>0</v>
      </c>
      <c r="BX12" s="233">
        <v>1</v>
      </c>
      <c r="BY12" s="233">
        <v>1</v>
      </c>
    </row>
    <row r="13" spans="1:11" ht="20.4">
      <c r="A13" s="282">
        <v>6</v>
      </c>
      <c r="B13" s="275" t="s">
        <v>1028</v>
      </c>
      <c r="C13" s="275" t="s">
        <v>1030</v>
      </c>
      <c r="D13" s="275" t="s">
        <v>859</v>
      </c>
      <c r="E13" s="276">
        <v>1</v>
      </c>
      <c r="F13" s="334"/>
      <c r="G13" s="285">
        <f t="shared" si="0"/>
        <v>0</v>
      </c>
      <c r="H13" s="250"/>
      <c r="I13" s="243"/>
      <c r="J13" s="250"/>
      <c r="K13" s="243"/>
    </row>
    <row r="14" spans="1:77" ht="12.75">
      <c r="A14" s="282">
        <v>7</v>
      </c>
      <c r="B14" s="275" t="s">
        <v>1031</v>
      </c>
      <c r="C14" s="275" t="s">
        <v>1032</v>
      </c>
      <c r="D14" s="275" t="s">
        <v>815</v>
      </c>
      <c r="E14" s="276">
        <v>2</v>
      </c>
      <c r="F14" s="334"/>
      <c r="G14" s="285">
        <f t="shared" si="0"/>
        <v>0</v>
      </c>
      <c r="H14" s="281">
        <v>0</v>
      </c>
      <c r="I14" s="241">
        <f>E39*H14</f>
        <v>0</v>
      </c>
      <c r="J14" s="240">
        <v>0</v>
      </c>
      <c r="K14" s="241">
        <f>E39*J14</f>
        <v>0</v>
      </c>
      <c r="X14" s="210">
        <v>1</v>
      </c>
      <c r="Y14" s="210">
        <v>1</v>
      </c>
      <c r="Z14" s="210">
        <v>1</v>
      </c>
      <c r="AW14" s="210">
        <v>1</v>
      </c>
      <c r="AX14" s="210">
        <f>IF(AW14=1,G39,0)</f>
        <v>0</v>
      </c>
      <c r="AY14" s="210">
        <f>IF(AW14=2,G39,0)</f>
        <v>0</v>
      </c>
      <c r="AZ14" s="210">
        <f>IF(AW14=3,G39,0)</f>
        <v>0</v>
      </c>
      <c r="BA14" s="210">
        <f>IF(AW14=4,G39,0)</f>
        <v>0</v>
      </c>
      <c r="BB14" s="210">
        <f>IF(AW14=5,G39,0)</f>
        <v>0</v>
      </c>
      <c r="BX14" s="233">
        <v>1</v>
      </c>
      <c r="BY14" s="233">
        <v>1</v>
      </c>
    </row>
    <row r="15" spans="1:11" ht="12.75">
      <c r="A15" s="282">
        <v>8</v>
      </c>
      <c r="B15" s="275" t="s">
        <v>1031</v>
      </c>
      <c r="C15" s="275" t="s">
        <v>1033</v>
      </c>
      <c r="D15" s="275" t="s">
        <v>815</v>
      </c>
      <c r="E15" s="276">
        <v>1</v>
      </c>
      <c r="F15" s="334"/>
      <c r="G15" s="285">
        <f t="shared" si="0"/>
        <v>0</v>
      </c>
      <c r="H15" s="250"/>
      <c r="I15" s="243"/>
      <c r="J15" s="250"/>
      <c r="K15" s="243"/>
    </row>
    <row r="16" spans="1:77" ht="12.75">
      <c r="A16" s="282">
        <v>9</v>
      </c>
      <c r="B16" s="275" t="s">
        <v>1034</v>
      </c>
      <c r="C16" s="275" t="s">
        <v>1036</v>
      </c>
      <c r="D16" s="275" t="s">
        <v>815</v>
      </c>
      <c r="E16" s="276">
        <v>1</v>
      </c>
      <c r="F16" s="334"/>
      <c r="G16" s="285">
        <f t="shared" si="0"/>
        <v>0</v>
      </c>
      <c r="H16" s="281">
        <v>0</v>
      </c>
      <c r="I16" s="241" t="e">
        <f>#REF!*H16</f>
        <v>#REF!</v>
      </c>
      <c r="J16" s="240">
        <v>0</v>
      </c>
      <c r="K16" s="241" t="e">
        <f>#REF!*J16</f>
        <v>#REF!</v>
      </c>
      <c r="X16" s="210">
        <v>1</v>
      </c>
      <c r="Y16" s="210">
        <v>1</v>
      </c>
      <c r="Z16" s="210">
        <v>1</v>
      </c>
      <c r="AW16" s="210">
        <v>1</v>
      </c>
      <c r="AX16" s="210" t="e">
        <f>IF(AW16=1,#REF!,0)</f>
        <v>#REF!</v>
      </c>
      <c r="AY16" s="210">
        <f>IF(AW16=2,#REF!,0)</f>
        <v>0</v>
      </c>
      <c r="AZ16" s="210">
        <f>IF(AW16=3,#REF!,0)</f>
        <v>0</v>
      </c>
      <c r="BA16" s="210">
        <f>IF(AW16=4,#REF!,0)</f>
        <v>0</v>
      </c>
      <c r="BB16" s="210">
        <f>IF(AW16=5,#REF!,0)</f>
        <v>0</v>
      </c>
      <c r="BX16" s="233">
        <v>1</v>
      </c>
      <c r="BY16" s="233">
        <v>1</v>
      </c>
    </row>
    <row r="17" spans="1:11" ht="20.4">
      <c r="A17" s="282">
        <v>10</v>
      </c>
      <c r="B17" s="275" t="s">
        <v>1035</v>
      </c>
      <c r="C17" s="275" t="s">
        <v>1030</v>
      </c>
      <c r="D17" s="275" t="s">
        <v>859</v>
      </c>
      <c r="E17" s="276">
        <v>1</v>
      </c>
      <c r="F17" s="334"/>
      <c r="G17" s="285">
        <f t="shared" si="0"/>
        <v>0</v>
      </c>
      <c r="H17" s="250"/>
      <c r="I17" s="243"/>
      <c r="J17" s="250"/>
      <c r="K17" s="243"/>
    </row>
    <row r="18" spans="1:77" ht="12.75">
      <c r="A18" s="251"/>
      <c r="B18" s="252" t="s">
        <v>99</v>
      </c>
      <c r="C18" s="277" t="s">
        <v>1037</v>
      </c>
      <c r="D18" s="278"/>
      <c r="E18" s="278"/>
      <c r="F18" s="284"/>
      <c r="G18" s="286">
        <f>SUM(G7:G17)</f>
        <v>0</v>
      </c>
      <c r="H18" s="281">
        <v>0.0036</v>
      </c>
      <c r="I18" s="241" t="e">
        <f>#REF!*H18</f>
        <v>#REF!</v>
      </c>
      <c r="J18" s="240">
        <v>0</v>
      </c>
      <c r="K18" s="241" t="e">
        <f>#REF!*J18</f>
        <v>#REF!</v>
      </c>
      <c r="X18" s="210">
        <v>1</v>
      </c>
      <c r="Y18" s="210">
        <v>1</v>
      </c>
      <c r="Z18" s="210">
        <v>1</v>
      </c>
      <c r="AW18" s="210">
        <v>1</v>
      </c>
      <c r="AX18" s="210" t="e">
        <f>IF(AW18=1,#REF!,0)</f>
        <v>#REF!</v>
      </c>
      <c r="AY18" s="210">
        <f>IF(AW18=2,#REF!,0)</f>
        <v>0</v>
      </c>
      <c r="AZ18" s="210">
        <f>IF(AW18=3,#REF!,0)</f>
        <v>0</v>
      </c>
      <c r="BA18" s="210">
        <f>IF(AW18=4,#REF!,0)</f>
        <v>0</v>
      </c>
      <c r="BB18" s="210">
        <f>IF(AW18=5,#REF!,0)</f>
        <v>0</v>
      </c>
      <c r="BX18" s="233">
        <v>1</v>
      </c>
      <c r="BY18" s="233">
        <v>1</v>
      </c>
    </row>
    <row r="19" spans="1:11" ht="15.6">
      <c r="A19" s="273" t="s">
        <v>918</v>
      </c>
      <c r="B19" s="273">
        <v>733</v>
      </c>
      <c r="C19" s="273" t="s">
        <v>1038</v>
      </c>
      <c r="D19" s="274"/>
      <c r="E19" s="274"/>
      <c r="F19" s="274"/>
      <c r="G19" s="287"/>
      <c r="H19" s="280"/>
      <c r="I19" s="230"/>
      <c r="J19" s="231"/>
      <c r="K19" s="232"/>
    </row>
    <row r="20" spans="1:77" ht="12.75">
      <c r="A20" s="282">
        <v>1</v>
      </c>
      <c r="B20" s="275" t="s">
        <v>1039</v>
      </c>
      <c r="C20" s="275" t="s">
        <v>1040</v>
      </c>
      <c r="D20" s="275" t="s">
        <v>201</v>
      </c>
      <c r="E20" s="276">
        <v>26</v>
      </c>
      <c r="F20" s="334"/>
      <c r="G20" s="285">
        <f>E20*F20</f>
        <v>0</v>
      </c>
      <c r="H20" s="281">
        <v>0.18207</v>
      </c>
      <c r="I20" s="241" t="e">
        <f>#REF!*H20</f>
        <v>#REF!</v>
      </c>
      <c r="J20" s="240">
        <v>0</v>
      </c>
      <c r="K20" s="241" t="e">
        <f>#REF!*J20</f>
        <v>#REF!</v>
      </c>
      <c r="X20" s="210">
        <v>1</v>
      </c>
      <c r="Y20" s="210">
        <v>1</v>
      </c>
      <c r="Z20" s="210">
        <v>1</v>
      </c>
      <c r="AW20" s="210">
        <v>1</v>
      </c>
      <c r="AX20" s="210" t="e">
        <f>IF(AW20=1,#REF!,0)</f>
        <v>#REF!</v>
      </c>
      <c r="AY20" s="210">
        <f>IF(AW20=2,#REF!,0)</f>
        <v>0</v>
      </c>
      <c r="AZ20" s="210">
        <f>IF(AW20=3,#REF!,0)</f>
        <v>0</v>
      </c>
      <c r="BA20" s="210">
        <f>IF(AW20=4,#REF!,0)</f>
        <v>0</v>
      </c>
      <c r="BB20" s="210">
        <f>IF(AW20=5,#REF!,0)</f>
        <v>0</v>
      </c>
      <c r="BX20" s="233">
        <v>1</v>
      </c>
      <c r="BY20" s="233">
        <v>1</v>
      </c>
    </row>
    <row r="21" spans="1:77" ht="12.75">
      <c r="A21" s="282">
        <v>2</v>
      </c>
      <c r="B21" s="275" t="s">
        <v>1041</v>
      </c>
      <c r="C21" s="275" t="s">
        <v>1042</v>
      </c>
      <c r="D21" s="275" t="s">
        <v>201</v>
      </c>
      <c r="E21" s="276">
        <v>52</v>
      </c>
      <c r="F21" s="334"/>
      <c r="G21" s="285">
        <f>E21*F21</f>
        <v>0</v>
      </c>
      <c r="H21" s="281">
        <v>0</v>
      </c>
      <c r="I21" s="241" t="e">
        <f>#REF!*H21</f>
        <v>#REF!</v>
      </c>
      <c r="J21" s="240">
        <v>0</v>
      </c>
      <c r="K21" s="241" t="e">
        <f>#REF!*J21</f>
        <v>#REF!</v>
      </c>
      <c r="X21" s="210">
        <v>1</v>
      </c>
      <c r="Y21" s="210">
        <v>1</v>
      </c>
      <c r="Z21" s="210">
        <v>1</v>
      </c>
      <c r="AW21" s="210">
        <v>1</v>
      </c>
      <c r="AX21" s="210" t="e">
        <f>IF(AW21=1,#REF!,0)</f>
        <v>#REF!</v>
      </c>
      <c r="AY21" s="210">
        <f>IF(AW21=2,#REF!,0)</f>
        <v>0</v>
      </c>
      <c r="AZ21" s="210">
        <f>IF(AW21=3,#REF!,0)</f>
        <v>0</v>
      </c>
      <c r="BA21" s="210">
        <f>IF(AW21=4,#REF!,0)</f>
        <v>0</v>
      </c>
      <c r="BB21" s="210">
        <f>IF(AW21=5,#REF!,0)</f>
        <v>0</v>
      </c>
      <c r="BX21" s="233">
        <v>1</v>
      </c>
      <c r="BY21" s="233">
        <v>1</v>
      </c>
    </row>
    <row r="22" spans="1:54" ht="12.75">
      <c r="A22" s="282">
        <v>3</v>
      </c>
      <c r="B22" s="275" t="s">
        <v>1043</v>
      </c>
      <c r="C22" s="275" t="s">
        <v>1044</v>
      </c>
      <c r="D22" s="275" t="s">
        <v>201</v>
      </c>
      <c r="E22" s="276">
        <v>82</v>
      </c>
      <c r="F22" s="334"/>
      <c r="G22" s="285">
        <f>E22*F22</f>
        <v>0</v>
      </c>
      <c r="H22" s="258"/>
      <c r="I22" s="259" t="e">
        <f>SUM(I20:I21)</f>
        <v>#REF!</v>
      </c>
      <c r="J22" s="258"/>
      <c r="K22" s="259" t="e">
        <f>SUM(K20:K21)</f>
        <v>#REF!</v>
      </c>
      <c r="AX22" s="260" t="e">
        <f>SUM(AX20:AX21)</f>
        <v>#REF!</v>
      </c>
      <c r="AY22" s="260">
        <f>SUM(AY20:AY21)</f>
        <v>0</v>
      </c>
      <c r="AZ22" s="260">
        <f>SUM(AZ20:AZ21)</f>
        <v>0</v>
      </c>
      <c r="BA22" s="260">
        <f>SUM(BA20:BA21)</f>
        <v>0</v>
      </c>
      <c r="BB22" s="260">
        <f>SUM(BB20:BB21)</f>
        <v>0</v>
      </c>
    </row>
    <row r="23" spans="1:54" ht="12.75">
      <c r="A23" s="282">
        <v>4</v>
      </c>
      <c r="B23" s="275" t="s">
        <v>1045</v>
      </c>
      <c r="C23" s="275" t="s">
        <v>1049</v>
      </c>
      <c r="D23" s="275" t="s">
        <v>201</v>
      </c>
      <c r="E23" s="276">
        <v>54</v>
      </c>
      <c r="F23" s="334"/>
      <c r="G23" s="285">
        <f aca="true" t="shared" si="1" ref="G23:G26">E23*F23</f>
        <v>0</v>
      </c>
      <c r="H23" s="318"/>
      <c r="I23" s="319"/>
      <c r="J23" s="318"/>
      <c r="K23" s="319"/>
      <c r="AX23" s="260"/>
      <c r="AY23" s="260"/>
      <c r="AZ23" s="260"/>
      <c r="BA23" s="260"/>
      <c r="BB23" s="260"/>
    </row>
    <row r="24" spans="1:54" ht="12.75">
      <c r="A24" s="282">
        <v>5</v>
      </c>
      <c r="B24" s="275" t="s">
        <v>1046</v>
      </c>
      <c r="C24" s="275" t="s">
        <v>1050</v>
      </c>
      <c r="D24" s="275" t="s">
        <v>815</v>
      </c>
      <c r="E24" s="276">
        <v>21</v>
      </c>
      <c r="F24" s="334"/>
      <c r="G24" s="285">
        <f t="shared" si="1"/>
        <v>0</v>
      </c>
      <c r="H24" s="318"/>
      <c r="I24" s="319"/>
      <c r="J24" s="318"/>
      <c r="K24" s="319"/>
      <c r="AX24" s="260"/>
      <c r="AY24" s="260"/>
      <c r="AZ24" s="260"/>
      <c r="BA24" s="260"/>
      <c r="BB24" s="260"/>
    </row>
    <row r="25" spans="1:54" ht="12.75">
      <c r="A25" s="282">
        <v>6</v>
      </c>
      <c r="B25" s="275" t="s">
        <v>1047</v>
      </c>
      <c r="C25" s="275" t="s">
        <v>1051</v>
      </c>
      <c r="D25" s="275" t="s">
        <v>815</v>
      </c>
      <c r="E25" s="276">
        <v>2</v>
      </c>
      <c r="F25" s="334"/>
      <c r="G25" s="285">
        <f t="shared" si="1"/>
        <v>0</v>
      </c>
      <c r="H25" s="318"/>
      <c r="I25" s="319"/>
      <c r="J25" s="318"/>
      <c r="K25" s="319"/>
      <c r="AX25" s="260"/>
      <c r="AY25" s="260"/>
      <c r="AZ25" s="260"/>
      <c r="BA25" s="260"/>
      <c r="BB25" s="260"/>
    </row>
    <row r="26" spans="1:54" ht="12.75">
      <c r="A26" s="282">
        <v>7</v>
      </c>
      <c r="B26" s="275" t="s">
        <v>1048</v>
      </c>
      <c r="C26" s="275" t="s">
        <v>1052</v>
      </c>
      <c r="D26" s="275" t="s">
        <v>201</v>
      </c>
      <c r="E26" s="276">
        <v>214</v>
      </c>
      <c r="F26" s="334"/>
      <c r="G26" s="285">
        <f t="shared" si="1"/>
        <v>0</v>
      </c>
      <c r="H26" s="318"/>
      <c r="I26" s="319"/>
      <c r="J26" s="318"/>
      <c r="K26" s="319"/>
      <c r="AX26" s="260"/>
      <c r="AY26" s="260"/>
      <c r="AZ26" s="260"/>
      <c r="BA26" s="260"/>
      <c r="BB26" s="260"/>
    </row>
    <row r="27" spans="1:77" ht="12.75">
      <c r="A27" s="251"/>
      <c r="B27" s="252" t="s">
        <v>99</v>
      </c>
      <c r="C27" s="277" t="s">
        <v>1053</v>
      </c>
      <c r="D27" s="278"/>
      <c r="E27" s="278"/>
      <c r="F27" s="284"/>
      <c r="G27" s="286">
        <f>SUM(G20:G26)</f>
        <v>0</v>
      </c>
      <c r="H27" s="281">
        <v>0.0036</v>
      </c>
      <c r="I27" s="241">
        <f>E41*H27</f>
        <v>0</v>
      </c>
      <c r="J27" s="240">
        <v>0</v>
      </c>
      <c r="K27" s="241">
        <f>E41*J27</f>
        <v>0</v>
      </c>
      <c r="X27" s="210">
        <v>1</v>
      </c>
      <c r="Y27" s="210">
        <v>1</v>
      </c>
      <c r="Z27" s="210">
        <v>1</v>
      </c>
      <c r="AW27" s="210">
        <v>1</v>
      </c>
      <c r="AX27" s="210">
        <f>IF(AW27=1,G41,0)</f>
        <v>0</v>
      </c>
      <c r="AY27" s="210">
        <f>IF(AW27=2,G41,0)</f>
        <v>0</v>
      </c>
      <c r="AZ27" s="210">
        <f>IF(AW27=3,G41,0)</f>
        <v>0</v>
      </c>
      <c r="BA27" s="210">
        <f>IF(AW27=4,G41,0)</f>
        <v>0</v>
      </c>
      <c r="BB27" s="210">
        <f>IF(AW27=5,G41,0)</f>
        <v>0</v>
      </c>
      <c r="BX27" s="233">
        <v>1</v>
      </c>
      <c r="BY27" s="233">
        <v>1</v>
      </c>
    </row>
    <row r="28" spans="1:11" ht="15.6">
      <c r="A28" s="273" t="s">
        <v>918</v>
      </c>
      <c r="B28" s="273">
        <v>734</v>
      </c>
      <c r="C28" s="273" t="s">
        <v>1054</v>
      </c>
      <c r="D28" s="274"/>
      <c r="E28" s="274"/>
      <c r="F28" s="274"/>
      <c r="G28" s="287"/>
      <c r="H28" s="280"/>
      <c r="I28" s="230"/>
      <c r="J28" s="231"/>
      <c r="K28" s="232"/>
    </row>
    <row r="29" spans="1:11" ht="20.4">
      <c r="A29" s="282">
        <v>1</v>
      </c>
      <c r="B29" s="275" t="s">
        <v>1055</v>
      </c>
      <c r="C29" s="275" t="s">
        <v>1056</v>
      </c>
      <c r="D29" s="275" t="s">
        <v>815</v>
      </c>
      <c r="E29" s="276">
        <v>21</v>
      </c>
      <c r="F29" s="334"/>
      <c r="G29" s="285">
        <f aca="true" t="shared" si="2" ref="G29">E29*F29</f>
        <v>0</v>
      </c>
      <c r="H29" s="320"/>
      <c r="I29" s="320"/>
      <c r="J29" s="321"/>
      <c r="K29" s="321"/>
    </row>
    <row r="30" spans="1:11" ht="20.4">
      <c r="A30" s="282">
        <v>2</v>
      </c>
      <c r="B30" s="275" t="s">
        <v>1057</v>
      </c>
      <c r="C30" s="275" t="s">
        <v>1058</v>
      </c>
      <c r="D30" s="275" t="s">
        <v>815</v>
      </c>
      <c r="E30" s="276">
        <v>21</v>
      </c>
      <c r="F30" s="334"/>
      <c r="G30" s="285">
        <f aca="true" t="shared" si="3" ref="G30">E30*F30</f>
        <v>0</v>
      </c>
      <c r="H30" s="320"/>
      <c r="I30" s="320"/>
      <c r="J30" s="321"/>
      <c r="K30" s="321"/>
    </row>
    <row r="31" spans="1:7" ht="12.75">
      <c r="A31" s="282">
        <v>3</v>
      </c>
      <c r="B31" s="275" t="s">
        <v>1059</v>
      </c>
      <c r="C31" s="275" t="s">
        <v>1060</v>
      </c>
      <c r="D31" s="275" t="s">
        <v>815</v>
      </c>
      <c r="E31" s="276">
        <v>42</v>
      </c>
      <c r="F31" s="334"/>
      <c r="G31" s="285">
        <f aca="true" t="shared" si="4" ref="G31:G33">E31*F31</f>
        <v>0</v>
      </c>
    </row>
    <row r="32" spans="1:7" ht="20.4">
      <c r="A32" s="282">
        <v>4</v>
      </c>
      <c r="B32" s="275" t="s">
        <v>1059</v>
      </c>
      <c r="C32" s="275" t="s">
        <v>1061</v>
      </c>
      <c r="D32" s="275" t="s">
        <v>815</v>
      </c>
      <c r="E32" s="276">
        <v>8</v>
      </c>
      <c r="F32" s="334"/>
      <c r="G32" s="285">
        <f t="shared" si="4"/>
        <v>0</v>
      </c>
    </row>
    <row r="33" spans="1:7" ht="12.75">
      <c r="A33" s="282">
        <v>5</v>
      </c>
      <c r="B33" s="275" t="s">
        <v>1062</v>
      </c>
      <c r="C33" s="275" t="s">
        <v>1063</v>
      </c>
      <c r="D33" s="275" t="s">
        <v>815</v>
      </c>
      <c r="E33" s="276">
        <v>4</v>
      </c>
      <c r="F33" s="334"/>
      <c r="G33" s="285">
        <f t="shared" si="4"/>
        <v>0</v>
      </c>
    </row>
    <row r="34" spans="1:77" ht="12.75">
      <c r="A34" s="251"/>
      <c r="B34" s="252" t="s">
        <v>99</v>
      </c>
      <c r="C34" s="277" t="s">
        <v>1064</v>
      </c>
      <c r="D34" s="278"/>
      <c r="E34" s="278"/>
      <c r="F34" s="284"/>
      <c r="G34" s="286">
        <f>SUM(G29:G33)</f>
        <v>0</v>
      </c>
      <c r="H34" s="281">
        <v>0.0036</v>
      </c>
      <c r="I34" s="241" t="e">
        <f>#REF!*H34</f>
        <v>#REF!</v>
      </c>
      <c r="J34" s="240">
        <v>0</v>
      </c>
      <c r="K34" s="241" t="e">
        <f>#REF!*J34</f>
        <v>#REF!</v>
      </c>
      <c r="X34" s="210">
        <v>1</v>
      </c>
      <c r="Y34" s="210">
        <v>1</v>
      </c>
      <c r="Z34" s="210">
        <v>1</v>
      </c>
      <c r="AW34" s="210">
        <v>1</v>
      </c>
      <c r="AX34" s="210" t="e">
        <f>IF(AW34=1,#REF!,0)</f>
        <v>#REF!</v>
      </c>
      <c r="AY34" s="210">
        <f>IF(AW34=2,#REF!,0)</f>
        <v>0</v>
      </c>
      <c r="AZ34" s="210">
        <f>IF(AW34=3,#REF!,0)</f>
        <v>0</v>
      </c>
      <c r="BA34" s="210">
        <f>IF(AW34=4,#REF!,0)</f>
        <v>0</v>
      </c>
      <c r="BB34" s="210">
        <f>IF(AW34=5,#REF!,0)</f>
        <v>0</v>
      </c>
      <c r="BX34" s="233">
        <v>1</v>
      </c>
      <c r="BY34" s="233">
        <v>1</v>
      </c>
    </row>
    <row r="35" spans="1:11" ht="15.6">
      <c r="A35" s="273" t="s">
        <v>918</v>
      </c>
      <c r="B35" s="273">
        <v>735</v>
      </c>
      <c r="C35" s="273" t="s">
        <v>1065</v>
      </c>
      <c r="D35" s="274"/>
      <c r="E35" s="274"/>
      <c r="F35" s="274"/>
      <c r="G35" s="287"/>
      <c r="H35" s="280"/>
      <c r="I35" s="230"/>
      <c r="J35" s="231"/>
      <c r="K35" s="232"/>
    </row>
    <row r="36" spans="1:7" ht="12.75">
      <c r="A36" s="282">
        <v>1</v>
      </c>
      <c r="B36" s="275" t="s">
        <v>1066</v>
      </c>
      <c r="C36" s="275" t="s">
        <v>1082</v>
      </c>
      <c r="D36" s="275" t="s">
        <v>815</v>
      </c>
      <c r="E36" s="276">
        <v>4</v>
      </c>
      <c r="F36" s="334"/>
      <c r="G36" s="285">
        <f aca="true" t="shared" si="5" ref="G36:G40">E36*F36</f>
        <v>0</v>
      </c>
    </row>
    <row r="37" spans="1:7" ht="12.75">
      <c r="A37" s="282">
        <v>2</v>
      </c>
      <c r="B37" s="275" t="s">
        <v>1067</v>
      </c>
      <c r="C37" s="275" t="s">
        <v>1083</v>
      </c>
      <c r="D37" s="275" t="s">
        <v>815</v>
      </c>
      <c r="E37" s="276">
        <v>1</v>
      </c>
      <c r="F37" s="334"/>
      <c r="G37" s="285">
        <f t="shared" si="5"/>
        <v>0</v>
      </c>
    </row>
    <row r="38" spans="1:7" ht="12.75">
      <c r="A38" s="282">
        <v>3</v>
      </c>
      <c r="B38" s="275" t="s">
        <v>1068</v>
      </c>
      <c r="C38" s="275" t="s">
        <v>1084</v>
      </c>
      <c r="D38" s="275" t="s">
        <v>815</v>
      </c>
      <c r="E38" s="276">
        <v>21</v>
      </c>
      <c r="F38" s="334"/>
      <c r="G38" s="285">
        <f t="shared" si="5"/>
        <v>0</v>
      </c>
    </row>
    <row r="39" spans="1:7" ht="12.75">
      <c r="A39" s="282">
        <v>4</v>
      </c>
      <c r="B39" s="275" t="s">
        <v>1047</v>
      </c>
      <c r="C39" s="275" t="s">
        <v>1051</v>
      </c>
      <c r="D39" s="275" t="s">
        <v>815</v>
      </c>
      <c r="E39" s="276">
        <v>26</v>
      </c>
      <c r="F39" s="334"/>
      <c r="G39" s="285">
        <f t="shared" si="5"/>
        <v>0</v>
      </c>
    </row>
    <row r="40" spans="1:7" ht="12.75">
      <c r="A40" s="282">
        <v>5</v>
      </c>
      <c r="B40" s="275" t="s">
        <v>1048</v>
      </c>
      <c r="C40" s="275" t="s">
        <v>1052</v>
      </c>
      <c r="D40" s="275" t="s">
        <v>815</v>
      </c>
      <c r="E40" s="276">
        <v>26</v>
      </c>
      <c r="F40" s="334"/>
      <c r="G40" s="285">
        <f t="shared" si="5"/>
        <v>0</v>
      </c>
    </row>
    <row r="41" spans="1:77" ht="12.75">
      <c r="A41" s="251"/>
      <c r="B41" s="252" t="s">
        <v>99</v>
      </c>
      <c r="C41" s="277" t="s">
        <v>1070</v>
      </c>
      <c r="D41" s="278"/>
      <c r="E41" s="278"/>
      <c r="F41" s="284"/>
      <c r="G41" s="286">
        <f>SUM(G36:K40)</f>
        <v>0</v>
      </c>
      <c r="H41" s="281">
        <v>0.0036</v>
      </c>
      <c r="I41" s="241" t="e">
        <f>#REF!*H41</f>
        <v>#REF!</v>
      </c>
      <c r="J41" s="240">
        <v>0</v>
      </c>
      <c r="K41" s="241" t="e">
        <f>#REF!*J41</f>
        <v>#REF!</v>
      </c>
      <c r="X41" s="210">
        <v>1</v>
      </c>
      <c r="Y41" s="210">
        <v>1</v>
      </c>
      <c r="Z41" s="210">
        <v>1</v>
      </c>
      <c r="AW41" s="210">
        <v>1</v>
      </c>
      <c r="AX41" s="210">
        <f>IF(AW41=1,G1713,0)</f>
        <v>0</v>
      </c>
      <c r="AY41" s="210">
        <f>IF(AW41=2,G1713,0)</f>
        <v>0</v>
      </c>
      <c r="AZ41" s="210">
        <f>IF(AW41=3,G1713,0)</f>
        <v>0</v>
      </c>
      <c r="BA41" s="210">
        <f>IF(AW41=4,G1713,0)</f>
        <v>0</v>
      </c>
      <c r="BB41" s="210">
        <f>IF(AW41=5,G1713,0)</f>
        <v>0</v>
      </c>
      <c r="BX41" s="233">
        <v>1</v>
      </c>
      <c r="BY41" s="233">
        <v>1</v>
      </c>
    </row>
    <row r="1709" ht="12.75">
      <c r="G1709" s="293"/>
    </row>
    <row r="1711" spans="3:5" ht="12.75">
      <c r="C1711" s="294"/>
      <c r="D1711" s="295"/>
      <c r="E1711" s="295"/>
    </row>
    <row r="1712" spans="3:5" ht="12.75">
      <c r="C1712" s="294"/>
      <c r="D1712" s="295"/>
      <c r="E1712" s="295"/>
    </row>
    <row r="1713" spans="3:5" ht="12.75">
      <c r="C1713" s="294"/>
      <c r="D1713" s="295"/>
      <c r="E1713" s="295"/>
    </row>
  </sheetData>
  <sheetProtection password="C576" sheet="1" objects="1" scenarios="1"/>
  <mergeCells count="4">
    <mergeCell ref="A1:G1"/>
    <mergeCell ref="A3:B3"/>
    <mergeCell ref="A4:B4"/>
    <mergeCell ref="E4:G4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&amp;LZpracováno programem BUILDpower, RTS, a.s.&amp;RRozpočet 10 Ústřední vytápění položkově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90"/>
  <sheetViews>
    <sheetView showGridLines="0" showZeros="0" tabSelected="1" zoomScaleSheetLayoutView="100" workbookViewId="0" topLeftCell="A1">
      <selection activeCell="L12" sqref="L12"/>
    </sheetView>
  </sheetViews>
  <sheetFormatPr defaultColWidth="9.125" defaultRowHeight="12.75"/>
  <cols>
    <col min="1" max="1" width="4.50390625" style="210" customWidth="1"/>
    <col min="2" max="2" width="11.50390625" style="210" customWidth="1"/>
    <col min="3" max="3" width="40.50390625" style="210" customWidth="1"/>
    <col min="4" max="4" width="5.50390625" style="210" customWidth="1"/>
    <col min="5" max="5" width="8.50390625" style="220" customWidth="1"/>
    <col min="6" max="6" width="9.875" style="210" customWidth="1"/>
    <col min="7" max="7" width="13.875" style="210" customWidth="1"/>
    <col min="8" max="8" width="11.625" style="210" hidden="1" customWidth="1"/>
    <col min="9" max="9" width="11.50390625" style="210" hidden="1" customWidth="1"/>
    <col min="10" max="10" width="11.00390625" style="210" hidden="1" customWidth="1"/>
    <col min="11" max="11" width="10.50390625" style="210" hidden="1" customWidth="1"/>
    <col min="12" max="12" width="75.50390625" style="210" customWidth="1"/>
    <col min="13" max="13" width="45.375" style="210" customWidth="1"/>
    <col min="14" max="16384" width="9.125" style="210" customWidth="1"/>
  </cols>
  <sheetData>
    <row r="1" spans="1:7" ht="15.6">
      <c r="A1" s="471" t="s">
        <v>85</v>
      </c>
      <c r="B1" s="471"/>
      <c r="C1" s="471"/>
      <c r="D1" s="471"/>
      <c r="E1" s="471"/>
      <c r="F1" s="471"/>
      <c r="G1" s="471"/>
    </row>
    <row r="2" spans="2:7" ht="14.25" customHeight="1" thickBot="1">
      <c r="B2" s="211"/>
      <c r="C2" s="212"/>
      <c r="D2" s="212"/>
      <c r="E2" s="213"/>
      <c r="F2" s="212"/>
      <c r="G2" s="212"/>
    </row>
    <row r="3" spans="1:7" ht="13.8" thickTop="1">
      <c r="A3" s="462" t="s">
        <v>3</v>
      </c>
      <c r="B3" s="463"/>
      <c r="C3" s="164" t="s">
        <v>102</v>
      </c>
      <c r="D3" s="214"/>
      <c r="E3" s="215" t="s">
        <v>86</v>
      </c>
      <c r="F3" s="216" t="str">
        <f>'00 00 Rek'!H1</f>
        <v>00</v>
      </c>
      <c r="G3" s="217"/>
    </row>
    <row r="4" spans="1:12" ht="13.8" thickBot="1">
      <c r="A4" s="472" t="s">
        <v>77</v>
      </c>
      <c r="B4" s="465"/>
      <c r="C4" s="170" t="s">
        <v>105</v>
      </c>
      <c r="D4" s="218"/>
      <c r="E4" s="473" t="str">
        <f>'00 00 Rek'!G2</f>
        <v>Vedlejší a ostatní náklady</v>
      </c>
      <c r="F4" s="474"/>
      <c r="G4" s="475"/>
      <c r="L4" s="385"/>
    </row>
    <row r="5" spans="1:7" ht="13.8" thickTop="1">
      <c r="A5" s="219"/>
      <c r="G5" s="221"/>
    </row>
    <row r="6" spans="1:11" ht="27" customHeight="1">
      <c r="A6" s="405" t="s">
        <v>87</v>
      </c>
      <c r="B6" s="406" t="s">
        <v>88</v>
      </c>
      <c r="C6" s="406" t="s">
        <v>89</v>
      </c>
      <c r="D6" s="406" t="s">
        <v>90</v>
      </c>
      <c r="E6" s="407" t="s">
        <v>91</v>
      </c>
      <c r="F6" s="408" t="s">
        <v>1132</v>
      </c>
      <c r="G6" s="409" t="s">
        <v>1133</v>
      </c>
      <c r="H6" s="222" t="s">
        <v>92</v>
      </c>
      <c r="I6" s="222" t="s">
        <v>93</v>
      </c>
      <c r="J6" s="222" t="s">
        <v>94</v>
      </c>
      <c r="K6" s="222" t="s">
        <v>95</v>
      </c>
    </row>
    <row r="7" spans="1:15" ht="12.75">
      <c r="A7" s="223" t="s">
        <v>96</v>
      </c>
      <c r="B7" s="224" t="s">
        <v>106</v>
      </c>
      <c r="C7" s="225" t="s">
        <v>107</v>
      </c>
      <c r="D7" s="226"/>
      <c r="E7" s="227"/>
      <c r="F7" s="227"/>
      <c r="G7" s="228"/>
      <c r="H7" s="229"/>
      <c r="I7" s="230"/>
      <c r="J7" s="231"/>
      <c r="K7" s="232"/>
      <c r="O7" s="233">
        <v>1</v>
      </c>
    </row>
    <row r="8" spans="1:80" ht="12.75">
      <c r="A8" s="234">
        <v>1</v>
      </c>
      <c r="B8" s="235" t="s">
        <v>97</v>
      </c>
      <c r="C8" s="236" t="s">
        <v>109</v>
      </c>
      <c r="D8" s="237" t="s">
        <v>110</v>
      </c>
      <c r="E8" s="238">
        <v>1</v>
      </c>
      <c r="F8" s="328"/>
      <c r="G8" s="239">
        <f aca="true" t="shared" si="0" ref="G8:G16">E8*F8</f>
        <v>0</v>
      </c>
      <c r="H8" s="240">
        <v>0</v>
      </c>
      <c r="I8" s="241">
        <f aca="true" t="shared" si="1" ref="I8:I16">E8*H8</f>
        <v>0</v>
      </c>
      <c r="J8" s="240"/>
      <c r="K8" s="241">
        <f aca="true" t="shared" si="2" ref="K8:K16">E8*J8</f>
        <v>0</v>
      </c>
      <c r="O8" s="233">
        <v>2</v>
      </c>
      <c r="AA8" s="210">
        <v>12</v>
      </c>
      <c r="AB8" s="210">
        <v>0</v>
      </c>
      <c r="AC8" s="210">
        <v>1</v>
      </c>
      <c r="AZ8" s="210">
        <v>1</v>
      </c>
      <c r="BA8" s="210">
        <f aca="true" t="shared" si="3" ref="BA8:BA16">IF(AZ8=1,G8,0)</f>
        <v>0</v>
      </c>
      <c r="BB8" s="210">
        <f aca="true" t="shared" si="4" ref="BB8:BB16">IF(AZ8=2,G8,0)</f>
        <v>0</v>
      </c>
      <c r="BC8" s="210">
        <f aca="true" t="shared" si="5" ref="BC8:BC16">IF(AZ8=3,G8,0)</f>
        <v>0</v>
      </c>
      <c r="BD8" s="210">
        <f aca="true" t="shared" si="6" ref="BD8:BD16">IF(AZ8=4,G8,0)</f>
        <v>0</v>
      </c>
      <c r="BE8" s="210">
        <f aca="true" t="shared" si="7" ref="BE8:BE16">IF(AZ8=5,G8,0)</f>
        <v>0</v>
      </c>
      <c r="CA8" s="233">
        <v>12</v>
      </c>
      <c r="CB8" s="233">
        <v>0</v>
      </c>
    </row>
    <row r="9" spans="1:80" ht="20.4">
      <c r="A9" s="234">
        <v>2</v>
      </c>
      <c r="B9" s="235" t="s">
        <v>111</v>
      </c>
      <c r="C9" s="236" t="s">
        <v>1141</v>
      </c>
      <c r="D9" s="237" t="s">
        <v>110</v>
      </c>
      <c r="E9" s="238">
        <v>1</v>
      </c>
      <c r="F9" s="382"/>
      <c r="G9" s="239">
        <f t="shared" si="0"/>
        <v>0</v>
      </c>
      <c r="H9" s="240">
        <v>0</v>
      </c>
      <c r="I9" s="241">
        <f t="shared" si="1"/>
        <v>0</v>
      </c>
      <c r="J9" s="240"/>
      <c r="K9" s="241">
        <f t="shared" si="2"/>
        <v>0</v>
      </c>
      <c r="O9" s="233">
        <v>2</v>
      </c>
      <c r="AA9" s="210">
        <v>12</v>
      </c>
      <c r="AB9" s="210">
        <v>0</v>
      </c>
      <c r="AC9" s="210">
        <v>10</v>
      </c>
      <c r="AZ9" s="210">
        <v>1</v>
      </c>
      <c r="BA9" s="210">
        <f t="shared" si="3"/>
        <v>0</v>
      </c>
      <c r="BB9" s="210">
        <f t="shared" si="4"/>
        <v>0</v>
      </c>
      <c r="BC9" s="210">
        <f t="shared" si="5"/>
        <v>0</v>
      </c>
      <c r="BD9" s="210">
        <f t="shared" si="6"/>
        <v>0</v>
      </c>
      <c r="BE9" s="210">
        <f t="shared" si="7"/>
        <v>0</v>
      </c>
      <c r="CA9" s="233">
        <v>12</v>
      </c>
      <c r="CB9" s="233">
        <v>0</v>
      </c>
    </row>
    <row r="10" spans="1:80" ht="12.75">
      <c r="A10" s="234">
        <v>3</v>
      </c>
      <c r="B10" s="235" t="s">
        <v>112</v>
      </c>
      <c r="C10" s="236" t="s">
        <v>113</v>
      </c>
      <c r="D10" s="237" t="s">
        <v>110</v>
      </c>
      <c r="E10" s="238">
        <v>1</v>
      </c>
      <c r="F10" s="328"/>
      <c r="G10" s="239">
        <f t="shared" si="0"/>
        <v>0</v>
      </c>
      <c r="H10" s="240">
        <v>0</v>
      </c>
      <c r="I10" s="241">
        <f t="shared" si="1"/>
        <v>0</v>
      </c>
      <c r="J10" s="240"/>
      <c r="K10" s="241">
        <f t="shared" si="2"/>
        <v>0</v>
      </c>
      <c r="O10" s="233">
        <v>2</v>
      </c>
      <c r="AA10" s="210">
        <v>12</v>
      </c>
      <c r="AB10" s="210">
        <v>0</v>
      </c>
      <c r="AC10" s="210">
        <v>2</v>
      </c>
      <c r="AZ10" s="210">
        <v>1</v>
      </c>
      <c r="BA10" s="210">
        <f t="shared" si="3"/>
        <v>0</v>
      </c>
      <c r="BB10" s="210">
        <f t="shared" si="4"/>
        <v>0</v>
      </c>
      <c r="BC10" s="210">
        <f t="shared" si="5"/>
        <v>0</v>
      </c>
      <c r="BD10" s="210">
        <f t="shared" si="6"/>
        <v>0</v>
      </c>
      <c r="BE10" s="210">
        <f t="shared" si="7"/>
        <v>0</v>
      </c>
      <c r="CA10" s="233">
        <v>12</v>
      </c>
      <c r="CB10" s="233">
        <v>0</v>
      </c>
    </row>
    <row r="11" spans="1:80" ht="12.75">
      <c r="A11" s="234">
        <v>4</v>
      </c>
      <c r="B11" s="235" t="s">
        <v>114</v>
      </c>
      <c r="C11" s="236" t="s">
        <v>115</v>
      </c>
      <c r="D11" s="237" t="s">
        <v>110</v>
      </c>
      <c r="E11" s="238">
        <v>1</v>
      </c>
      <c r="F11" s="328"/>
      <c r="G11" s="239">
        <f t="shared" si="0"/>
        <v>0</v>
      </c>
      <c r="H11" s="240">
        <v>0</v>
      </c>
      <c r="I11" s="241">
        <f t="shared" si="1"/>
        <v>0</v>
      </c>
      <c r="J11" s="240"/>
      <c r="K11" s="241">
        <f t="shared" si="2"/>
        <v>0</v>
      </c>
      <c r="O11" s="233">
        <v>2</v>
      </c>
      <c r="AA11" s="210">
        <v>12</v>
      </c>
      <c r="AB11" s="210">
        <v>0</v>
      </c>
      <c r="AC11" s="210">
        <v>3</v>
      </c>
      <c r="AZ11" s="210">
        <v>1</v>
      </c>
      <c r="BA11" s="210">
        <f t="shared" si="3"/>
        <v>0</v>
      </c>
      <c r="BB11" s="210">
        <f t="shared" si="4"/>
        <v>0</v>
      </c>
      <c r="BC11" s="210">
        <f t="shared" si="5"/>
        <v>0</v>
      </c>
      <c r="BD11" s="210">
        <f t="shared" si="6"/>
        <v>0</v>
      </c>
      <c r="BE11" s="210">
        <f t="shared" si="7"/>
        <v>0</v>
      </c>
      <c r="CA11" s="233">
        <v>12</v>
      </c>
      <c r="CB11" s="233">
        <v>0</v>
      </c>
    </row>
    <row r="12" spans="1:80" ht="12.75">
      <c r="A12" s="234">
        <v>5</v>
      </c>
      <c r="B12" s="235" t="s">
        <v>116</v>
      </c>
      <c r="C12" s="236" t="s">
        <v>117</v>
      </c>
      <c r="D12" s="237" t="s">
        <v>110</v>
      </c>
      <c r="E12" s="238">
        <v>1</v>
      </c>
      <c r="F12" s="328"/>
      <c r="G12" s="239">
        <f t="shared" si="0"/>
        <v>0</v>
      </c>
      <c r="H12" s="240">
        <v>0</v>
      </c>
      <c r="I12" s="241">
        <f t="shared" si="1"/>
        <v>0</v>
      </c>
      <c r="J12" s="240"/>
      <c r="K12" s="241">
        <f t="shared" si="2"/>
        <v>0</v>
      </c>
      <c r="O12" s="233">
        <v>2</v>
      </c>
      <c r="AA12" s="210">
        <v>12</v>
      </c>
      <c r="AB12" s="210">
        <v>0</v>
      </c>
      <c r="AC12" s="210">
        <v>4</v>
      </c>
      <c r="AZ12" s="210">
        <v>1</v>
      </c>
      <c r="BA12" s="210">
        <f t="shared" si="3"/>
        <v>0</v>
      </c>
      <c r="BB12" s="210">
        <f t="shared" si="4"/>
        <v>0</v>
      </c>
      <c r="BC12" s="210">
        <f t="shared" si="5"/>
        <v>0</v>
      </c>
      <c r="BD12" s="210">
        <f t="shared" si="6"/>
        <v>0</v>
      </c>
      <c r="BE12" s="210">
        <f t="shared" si="7"/>
        <v>0</v>
      </c>
      <c r="CA12" s="233">
        <v>12</v>
      </c>
      <c r="CB12" s="233">
        <v>0</v>
      </c>
    </row>
    <row r="13" spans="1:80" ht="12.75">
      <c r="A13" s="234">
        <v>6</v>
      </c>
      <c r="B13" s="235" t="s">
        <v>118</v>
      </c>
      <c r="C13" s="236" t="s">
        <v>119</v>
      </c>
      <c r="D13" s="237" t="s">
        <v>110</v>
      </c>
      <c r="E13" s="238">
        <v>1</v>
      </c>
      <c r="F13" s="328"/>
      <c r="G13" s="239">
        <f t="shared" si="0"/>
        <v>0</v>
      </c>
      <c r="H13" s="240">
        <v>0</v>
      </c>
      <c r="I13" s="241">
        <f t="shared" si="1"/>
        <v>0</v>
      </c>
      <c r="J13" s="240"/>
      <c r="K13" s="241">
        <f t="shared" si="2"/>
        <v>0</v>
      </c>
      <c r="O13" s="233">
        <v>2</v>
      </c>
      <c r="AA13" s="210">
        <v>12</v>
      </c>
      <c r="AB13" s="210">
        <v>0</v>
      </c>
      <c r="AC13" s="210">
        <v>5</v>
      </c>
      <c r="AZ13" s="210">
        <v>1</v>
      </c>
      <c r="BA13" s="210">
        <f t="shared" si="3"/>
        <v>0</v>
      </c>
      <c r="BB13" s="210">
        <f t="shared" si="4"/>
        <v>0</v>
      </c>
      <c r="BC13" s="210">
        <f t="shared" si="5"/>
        <v>0</v>
      </c>
      <c r="BD13" s="210">
        <f t="shared" si="6"/>
        <v>0</v>
      </c>
      <c r="BE13" s="210">
        <f t="shared" si="7"/>
        <v>0</v>
      </c>
      <c r="CA13" s="233">
        <v>12</v>
      </c>
      <c r="CB13" s="233">
        <v>0</v>
      </c>
    </row>
    <row r="14" spans="1:80" ht="12.75">
      <c r="A14" s="234">
        <v>7</v>
      </c>
      <c r="B14" s="235" t="s">
        <v>120</v>
      </c>
      <c r="C14" s="236" t="s">
        <v>121</v>
      </c>
      <c r="D14" s="237" t="s">
        <v>110</v>
      </c>
      <c r="E14" s="238">
        <v>1</v>
      </c>
      <c r="F14" s="328"/>
      <c r="G14" s="239">
        <f t="shared" si="0"/>
        <v>0</v>
      </c>
      <c r="H14" s="240">
        <v>0</v>
      </c>
      <c r="I14" s="241">
        <f t="shared" si="1"/>
        <v>0</v>
      </c>
      <c r="J14" s="240"/>
      <c r="K14" s="241">
        <f t="shared" si="2"/>
        <v>0</v>
      </c>
      <c r="O14" s="233">
        <v>2</v>
      </c>
      <c r="AA14" s="210">
        <v>12</v>
      </c>
      <c r="AB14" s="210">
        <v>0</v>
      </c>
      <c r="AC14" s="210">
        <v>6</v>
      </c>
      <c r="AZ14" s="210">
        <v>1</v>
      </c>
      <c r="BA14" s="210">
        <f t="shared" si="3"/>
        <v>0</v>
      </c>
      <c r="BB14" s="210">
        <f t="shared" si="4"/>
        <v>0</v>
      </c>
      <c r="BC14" s="210">
        <f t="shared" si="5"/>
        <v>0</v>
      </c>
      <c r="BD14" s="210">
        <f t="shared" si="6"/>
        <v>0</v>
      </c>
      <c r="BE14" s="210">
        <f t="shared" si="7"/>
        <v>0</v>
      </c>
      <c r="CA14" s="233">
        <v>12</v>
      </c>
      <c r="CB14" s="233">
        <v>0</v>
      </c>
    </row>
    <row r="15" spans="1:80" ht="12.75">
      <c r="A15" s="234">
        <v>8</v>
      </c>
      <c r="B15" s="235" t="s">
        <v>122</v>
      </c>
      <c r="C15" s="236" t="s">
        <v>123</v>
      </c>
      <c r="D15" s="237" t="s">
        <v>110</v>
      </c>
      <c r="E15" s="238">
        <v>1</v>
      </c>
      <c r="F15" s="328"/>
      <c r="G15" s="239">
        <f t="shared" si="0"/>
        <v>0</v>
      </c>
      <c r="H15" s="240">
        <v>0</v>
      </c>
      <c r="I15" s="241">
        <f t="shared" si="1"/>
        <v>0</v>
      </c>
      <c r="J15" s="240"/>
      <c r="K15" s="241">
        <f t="shared" si="2"/>
        <v>0</v>
      </c>
      <c r="O15" s="233">
        <v>2</v>
      </c>
      <c r="AA15" s="210">
        <v>12</v>
      </c>
      <c r="AB15" s="210">
        <v>0</v>
      </c>
      <c r="AC15" s="210">
        <v>8</v>
      </c>
      <c r="AZ15" s="210">
        <v>1</v>
      </c>
      <c r="BA15" s="210">
        <f t="shared" si="3"/>
        <v>0</v>
      </c>
      <c r="BB15" s="210">
        <f t="shared" si="4"/>
        <v>0</v>
      </c>
      <c r="BC15" s="210">
        <f t="shared" si="5"/>
        <v>0</v>
      </c>
      <c r="BD15" s="210">
        <f t="shared" si="6"/>
        <v>0</v>
      </c>
      <c r="BE15" s="210">
        <f t="shared" si="7"/>
        <v>0</v>
      </c>
      <c r="CA15" s="233">
        <v>12</v>
      </c>
      <c r="CB15" s="233">
        <v>0</v>
      </c>
    </row>
    <row r="16" spans="1:80" ht="12.75">
      <c r="A16" s="234">
        <v>9</v>
      </c>
      <c r="B16" s="235" t="s">
        <v>124</v>
      </c>
      <c r="C16" s="236" t="s">
        <v>1140</v>
      </c>
      <c r="D16" s="237" t="s">
        <v>110</v>
      </c>
      <c r="E16" s="238">
        <v>1</v>
      </c>
      <c r="F16" s="382"/>
      <c r="G16" s="239">
        <f t="shared" si="0"/>
        <v>0</v>
      </c>
      <c r="H16" s="240">
        <v>0</v>
      </c>
      <c r="I16" s="241">
        <f t="shared" si="1"/>
        <v>0</v>
      </c>
      <c r="J16" s="240"/>
      <c r="K16" s="241">
        <f t="shared" si="2"/>
        <v>0</v>
      </c>
      <c r="O16" s="233">
        <v>2</v>
      </c>
      <c r="AA16" s="210">
        <v>12</v>
      </c>
      <c r="AB16" s="210">
        <v>0</v>
      </c>
      <c r="AC16" s="210">
        <v>9</v>
      </c>
      <c r="AZ16" s="210">
        <v>1</v>
      </c>
      <c r="BA16" s="210">
        <f t="shared" si="3"/>
        <v>0</v>
      </c>
      <c r="BB16" s="210">
        <f t="shared" si="4"/>
        <v>0</v>
      </c>
      <c r="BC16" s="210">
        <f t="shared" si="5"/>
        <v>0</v>
      </c>
      <c r="BD16" s="210">
        <f t="shared" si="6"/>
        <v>0</v>
      </c>
      <c r="BE16" s="210">
        <f t="shared" si="7"/>
        <v>0</v>
      </c>
      <c r="CA16" s="233">
        <v>12</v>
      </c>
      <c r="CB16" s="233">
        <v>0</v>
      </c>
    </row>
    <row r="17" spans="1:57" ht="12.75">
      <c r="A17" s="251"/>
      <c r="B17" s="252" t="s">
        <v>99</v>
      </c>
      <c r="C17" s="253" t="s">
        <v>108</v>
      </c>
      <c r="D17" s="254"/>
      <c r="E17" s="255"/>
      <c r="F17" s="256"/>
      <c r="G17" s="257">
        <f>SUM(G7:G16)</f>
        <v>0</v>
      </c>
      <c r="H17" s="258"/>
      <c r="I17" s="259">
        <f>SUM(I7:I16)</f>
        <v>0</v>
      </c>
      <c r="J17" s="258"/>
      <c r="K17" s="259">
        <f>SUM(K7:K16)</f>
        <v>0</v>
      </c>
      <c r="O17" s="233">
        <v>4</v>
      </c>
      <c r="BA17" s="260">
        <f>SUM(BA7:BA16)</f>
        <v>0</v>
      </c>
      <c r="BB17" s="260">
        <f>SUM(BB7:BB16)</f>
        <v>0</v>
      </c>
      <c r="BC17" s="260">
        <f>SUM(BC7:BC16)</f>
        <v>0</v>
      </c>
      <c r="BD17" s="260">
        <f>SUM(BD7:BD16)</f>
        <v>0</v>
      </c>
      <c r="BE17" s="260">
        <f>SUM(BE7:BE16)</f>
        <v>0</v>
      </c>
    </row>
    <row r="18" ht="12.75">
      <c r="E18" s="210"/>
    </row>
    <row r="19" ht="12.75">
      <c r="E19" s="210"/>
    </row>
    <row r="20" ht="12.75">
      <c r="E20" s="210"/>
    </row>
    <row r="21" ht="12.75">
      <c r="E21" s="210"/>
    </row>
    <row r="22" ht="12.75">
      <c r="E22" s="210"/>
    </row>
    <row r="23" ht="12.75">
      <c r="E23" s="210"/>
    </row>
    <row r="24" ht="12.75">
      <c r="E24" s="210"/>
    </row>
    <row r="25" ht="12.75">
      <c r="E25" s="210"/>
    </row>
    <row r="26" ht="12.75">
      <c r="E26" s="210"/>
    </row>
    <row r="27" ht="12.75">
      <c r="E27" s="210"/>
    </row>
    <row r="28" ht="12.75">
      <c r="E28" s="210"/>
    </row>
    <row r="29" ht="12.75">
      <c r="E29" s="210"/>
    </row>
    <row r="30" ht="12.75">
      <c r="E30" s="210"/>
    </row>
    <row r="31" ht="12.75">
      <c r="E31" s="210"/>
    </row>
    <row r="32" ht="12.75">
      <c r="E32" s="210"/>
    </row>
    <row r="33" ht="12.75">
      <c r="E33" s="210"/>
    </row>
    <row r="34" ht="12.75">
      <c r="E34" s="210"/>
    </row>
    <row r="35" ht="12.75">
      <c r="E35" s="210"/>
    </row>
    <row r="36" ht="12.75">
      <c r="E36" s="210"/>
    </row>
    <row r="37" ht="12.75">
      <c r="E37" s="210"/>
    </row>
    <row r="38" ht="12.75">
      <c r="E38" s="210"/>
    </row>
    <row r="39" ht="12.75">
      <c r="E39" s="210"/>
    </row>
    <row r="40" ht="12.75">
      <c r="E40" s="210"/>
    </row>
    <row r="41" spans="1:7" ht="12.75">
      <c r="A41" s="250"/>
      <c r="B41" s="250"/>
      <c r="C41" s="250"/>
      <c r="D41" s="250"/>
      <c r="E41" s="250"/>
      <c r="F41" s="250"/>
      <c r="G41" s="250"/>
    </row>
    <row r="42" spans="1:7" ht="12.75">
      <c r="A42" s="250"/>
      <c r="B42" s="250"/>
      <c r="C42" s="250"/>
      <c r="D42" s="250"/>
      <c r="E42" s="250"/>
      <c r="F42" s="250"/>
      <c r="G42" s="250"/>
    </row>
    <row r="43" spans="1:7" ht="12.75">
      <c r="A43" s="250"/>
      <c r="B43" s="250"/>
      <c r="C43" s="250"/>
      <c r="D43" s="250"/>
      <c r="E43" s="250"/>
      <c r="F43" s="250"/>
      <c r="G43" s="250"/>
    </row>
    <row r="44" spans="1:7" ht="12.75">
      <c r="A44" s="250"/>
      <c r="B44" s="250"/>
      <c r="C44" s="250"/>
      <c r="D44" s="250"/>
      <c r="E44" s="250"/>
      <c r="F44" s="250"/>
      <c r="G44" s="250"/>
    </row>
    <row r="45" ht="12.75">
      <c r="E45" s="210"/>
    </row>
    <row r="46" ht="12.75">
      <c r="E46" s="210"/>
    </row>
    <row r="47" ht="12.75">
      <c r="E47" s="210"/>
    </row>
    <row r="48" ht="12.75">
      <c r="E48" s="210"/>
    </row>
    <row r="49" ht="12.75">
      <c r="E49" s="210"/>
    </row>
    <row r="50" ht="12.75">
      <c r="E50" s="210"/>
    </row>
    <row r="51" ht="12.75">
      <c r="E51" s="210"/>
    </row>
    <row r="52" ht="12.75">
      <c r="E52" s="210"/>
    </row>
    <row r="53" ht="12.75">
      <c r="E53" s="210"/>
    </row>
    <row r="54" ht="12.75">
      <c r="E54" s="210"/>
    </row>
    <row r="55" ht="12.75">
      <c r="E55" s="210"/>
    </row>
    <row r="56" ht="12.75">
      <c r="E56" s="210"/>
    </row>
    <row r="57" ht="12.75">
      <c r="E57" s="210"/>
    </row>
    <row r="58" ht="12.75">
      <c r="E58" s="210"/>
    </row>
    <row r="59" ht="12.75">
      <c r="E59" s="210"/>
    </row>
    <row r="60" ht="12.75">
      <c r="E60" s="210"/>
    </row>
    <row r="61" ht="12.75">
      <c r="E61" s="210"/>
    </row>
    <row r="62" ht="12.75">
      <c r="E62" s="210"/>
    </row>
    <row r="63" ht="12.75">
      <c r="E63" s="210"/>
    </row>
    <row r="64" ht="12.75">
      <c r="E64" s="210"/>
    </row>
    <row r="65" ht="12.75">
      <c r="E65" s="210"/>
    </row>
    <row r="66" ht="12.75">
      <c r="E66" s="210"/>
    </row>
    <row r="67" ht="12.75">
      <c r="E67" s="210"/>
    </row>
    <row r="68" ht="12.75">
      <c r="E68" s="210"/>
    </row>
    <row r="69" ht="12.75">
      <c r="E69" s="210"/>
    </row>
    <row r="70" ht="12.75">
      <c r="E70" s="210"/>
    </row>
    <row r="71" ht="12.75">
      <c r="E71" s="210"/>
    </row>
    <row r="72" ht="12.75">
      <c r="E72" s="210"/>
    </row>
    <row r="73" ht="12.75">
      <c r="E73" s="210"/>
    </row>
    <row r="74" ht="12.75">
      <c r="E74" s="210"/>
    </row>
    <row r="75" ht="12.75">
      <c r="E75" s="210"/>
    </row>
    <row r="76" spans="1:2" ht="12.75">
      <c r="A76" s="261"/>
      <c r="B76" s="261"/>
    </row>
    <row r="77" spans="1:7" ht="12.75">
      <c r="A77" s="250"/>
      <c r="B77" s="250"/>
      <c r="C77" s="262"/>
      <c r="D77" s="262"/>
      <c r="E77" s="263"/>
      <c r="F77" s="262"/>
      <c r="G77" s="264"/>
    </row>
    <row r="78" spans="1:7" ht="12.75">
      <c r="A78" s="265"/>
      <c r="B78" s="265"/>
      <c r="C78" s="250"/>
      <c r="D78" s="250"/>
      <c r="E78" s="266"/>
      <c r="F78" s="250"/>
      <c r="G78" s="250"/>
    </row>
    <row r="79" spans="1:7" ht="12.75">
      <c r="A79" s="250"/>
      <c r="B79" s="250"/>
      <c r="C79" s="250"/>
      <c r="D79" s="250"/>
      <c r="E79" s="266"/>
      <c r="F79" s="250"/>
      <c r="G79" s="250"/>
    </row>
    <row r="80" spans="1:7" ht="12.75">
      <c r="A80" s="250"/>
      <c r="B80" s="250"/>
      <c r="C80" s="250"/>
      <c r="D80" s="250"/>
      <c r="E80" s="266"/>
      <c r="F80" s="250"/>
      <c r="G80" s="250"/>
    </row>
    <row r="81" spans="1:7" ht="12.75">
      <c r="A81" s="250"/>
      <c r="B81" s="250"/>
      <c r="C81" s="250"/>
      <c r="D81" s="250"/>
      <c r="E81" s="266"/>
      <c r="F81" s="250"/>
      <c r="G81" s="250"/>
    </row>
    <row r="82" spans="1:7" ht="12.75">
      <c r="A82" s="250"/>
      <c r="B82" s="250"/>
      <c r="C82" s="250"/>
      <c r="D82" s="250"/>
      <c r="E82" s="266"/>
      <c r="F82" s="250"/>
      <c r="G82" s="250"/>
    </row>
    <row r="83" spans="1:7" ht="12.75">
      <c r="A83" s="250"/>
      <c r="B83" s="250"/>
      <c r="C83" s="250"/>
      <c r="D83" s="250"/>
      <c r="E83" s="266"/>
      <c r="F83" s="250"/>
      <c r="G83" s="250"/>
    </row>
    <row r="84" spans="1:7" ht="12.75">
      <c r="A84" s="250"/>
      <c r="B84" s="250"/>
      <c r="C84" s="250"/>
      <c r="D84" s="250"/>
      <c r="E84" s="266"/>
      <c r="F84" s="250"/>
      <c r="G84" s="250"/>
    </row>
    <row r="85" spans="1:7" ht="12.75">
      <c r="A85" s="250"/>
      <c r="B85" s="250"/>
      <c r="C85" s="250"/>
      <c r="D85" s="250"/>
      <c r="E85" s="266"/>
      <c r="F85" s="250"/>
      <c r="G85" s="250"/>
    </row>
    <row r="86" spans="1:7" ht="12.75">
      <c r="A86" s="250"/>
      <c r="B86" s="250"/>
      <c r="C86" s="250"/>
      <c r="D86" s="250"/>
      <c r="E86" s="266"/>
      <c r="F86" s="250"/>
      <c r="G86" s="250"/>
    </row>
    <row r="87" spans="1:7" ht="12.75">
      <c r="A87" s="250"/>
      <c r="B87" s="250"/>
      <c r="C87" s="250"/>
      <c r="D87" s="250"/>
      <c r="E87" s="266"/>
      <c r="F87" s="250"/>
      <c r="G87" s="250"/>
    </row>
    <row r="88" spans="1:7" ht="12.75">
      <c r="A88" s="250"/>
      <c r="B88" s="250"/>
      <c r="C88" s="250"/>
      <c r="D88" s="250"/>
      <c r="E88" s="266"/>
      <c r="F88" s="250"/>
      <c r="G88" s="250"/>
    </row>
    <row r="89" spans="1:7" ht="12.75">
      <c r="A89" s="250"/>
      <c r="B89" s="250"/>
      <c r="C89" s="250"/>
      <c r="D89" s="250"/>
      <c r="E89" s="266"/>
      <c r="F89" s="250"/>
      <c r="G89" s="250"/>
    </row>
    <row r="90" spans="1:7" ht="12.75">
      <c r="A90" s="250"/>
      <c r="B90" s="250"/>
      <c r="C90" s="250"/>
      <c r="D90" s="250"/>
      <c r="E90" s="266"/>
      <c r="F90" s="250"/>
      <c r="G90" s="250"/>
    </row>
  </sheetData>
  <sheetProtection password="C576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22">
      <selection activeCell="K33" sqref="K33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78" t="s">
        <v>32</v>
      </c>
      <c r="B1" s="79"/>
      <c r="C1" s="79"/>
      <c r="D1" s="79"/>
      <c r="E1" s="79"/>
      <c r="F1" s="79"/>
      <c r="G1" s="79"/>
    </row>
    <row r="2" spans="1:7" ht="12.75" customHeight="1">
      <c r="A2" s="80" t="s">
        <v>33</v>
      </c>
      <c r="B2" s="81"/>
      <c r="C2" s="82" t="s">
        <v>125</v>
      </c>
      <c r="D2" s="82" t="s">
        <v>126</v>
      </c>
      <c r="E2" s="83"/>
      <c r="F2" s="84" t="s">
        <v>34</v>
      </c>
      <c r="G2" s="410"/>
    </row>
    <row r="3" spans="1:7" ht="3" customHeight="1" hidden="1">
      <c r="A3" s="85"/>
      <c r="B3" s="86"/>
      <c r="C3" s="87"/>
      <c r="D3" s="87"/>
      <c r="E3" s="88"/>
      <c r="F3" s="89"/>
      <c r="G3" s="411"/>
    </row>
    <row r="4" spans="1:7" ht="12" customHeight="1">
      <c r="A4" s="90" t="s">
        <v>35</v>
      </c>
      <c r="B4" s="86"/>
      <c r="C4" s="87"/>
      <c r="D4" s="87"/>
      <c r="E4" s="88"/>
      <c r="F4" s="89" t="s">
        <v>36</v>
      </c>
      <c r="G4" s="412"/>
    </row>
    <row r="5" spans="1:7" ht="12.9" customHeight="1">
      <c r="A5" s="91" t="s">
        <v>125</v>
      </c>
      <c r="B5" s="92"/>
      <c r="C5" s="93" t="s">
        <v>126</v>
      </c>
      <c r="D5" s="94"/>
      <c r="E5" s="92"/>
      <c r="F5" s="89" t="s">
        <v>37</v>
      </c>
      <c r="G5" s="411"/>
    </row>
    <row r="6" spans="1:15" ht="12.9" customHeight="1">
      <c r="A6" s="90" t="s">
        <v>38</v>
      </c>
      <c r="B6" s="86"/>
      <c r="C6" s="87"/>
      <c r="D6" s="87"/>
      <c r="E6" s="88"/>
      <c r="F6" s="95" t="s">
        <v>39</v>
      </c>
      <c r="G6" s="413"/>
      <c r="O6" s="96"/>
    </row>
    <row r="7" spans="1:7" ht="12.9" customHeight="1">
      <c r="A7" s="97" t="s">
        <v>100</v>
      </c>
      <c r="B7" s="98"/>
      <c r="C7" s="99" t="s">
        <v>101</v>
      </c>
      <c r="D7" s="100"/>
      <c r="E7" s="100"/>
      <c r="F7" s="101" t="s">
        <v>40</v>
      </c>
      <c r="G7" s="413"/>
    </row>
    <row r="8" spans="1:9" ht="12.75">
      <c r="A8" s="102" t="s">
        <v>41</v>
      </c>
      <c r="B8" s="89"/>
      <c r="C8" s="453"/>
      <c r="D8" s="453"/>
      <c r="E8" s="454"/>
      <c r="F8" s="103" t="s">
        <v>42</v>
      </c>
      <c r="G8" s="414"/>
      <c r="H8" s="104"/>
      <c r="I8" s="105"/>
    </row>
    <row r="9" spans="1:8" ht="12.75">
      <c r="A9" s="102" t="s">
        <v>43</v>
      </c>
      <c r="B9" s="89"/>
      <c r="C9" s="453"/>
      <c r="D9" s="453"/>
      <c r="E9" s="454"/>
      <c r="F9" s="89"/>
      <c r="G9" s="106"/>
      <c r="H9" s="107"/>
    </row>
    <row r="10" spans="1:8" ht="12.75">
      <c r="A10" s="102" t="s">
        <v>44</v>
      </c>
      <c r="B10" s="89"/>
      <c r="C10" s="453"/>
      <c r="D10" s="453"/>
      <c r="E10" s="453"/>
      <c r="F10" s="108"/>
      <c r="G10" s="109"/>
      <c r="H10" s="110"/>
    </row>
    <row r="11" spans="1:57" ht="13.5" customHeight="1">
      <c r="A11" s="102" t="s">
        <v>45</v>
      </c>
      <c r="B11" s="89"/>
      <c r="C11" s="453"/>
      <c r="D11" s="453"/>
      <c r="E11" s="453"/>
      <c r="F11" s="111" t="s">
        <v>46</v>
      </c>
      <c r="G11" s="415"/>
      <c r="H11" s="107"/>
      <c r="BA11" s="112"/>
      <c r="BB11" s="112"/>
      <c r="BC11" s="112"/>
      <c r="BD11" s="112"/>
      <c r="BE11" s="112"/>
    </row>
    <row r="12" spans="1:8" ht="12.75" customHeight="1">
      <c r="A12" s="113" t="s">
        <v>47</v>
      </c>
      <c r="B12" s="86"/>
      <c r="C12" s="455"/>
      <c r="D12" s="455"/>
      <c r="E12" s="455"/>
      <c r="F12" s="114" t="s">
        <v>48</v>
      </c>
      <c r="G12" s="416"/>
      <c r="H12" s="107"/>
    </row>
    <row r="13" spans="1:8" ht="28.5" customHeight="1" thickBot="1">
      <c r="A13" s="115" t="s">
        <v>49</v>
      </c>
      <c r="B13" s="116"/>
      <c r="C13" s="116"/>
      <c r="D13" s="116"/>
      <c r="E13" s="117"/>
      <c r="F13" s="117"/>
      <c r="G13" s="118"/>
      <c r="H13" s="107"/>
    </row>
    <row r="14" spans="1:7" ht="17.25" customHeight="1" thickBot="1">
      <c r="A14" s="119" t="s">
        <v>50</v>
      </c>
      <c r="B14" s="120"/>
      <c r="C14" s="121"/>
      <c r="D14" s="122" t="s">
        <v>51</v>
      </c>
      <c r="E14" s="123"/>
      <c r="F14" s="123"/>
      <c r="G14" s="121"/>
    </row>
    <row r="15" spans="1:7" ht="15.9" customHeight="1">
      <c r="A15" s="124"/>
      <c r="B15" s="125" t="s">
        <v>52</v>
      </c>
      <c r="C15" s="126">
        <f>'01 01 Rek'!E10</f>
        <v>0</v>
      </c>
      <c r="D15" s="127" t="str">
        <f>'01 01 Rek'!A15</f>
        <v>Ztížené výrobní podmínky</v>
      </c>
      <c r="E15" s="128"/>
      <c r="F15" s="129"/>
      <c r="G15" s="126">
        <f>'01 01 Rek'!I15</f>
        <v>0</v>
      </c>
    </row>
    <row r="16" spans="1:7" ht="15.9" customHeight="1">
      <c r="A16" s="124" t="s">
        <v>53</v>
      </c>
      <c r="B16" s="125" t="s">
        <v>54</v>
      </c>
      <c r="C16" s="126">
        <f>'01 01 Rek'!F10</f>
        <v>0</v>
      </c>
      <c r="D16" s="85" t="str">
        <f>'01 01 Rek'!A16</f>
        <v>Oborová přirážka</v>
      </c>
      <c r="E16" s="130"/>
      <c r="F16" s="131"/>
      <c r="G16" s="126">
        <f>'01 01 Rek'!I16</f>
        <v>0</v>
      </c>
    </row>
    <row r="17" spans="1:7" ht="15.9" customHeight="1">
      <c r="A17" s="124" t="s">
        <v>55</v>
      </c>
      <c r="B17" s="125" t="s">
        <v>56</v>
      </c>
      <c r="C17" s="126">
        <f>'01 01 Rek'!H10</f>
        <v>0</v>
      </c>
      <c r="D17" s="85" t="str">
        <f>'01 01 Rek'!A17</f>
        <v>Přesun stavebních kapacit</v>
      </c>
      <c r="E17" s="130"/>
      <c r="F17" s="131"/>
      <c r="G17" s="126">
        <f>'01 01 Rek'!I17</f>
        <v>0</v>
      </c>
    </row>
    <row r="18" spans="1:7" ht="15.9" customHeight="1">
      <c r="A18" s="132" t="s">
        <v>57</v>
      </c>
      <c r="B18" s="133" t="s">
        <v>58</v>
      </c>
      <c r="C18" s="126">
        <f>'01 01 Rek'!G10</f>
        <v>0</v>
      </c>
      <c r="D18" s="85" t="str">
        <f>'01 01 Rek'!A18</f>
        <v>Mimostaveništní doprava</v>
      </c>
      <c r="E18" s="130"/>
      <c r="F18" s="131"/>
      <c r="G18" s="126">
        <f>'01 01 Rek'!I18</f>
        <v>0</v>
      </c>
    </row>
    <row r="19" spans="1:7" ht="15.9" customHeight="1">
      <c r="A19" s="134" t="s">
        <v>59</v>
      </c>
      <c r="B19" s="125"/>
      <c r="C19" s="126">
        <f>SUM(C15:C18)</f>
        <v>0</v>
      </c>
      <c r="D19" s="85" t="str">
        <f>'01 01 Rek'!A19</f>
        <v>Zařízení staveniště</v>
      </c>
      <c r="E19" s="130"/>
      <c r="F19" s="131"/>
      <c r="G19" s="126">
        <f>'01 01 Rek'!I19</f>
        <v>0</v>
      </c>
    </row>
    <row r="20" spans="1:7" ht="15.9" customHeight="1">
      <c r="A20" s="134"/>
      <c r="B20" s="125"/>
      <c r="C20" s="126"/>
      <c r="D20" s="85" t="str">
        <f>'01 01 Rek'!A20</f>
        <v>Provoz investora</v>
      </c>
      <c r="E20" s="130"/>
      <c r="F20" s="131"/>
      <c r="G20" s="126">
        <f>'01 01 Rek'!I20</f>
        <v>0</v>
      </c>
    </row>
    <row r="21" spans="1:7" ht="15.9" customHeight="1">
      <c r="A21" s="134" t="s">
        <v>29</v>
      </c>
      <c r="B21" s="125"/>
      <c r="C21" s="126">
        <f>'01 01 Rek'!I10</f>
        <v>0</v>
      </c>
      <c r="D21" s="85" t="str">
        <f>'01 01 Rek'!A21</f>
        <v>Kompletační činnost (IČD)</v>
      </c>
      <c r="E21" s="130"/>
      <c r="F21" s="131"/>
      <c r="G21" s="126">
        <f>'01 01 Rek'!I21</f>
        <v>0</v>
      </c>
    </row>
    <row r="22" spans="1:7" ht="15.9" customHeight="1">
      <c r="A22" s="135" t="s">
        <v>60</v>
      </c>
      <c r="B22" s="107"/>
      <c r="C22" s="126">
        <f>C19+C21</f>
        <v>0</v>
      </c>
      <c r="D22" s="85" t="s">
        <v>61</v>
      </c>
      <c r="E22" s="130"/>
      <c r="F22" s="131"/>
      <c r="G22" s="126">
        <f>G23-SUM(G15:G21)</f>
        <v>0</v>
      </c>
    </row>
    <row r="23" spans="1:7" ht="15.9" customHeight="1" thickBot="1">
      <c r="A23" s="451" t="s">
        <v>62</v>
      </c>
      <c r="B23" s="452"/>
      <c r="C23" s="136">
        <f>C22+G23</f>
        <v>0</v>
      </c>
      <c r="D23" s="137" t="s">
        <v>63</v>
      </c>
      <c r="E23" s="138"/>
      <c r="F23" s="139"/>
      <c r="G23" s="126">
        <f>'01 01 Rek'!H23</f>
        <v>0</v>
      </c>
    </row>
    <row r="24" spans="1:7" ht="12.75">
      <c r="A24" s="140" t="s">
        <v>64</v>
      </c>
      <c r="B24" s="141"/>
      <c r="C24" s="142"/>
      <c r="D24" s="141" t="s">
        <v>65</v>
      </c>
      <c r="E24" s="141"/>
      <c r="F24" s="143" t="s">
        <v>66</v>
      </c>
      <c r="G24" s="144"/>
    </row>
    <row r="25" spans="1:7" ht="12.75">
      <c r="A25" s="135" t="s">
        <v>67</v>
      </c>
      <c r="B25" s="107"/>
      <c r="C25" s="417"/>
      <c r="D25" s="107" t="s">
        <v>67</v>
      </c>
      <c r="E25" s="404"/>
      <c r="F25" s="146" t="s">
        <v>67</v>
      </c>
      <c r="G25" s="418"/>
    </row>
    <row r="26" spans="1:7" ht="37.5" customHeight="1">
      <c r="A26" s="135" t="s">
        <v>68</v>
      </c>
      <c r="B26" s="148"/>
      <c r="C26" s="417"/>
      <c r="D26" s="107" t="s">
        <v>68</v>
      </c>
      <c r="E26" s="404"/>
      <c r="F26" s="146" t="s">
        <v>68</v>
      </c>
      <c r="G26" s="418"/>
    </row>
    <row r="27" spans="1:7" ht="12.75">
      <c r="A27" s="135"/>
      <c r="B27" s="149"/>
      <c r="C27" s="417"/>
      <c r="D27" s="107"/>
      <c r="E27" s="404"/>
      <c r="F27" s="146"/>
      <c r="G27" s="418"/>
    </row>
    <row r="28" spans="1:7" ht="12.75">
      <c r="A28" s="135" t="s">
        <v>69</v>
      </c>
      <c r="B28" s="107"/>
      <c r="C28" s="417"/>
      <c r="D28" s="146" t="s">
        <v>70</v>
      </c>
      <c r="E28" s="417"/>
      <c r="F28" s="150" t="s">
        <v>70</v>
      </c>
      <c r="G28" s="418"/>
    </row>
    <row r="29" spans="1:7" ht="69" customHeight="1">
      <c r="A29" s="135"/>
      <c r="B29" s="107"/>
      <c r="C29" s="151"/>
      <c r="D29" s="152"/>
      <c r="E29" s="151"/>
      <c r="F29" s="107"/>
      <c r="G29" s="147"/>
    </row>
    <row r="30" spans="1:7" ht="12.75">
      <c r="A30" s="153" t="s">
        <v>11</v>
      </c>
      <c r="B30" s="154"/>
      <c r="C30" s="155">
        <v>21</v>
      </c>
      <c r="D30" s="154" t="s">
        <v>71</v>
      </c>
      <c r="E30" s="156"/>
      <c r="F30" s="457">
        <f>C23-F32</f>
        <v>0</v>
      </c>
      <c r="G30" s="458"/>
    </row>
    <row r="31" spans="1:7" ht="12.75">
      <c r="A31" s="153" t="s">
        <v>72</v>
      </c>
      <c r="B31" s="154"/>
      <c r="C31" s="155">
        <f>C30</f>
        <v>21</v>
      </c>
      <c r="D31" s="154" t="s">
        <v>73</v>
      </c>
      <c r="E31" s="156"/>
      <c r="F31" s="457">
        <f>ROUND(PRODUCT(F30,C31/100),0)</f>
        <v>0</v>
      </c>
      <c r="G31" s="458"/>
    </row>
    <row r="32" spans="1:7" ht="12.75">
      <c r="A32" s="153" t="s">
        <v>11</v>
      </c>
      <c r="B32" s="154"/>
      <c r="C32" s="155">
        <v>0</v>
      </c>
      <c r="D32" s="154" t="s">
        <v>73</v>
      </c>
      <c r="E32" s="156"/>
      <c r="F32" s="457">
        <v>0</v>
      </c>
      <c r="G32" s="458"/>
    </row>
    <row r="33" spans="1:7" ht="12.75">
      <c r="A33" s="153" t="s">
        <v>72</v>
      </c>
      <c r="B33" s="157"/>
      <c r="C33" s="158">
        <f>C32</f>
        <v>0</v>
      </c>
      <c r="D33" s="154" t="s">
        <v>73</v>
      </c>
      <c r="E33" s="131"/>
      <c r="F33" s="457">
        <f>ROUND(PRODUCT(F32,C33/100),0)</f>
        <v>0</v>
      </c>
      <c r="G33" s="458"/>
    </row>
    <row r="34" spans="1:7" s="162" customFormat="1" ht="19.5" customHeight="1" thickBot="1">
      <c r="A34" s="159" t="s">
        <v>74</v>
      </c>
      <c r="B34" s="160"/>
      <c r="C34" s="160"/>
      <c r="D34" s="160"/>
      <c r="E34" s="161"/>
      <c r="F34" s="459">
        <f>ROUND(SUM(F30:F33),0)</f>
        <v>0</v>
      </c>
      <c r="G34" s="460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61"/>
      <c r="C37" s="461"/>
      <c r="D37" s="461"/>
      <c r="E37" s="461"/>
      <c r="F37" s="461"/>
      <c r="G37" s="461"/>
      <c r="H37" s="1" t="s">
        <v>2</v>
      </c>
    </row>
    <row r="38" spans="1:8" ht="12.75" customHeight="1">
      <c r="A38" s="163"/>
      <c r="B38" s="461"/>
      <c r="C38" s="461"/>
      <c r="D38" s="461"/>
      <c r="E38" s="461"/>
      <c r="F38" s="461"/>
      <c r="G38" s="461"/>
      <c r="H38" s="1" t="s">
        <v>2</v>
      </c>
    </row>
    <row r="39" spans="1:8" ht="12.75">
      <c r="A39" s="163"/>
      <c r="B39" s="461"/>
      <c r="C39" s="461"/>
      <c r="D39" s="461"/>
      <c r="E39" s="461"/>
      <c r="F39" s="461"/>
      <c r="G39" s="461"/>
      <c r="H39" s="1" t="s">
        <v>2</v>
      </c>
    </row>
    <row r="40" spans="1:8" ht="12.75">
      <c r="A40" s="163"/>
      <c r="B40" s="461"/>
      <c r="C40" s="461"/>
      <c r="D40" s="461"/>
      <c r="E40" s="461"/>
      <c r="F40" s="461"/>
      <c r="G40" s="461"/>
      <c r="H40" s="1" t="s">
        <v>2</v>
      </c>
    </row>
    <row r="41" spans="1:8" ht="12.75">
      <c r="A41" s="163"/>
      <c r="B41" s="461"/>
      <c r="C41" s="461"/>
      <c r="D41" s="461"/>
      <c r="E41" s="461"/>
      <c r="F41" s="461"/>
      <c r="G41" s="461"/>
      <c r="H41" s="1" t="s">
        <v>2</v>
      </c>
    </row>
    <row r="42" spans="1:8" ht="12.75">
      <c r="A42" s="163"/>
      <c r="B42" s="461"/>
      <c r="C42" s="461"/>
      <c r="D42" s="461"/>
      <c r="E42" s="461"/>
      <c r="F42" s="461"/>
      <c r="G42" s="461"/>
      <c r="H42" s="1" t="s">
        <v>2</v>
      </c>
    </row>
    <row r="43" spans="1:8" ht="12.75">
      <c r="A43" s="163"/>
      <c r="B43" s="461"/>
      <c r="C43" s="461"/>
      <c r="D43" s="461"/>
      <c r="E43" s="461"/>
      <c r="F43" s="461"/>
      <c r="G43" s="461"/>
      <c r="H43" s="1" t="s">
        <v>2</v>
      </c>
    </row>
    <row r="44" spans="1:8" ht="12.75" customHeight="1">
      <c r="A44" s="163"/>
      <c r="B44" s="461"/>
      <c r="C44" s="461"/>
      <c r="D44" s="461"/>
      <c r="E44" s="461"/>
      <c r="F44" s="461"/>
      <c r="G44" s="461"/>
      <c r="H44" s="1" t="s">
        <v>2</v>
      </c>
    </row>
    <row r="45" spans="1:8" ht="12.75" customHeight="1">
      <c r="A45" s="163"/>
      <c r="B45" s="461"/>
      <c r="C45" s="461"/>
      <c r="D45" s="461"/>
      <c r="E45" s="461"/>
      <c r="F45" s="461"/>
      <c r="G45" s="461"/>
      <c r="H45" s="1" t="s">
        <v>2</v>
      </c>
    </row>
    <row r="46" spans="2:7" ht="12.75">
      <c r="B46" s="456"/>
      <c r="C46" s="456"/>
      <c r="D46" s="456"/>
      <c r="E46" s="456"/>
      <c r="F46" s="456"/>
      <c r="G46" s="456"/>
    </row>
    <row r="47" spans="2:7" ht="12.75">
      <c r="B47" s="456"/>
      <c r="C47" s="456"/>
      <c r="D47" s="456"/>
      <c r="E47" s="456"/>
      <c r="F47" s="456"/>
      <c r="G47" s="456"/>
    </row>
    <row r="48" spans="2:7" ht="12.75">
      <c r="B48" s="456"/>
      <c r="C48" s="456"/>
      <c r="D48" s="456"/>
      <c r="E48" s="456"/>
      <c r="F48" s="456"/>
      <c r="G48" s="456"/>
    </row>
    <row r="49" spans="2:7" ht="12.75">
      <c r="B49" s="456"/>
      <c r="C49" s="456"/>
      <c r="D49" s="456"/>
      <c r="E49" s="456"/>
      <c r="F49" s="456"/>
      <c r="G49" s="456"/>
    </row>
    <row r="50" spans="2:7" ht="12.75">
      <c r="B50" s="456"/>
      <c r="C50" s="456"/>
      <c r="D50" s="456"/>
      <c r="E50" s="456"/>
      <c r="F50" s="456"/>
      <c r="G50" s="456"/>
    </row>
    <row r="51" spans="2:7" ht="12.75">
      <c r="B51" s="456"/>
      <c r="C51" s="456"/>
      <c r="D51" s="456"/>
      <c r="E51" s="456"/>
      <c r="F51" s="456"/>
      <c r="G51" s="456"/>
    </row>
  </sheetData>
  <sheetProtection password="C576" sheet="1" objects="1" scenarios="1"/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74"/>
  <sheetViews>
    <sheetView workbookViewId="0" topLeftCell="C1">
      <selection activeCell="L11" sqref="L1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462" t="s">
        <v>3</v>
      </c>
      <c r="B1" s="463"/>
      <c r="C1" s="164" t="s">
        <v>102</v>
      </c>
      <c r="D1" s="165"/>
      <c r="E1" s="166"/>
      <c r="F1" s="165"/>
      <c r="G1" s="167" t="s">
        <v>76</v>
      </c>
      <c r="H1" s="168" t="s">
        <v>125</v>
      </c>
      <c r="I1" s="169"/>
    </row>
    <row r="2" spans="1:9" ht="13.8" thickBot="1">
      <c r="A2" s="464" t="s">
        <v>77</v>
      </c>
      <c r="B2" s="465"/>
      <c r="C2" s="170" t="s">
        <v>127</v>
      </c>
      <c r="D2" s="171"/>
      <c r="E2" s="172"/>
      <c r="F2" s="171"/>
      <c r="G2" s="466" t="s">
        <v>126</v>
      </c>
      <c r="H2" s="467"/>
      <c r="I2" s="468"/>
    </row>
    <row r="3" ht="13.8" thickTop="1">
      <c r="F3" s="107"/>
    </row>
    <row r="4" spans="1:9" ht="19.5" customHeight="1">
      <c r="A4" s="173" t="s">
        <v>78</v>
      </c>
      <c r="B4" s="174"/>
      <c r="C4" s="174"/>
      <c r="D4" s="174"/>
      <c r="E4" s="175"/>
      <c r="F4" s="174"/>
      <c r="G4" s="174"/>
      <c r="H4" s="174"/>
      <c r="I4" s="174"/>
    </row>
    <row r="5" ht="13.8" thickBot="1"/>
    <row r="6" spans="1:9" s="107" customFormat="1" ht="13.8" thickBot="1">
      <c r="A6" s="176"/>
      <c r="B6" s="177" t="s">
        <v>79</v>
      </c>
      <c r="C6" s="177"/>
      <c r="D6" s="178"/>
      <c r="E6" s="179" t="s">
        <v>25</v>
      </c>
      <c r="F6" s="180" t="s">
        <v>26</v>
      </c>
      <c r="G6" s="180" t="s">
        <v>27</v>
      </c>
      <c r="H6" s="180" t="s">
        <v>28</v>
      </c>
      <c r="I6" s="181" t="s">
        <v>29</v>
      </c>
    </row>
    <row r="7" spans="1:9" s="107" customFormat="1" ht="12.75">
      <c r="A7" s="267" t="str">
        <f>'01 01 Pol'!B7</f>
        <v>1</v>
      </c>
      <c r="B7" s="57" t="str">
        <f>'01 01 Pol'!C7</f>
        <v>Zemní práce</v>
      </c>
      <c r="D7" s="182"/>
      <c r="E7" s="268">
        <f>'01 01 Pol'!BA10</f>
        <v>0</v>
      </c>
      <c r="F7" s="269">
        <f>'01 01 Pol'!BB10</f>
        <v>0</v>
      </c>
      <c r="G7" s="269">
        <f>'01 01 Pol'!BC10</f>
        <v>0</v>
      </c>
      <c r="H7" s="269">
        <f>'01 01 Pol'!BD10</f>
        <v>0</v>
      </c>
      <c r="I7" s="270">
        <f>'01 01 Pol'!BE10</f>
        <v>0</v>
      </c>
    </row>
    <row r="8" spans="1:9" s="107" customFormat="1" ht="12.75">
      <c r="A8" s="267" t="str">
        <f>'01 01 Pol'!B11</f>
        <v>98</v>
      </c>
      <c r="B8" s="57" t="str">
        <f>'01 01 Pol'!C11</f>
        <v>Demolice</v>
      </c>
      <c r="D8" s="182"/>
      <c r="E8" s="268">
        <f>'01 01 Pol'!BA24</f>
        <v>0</v>
      </c>
      <c r="F8" s="269">
        <f>'01 01 Pol'!BB24</f>
        <v>0</v>
      </c>
      <c r="G8" s="269">
        <f>'01 01 Pol'!BC24</f>
        <v>0</v>
      </c>
      <c r="H8" s="269">
        <f>'01 01 Pol'!BD24</f>
        <v>0</v>
      </c>
      <c r="I8" s="270">
        <f>'01 01 Pol'!BE24</f>
        <v>0</v>
      </c>
    </row>
    <row r="9" spans="1:9" s="107" customFormat="1" ht="13.8" thickBot="1">
      <c r="A9" s="267" t="str">
        <f>'01 01 Pol'!B25</f>
        <v>D96</v>
      </c>
      <c r="B9" s="57" t="str">
        <f>'01 01 Pol'!C25</f>
        <v>Přesuny suti a vybouraných hmot</v>
      </c>
      <c r="D9" s="182"/>
      <c r="E9" s="268">
        <f>'01 01 Pol'!BA29</f>
        <v>0</v>
      </c>
      <c r="F9" s="269">
        <f>'01 01 Pol'!BB29</f>
        <v>0</v>
      </c>
      <c r="G9" s="269">
        <f>'01 01 Pol'!BC29</f>
        <v>0</v>
      </c>
      <c r="H9" s="269">
        <f>'01 01 Pol'!BD29</f>
        <v>0</v>
      </c>
      <c r="I9" s="270">
        <f>'01 01 Pol'!BE29</f>
        <v>0</v>
      </c>
    </row>
    <row r="10" spans="1:9" s="14" customFormat="1" ht="13.8" thickBot="1">
      <c r="A10" s="183"/>
      <c r="B10" s="184" t="s">
        <v>80</v>
      </c>
      <c r="C10" s="184"/>
      <c r="D10" s="185"/>
      <c r="E10" s="186">
        <f>SUM(E7:E9)</f>
        <v>0</v>
      </c>
      <c r="F10" s="187">
        <f>SUM(F7:F9)</f>
        <v>0</v>
      </c>
      <c r="G10" s="187">
        <f>SUM(G7:G9)</f>
        <v>0</v>
      </c>
      <c r="H10" s="187">
        <f>SUM(H7:H9)</f>
        <v>0</v>
      </c>
      <c r="I10" s="188">
        <f>SUM(I7:I9)</f>
        <v>0</v>
      </c>
    </row>
    <row r="11" spans="1:9" ht="12.75">
      <c r="A11" s="107"/>
      <c r="B11" s="107"/>
      <c r="C11" s="107"/>
      <c r="D11" s="107"/>
      <c r="E11" s="107"/>
      <c r="F11" s="107"/>
      <c r="G11" s="107"/>
      <c r="H11" s="107"/>
      <c r="I11" s="107"/>
    </row>
    <row r="12" spans="1:57" ht="19.5" customHeight="1">
      <c r="A12" s="174" t="s">
        <v>81</v>
      </c>
      <c r="B12" s="174"/>
      <c r="C12" s="174"/>
      <c r="D12" s="174"/>
      <c r="E12" s="174"/>
      <c r="F12" s="174"/>
      <c r="G12" s="189"/>
      <c r="H12" s="174"/>
      <c r="I12" s="174"/>
      <c r="BA12" s="112"/>
      <c r="BB12" s="112"/>
      <c r="BC12" s="112"/>
      <c r="BD12" s="112"/>
      <c r="BE12" s="112"/>
    </row>
    <row r="13" ht="13.8" thickBot="1"/>
    <row r="14" spans="1:9" ht="12.75">
      <c r="A14" s="140" t="s">
        <v>82</v>
      </c>
      <c r="B14" s="141"/>
      <c r="C14" s="141"/>
      <c r="D14" s="190"/>
      <c r="E14" s="191" t="s">
        <v>1131</v>
      </c>
      <c r="F14" s="192" t="s">
        <v>12</v>
      </c>
      <c r="G14" s="193" t="s">
        <v>83</v>
      </c>
      <c r="H14" s="194"/>
      <c r="I14" s="195" t="s">
        <v>1131</v>
      </c>
    </row>
    <row r="15" spans="1:53" ht="12.75">
      <c r="A15" s="134" t="s">
        <v>162</v>
      </c>
      <c r="B15" s="125"/>
      <c r="C15" s="125"/>
      <c r="D15" s="196"/>
      <c r="E15" s="419">
        <v>0</v>
      </c>
      <c r="F15" s="420">
        <v>0</v>
      </c>
      <c r="G15" s="199">
        <f>E10+F10</f>
        <v>0</v>
      </c>
      <c r="H15" s="200"/>
      <c r="I15" s="201">
        <f aca="true" t="shared" si="0" ref="I15:I22">E15+F15*G15/100</f>
        <v>0</v>
      </c>
      <c r="BA15" s="1">
        <v>0</v>
      </c>
    </row>
    <row r="16" spans="1:53" ht="12.75">
      <c r="A16" s="134" t="s">
        <v>163</v>
      </c>
      <c r="B16" s="125"/>
      <c r="C16" s="125"/>
      <c r="D16" s="196"/>
      <c r="E16" s="419">
        <v>0</v>
      </c>
      <c r="F16" s="420">
        <v>0</v>
      </c>
      <c r="G16" s="199">
        <f>E10+F10</f>
        <v>0</v>
      </c>
      <c r="H16" s="200"/>
      <c r="I16" s="201">
        <f t="shared" si="0"/>
        <v>0</v>
      </c>
      <c r="BA16" s="1">
        <v>0</v>
      </c>
    </row>
    <row r="17" spans="1:53" ht="12.75">
      <c r="A17" s="134" t="s">
        <v>164</v>
      </c>
      <c r="B17" s="125"/>
      <c r="C17" s="125"/>
      <c r="D17" s="196"/>
      <c r="E17" s="419">
        <v>0</v>
      </c>
      <c r="F17" s="420">
        <v>0</v>
      </c>
      <c r="G17" s="199">
        <f>E10+F10</f>
        <v>0</v>
      </c>
      <c r="H17" s="200"/>
      <c r="I17" s="201">
        <f t="shared" si="0"/>
        <v>0</v>
      </c>
      <c r="BA17" s="1">
        <v>0</v>
      </c>
    </row>
    <row r="18" spans="1:53" ht="12.75">
      <c r="A18" s="134" t="s">
        <v>165</v>
      </c>
      <c r="B18" s="125"/>
      <c r="C18" s="125"/>
      <c r="D18" s="196"/>
      <c r="E18" s="419">
        <v>0</v>
      </c>
      <c r="F18" s="420">
        <v>0</v>
      </c>
      <c r="G18" s="199">
        <f>E10+F10</f>
        <v>0</v>
      </c>
      <c r="H18" s="200"/>
      <c r="I18" s="201">
        <f t="shared" si="0"/>
        <v>0</v>
      </c>
      <c r="BA18" s="1">
        <v>0</v>
      </c>
    </row>
    <row r="19" spans="1:53" ht="12.75">
      <c r="A19" s="134" t="s">
        <v>166</v>
      </c>
      <c r="B19" s="125"/>
      <c r="C19" s="125"/>
      <c r="D19" s="196"/>
      <c r="E19" s="419">
        <v>0</v>
      </c>
      <c r="F19" s="420">
        <v>0</v>
      </c>
      <c r="G19" s="199">
        <f>E10+F10+G10+H10</f>
        <v>0</v>
      </c>
      <c r="H19" s="200"/>
      <c r="I19" s="201">
        <f t="shared" si="0"/>
        <v>0</v>
      </c>
      <c r="BA19" s="1">
        <v>1</v>
      </c>
    </row>
    <row r="20" spans="1:53" ht="12.75">
      <c r="A20" s="134" t="s">
        <v>167</v>
      </c>
      <c r="B20" s="125"/>
      <c r="C20" s="125"/>
      <c r="D20" s="196"/>
      <c r="E20" s="419">
        <v>0</v>
      </c>
      <c r="F20" s="420">
        <v>0</v>
      </c>
      <c r="G20" s="199">
        <f>E10+F10+G10+H10</f>
        <v>0</v>
      </c>
      <c r="H20" s="200"/>
      <c r="I20" s="201">
        <f t="shared" si="0"/>
        <v>0</v>
      </c>
      <c r="BA20" s="1">
        <v>1</v>
      </c>
    </row>
    <row r="21" spans="1:53" ht="12.75">
      <c r="A21" s="134" t="s">
        <v>168</v>
      </c>
      <c r="B21" s="125"/>
      <c r="C21" s="125"/>
      <c r="D21" s="196"/>
      <c r="E21" s="419">
        <v>0</v>
      </c>
      <c r="F21" s="420">
        <v>0</v>
      </c>
      <c r="G21" s="199">
        <f>E10+F10+G10+H10</f>
        <v>0</v>
      </c>
      <c r="H21" s="200"/>
      <c r="I21" s="201">
        <f t="shared" si="0"/>
        <v>0</v>
      </c>
      <c r="BA21" s="1">
        <v>2</v>
      </c>
    </row>
    <row r="22" spans="1:53" ht="12.75">
      <c r="A22" s="134" t="s">
        <v>169</v>
      </c>
      <c r="B22" s="125"/>
      <c r="C22" s="125"/>
      <c r="D22" s="196"/>
      <c r="E22" s="419">
        <v>0</v>
      </c>
      <c r="F22" s="420">
        <v>0</v>
      </c>
      <c r="G22" s="199">
        <f>E10+F10+G10+H10</f>
        <v>0</v>
      </c>
      <c r="H22" s="200"/>
      <c r="I22" s="201">
        <f t="shared" si="0"/>
        <v>0</v>
      </c>
      <c r="BA22" s="1">
        <v>2</v>
      </c>
    </row>
    <row r="23" spans="1:9" ht="13.8" thickBot="1">
      <c r="A23" s="202"/>
      <c r="B23" s="203" t="s">
        <v>84</v>
      </c>
      <c r="C23" s="204"/>
      <c r="D23" s="205"/>
      <c r="E23" s="206"/>
      <c r="F23" s="207"/>
      <c r="G23" s="207"/>
      <c r="H23" s="469">
        <f>SUM(I15:I22)</f>
        <v>0</v>
      </c>
      <c r="I23" s="470"/>
    </row>
    <row r="25" spans="2:9" ht="12.75">
      <c r="B25" s="14"/>
      <c r="F25" s="208"/>
      <c r="G25" s="209"/>
      <c r="H25" s="209"/>
      <c r="I25" s="41"/>
    </row>
    <row r="26" spans="6:9" ht="12.75">
      <c r="F26" s="208"/>
      <c r="G26" s="209"/>
      <c r="H26" s="209"/>
      <c r="I26" s="41"/>
    </row>
    <row r="27" spans="6:9" ht="12.75">
      <c r="F27" s="208"/>
      <c r="G27" s="209"/>
      <c r="H27" s="209"/>
      <c r="I27" s="41"/>
    </row>
    <row r="28" spans="6:9" ht="12.75">
      <c r="F28" s="208"/>
      <c r="G28" s="209"/>
      <c r="H28" s="209"/>
      <c r="I28" s="41"/>
    </row>
    <row r="29" spans="6:9" ht="12.75">
      <c r="F29" s="208"/>
      <c r="G29" s="209"/>
      <c r="H29" s="209"/>
      <c r="I29" s="41"/>
    </row>
    <row r="30" spans="6:9" ht="12.75">
      <c r="F30" s="208"/>
      <c r="G30" s="209"/>
      <c r="H30" s="209"/>
      <c r="I30" s="41"/>
    </row>
    <row r="31" spans="6:9" ht="12.75">
      <c r="F31" s="208"/>
      <c r="G31" s="209"/>
      <c r="H31" s="209"/>
      <c r="I31" s="41"/>
    </row>
    <row r="32" spans="6:9" ht="12.75">
      <c r="F32" s="208"/>
      <c r="G32" s="209"/>
      <c r="H32" s="209"/>
      <c r="I32" s="41"/>
    </row>
    <row r="33" spans="6:9" ht="12.75">
      <c r="F33" s="208"/>
      <c r="G33" s="209"/>
      <c r="H33" s="209"/>
      <c r="I33" s="41"/>
    </row>
    <row r="34" spans="6:9" ht="12.75">
      <c r="F34" s="208"/>
      <c r="G34" s="209"/>
      <c r="H34" s="209"/>
      <c r="I34" s="41"/>
    </row>
    <row r="35" spans="6:9" ht="12.75">
      <c r="F35" s="208"/>
      <c r="G35" s="209"/>
      <c r="H35" s="209"/>
      <c r="I35" s="41"/>
    </row>
    <row r="36" spans="6:9" ht="12.75">
      <c r="F36" s="208"/>
      <c r="G36" s="209"/>
      <c r="H36" s="209"/>
      <c r="I36" s="41"/>
    </row>
    <row r="37" spans="6:9" ht="12.75">
      <c r="F37" s="208"/>
      <c r="G37" s="209"/>
      <c r="H37" s="209"/>
      <c r="I37" s="41"/>
    </row>
    <row r="38" spans="6:9" ht="12.75">
      <c r="F38" s="208"/>
      <c r="G38" s="209"/>
      <c r="H38" s="209"/>
      <c r="I38" s="41"/>
    </row>
    <row r="39" spans="6:9" ht="12.75">
      <c r="F39" s="208"/>
      <c r="G39" s="209"/>
      <c r="H39" s="209"/>
      <c r="I39" s="41"/>
    </row>
    <row r="40" spans="6:9" ht="12.75">
      <c r="F40" s="208"/>
      <c r="G40" s="209"/>
      <c r="H40" s="209"/>
      <c r="I40" s="41"/>
    </row>
    <row r="41" spans="6:9" ht="12.75">
      <c r="F41" s="208"/>
      <c r="G41" s="209"/>
      <c r="H41" s="209"/>
      <c r="I41" s="41"/>
    </row>
    <row r="42" spans="6:9" ht="12.75">
      <c r="F42" s="208"/>
      <c r="G42" s="209"/>
      <c r="H42" s="209"/>
      <c r="I42" s="41"/>
    </row>
    <row r="43" spans="6:9" ht="12.75">
      <c r="F43" s="208"/>
      <c r="G43" s="209"/>
      <c r="H43" s="209"/>
      <c r="I43" s="41"/>
    </row>
    <row r="44" spans="6:9" ht="12.75">
      <c r="F44" s="208"/>
      <c r="G44" s="209"/>
      <c r="H44" s="209"/>
      <c r="I44" s="41"/>
    </row>
    <row r="45" spans="6:9" ht="12.75">
      <c r="F45" s="208"/>
      <c r="G45" s="209"/>
      <c r="H45" s="209"/>
      <c r="I45" s="41"/>
    </row>
    <row r="46" spans="6:9" ht="12.75">
      <c r="F46" s="208"/>
      <c r="G46" s="209"/>
      <c r="H46" s="209"/>
      <c r="I46" s="41"/>
    </row>
    <row r="47" spans="6:9" ht="12.75">
      <c r="F47" s="208"/>
      <c r="G47" s="209"/>
      <c r="H47" s="209"/>
      <c r="I47" s="41"/>
    </row>
    <row r="48" spans="6:9" ht="12.75">
      <c r="F48" s="208"/>
      <c r="G48" s="209"/>
      <c r="H48" s="209"/>
      <c r="I48" s="41"/>
    </row>
    <row r="49" spans="6:9" ht="12.75">
      <c r="F49" s="208"/>
      <c r="G49" s="209"/>
      <c r="H49" s="209"/>
      <c r="I49" s="41"/>
    </row>
    <row r="50" spans="6:9" ht="12.75">
      <c r="F50" s="208"/>
      <c r="G50" s="209"/>
      <c r="H50" s="209"/>
      <c r="I50" s="41"/>
    </row>
    <row r="51" spans="6:9" ht="12.75">
      <c r="F51" s="208"/>
      <c r="G51" s="209"/>
      <c r="H51" s="209"/>
      <c r="I51" s="41"/>
    </row>
    <row r="52" spans="6:9" ht="12.75">
      <c r="F52" s="208"/>
      <c r="G52" s="209"/>
      <c r="H52" s="209"/>
      <c r="I52" s="41"/>
    </row>
    <row r="53" spans="6:9" ht="12.75">
      <c r="F53" s="208"/>
      <c r="G53" s="209"/>
      <c r="H53" s="209"/>
      <c r="I53" s="41"/>
    </row>
    <row r="54" spans="6:9" ht="12.75">
      <c r="F54" s="208"/>
      <c r="G54" s="209"/>
      <c r="H54" s="209"/>
      <c r="I54" s="41"/>
    </row>
    <row r="55" spans="6:9" ht="12.75">
      <c r="F55" s="208"/>
      <c r="G55" s="209"/>
      <c r="H55" s="209"/>
      <c r="I55" s="41"/>
    </row>
    <row r="56" spans="6:9" ht="12.75">
      <c r="F56" s="208"/>
      <c r="G56" s="209"/>
      <c r="H56" s="209"/>
      <c r="I56" s="41"/>
    </row>
    <row r="57" spans="6:9" ht="12.75">
      <c r="F57" s="208"/>
      <c r="G57" s="209"/>
      <c r="H57" s="209"/>
      <c r="I57" s="41"/>
    </row>
    <row r="58" spans="6:9" ht="12.75">
      <c r="F58" s="208"/>
      <c r="G58" s="209"/>
      <c r="H58" s="209"/>
      <c r="I58" s="41"/>
    </row>
    <row r="59" spans="6:9" ht="12.75">
      <c r="F59" s="208"/>
      <c r="G59" s="209"/>
      <c r="H59" s="209"/>
      <c r="I59" s="41"/>
    </row>
    <row r="60" spans="6:9" ht="12.75">
      <c r="F60" s="208"/>
      <c r="G60" s="209"/>
      <c r="H60" s="209"/>
      <c r="I60" s="41"/>
    </row>
    <row r="61" spans="6:9" ht="12.75">
      <c r="F61" s="208"/>
      <c r="G61" s="209"/>
      <c r="H61" s="209"/>
      <c r="I61" s="41"/>
    </row>
    <row r="62" spans="6:9" ht="12.75">
      <c r="F62" s="208"/>
      <c r="G62" s="209"/>
      <c r="H62" s="209"/>
      <c r="I62" s="41"/>
    </row>
    <row r="63" spans="6:9" ht="12.75">
      <c r="F63" s="208"/>
      <c r="G63" s="209"/>
      <c r="H63" s="209"/>
      <c r="I63" s="41"/>
    </row>
    <row r="64" spans="6:9" ht="12.75">
      <c r="F64" s="208"/>
      <c r="G64" s="209"/>
      <c r="H64" s="209"/>
      <c r="I64" s="41"/>
    </row>
    <row r="65" spans="6:9" ht="12.75">
      <c r="F65" s="208"/>
      <c r="G65" s="209"/>
      <c r="H65" s="209"/>
      <c r="I65" s="41"/>
    </row>
    <row r="66" spans="6:9" ht="12.75">
      <c r="F66" s="208"/>
      <c r="G66" s="209"/>
      <c r="H66" s="209"/>
      <c r="I66" s="41"/>
    </row>
    <row r="67" spans="6:9" ht="12.75">
      <c r="F67" s="208"/>
      <c r="G67" s="209"/>
      <c r="H67" s="209"/>
      <c r="I67" s="41"/>
    </row>
    <row r="68" spans="6:9" ht="12.75">
      <c r="F68" s="208"/>
      <c r="G68" s="209"/>
      <c r="H68" s="209"/>
      <c r="I68" s="41"/>
    </row>
    <row r="69" spans="6:9" ht="12.75">
      <c r="F69" s="208"/>
      <c r="G69" s="209"/>
      <c r="H69" s="209"/>
      <c r="I69" s="41"/>
    </row>
    <row r="70" spans="6:9" ht="12.75">
      <c r="F70" s="208"/>
      <c r="G70" s="209"/>
      <c r="H70" s="209"/>
      <c r="I70" s="41"/>
    </row>
    <row r="71" spans="6:9" ht="12.75">
      <c r="F71" s="208"/>
      <c r="G71" s="209"/>
      <c r="H71" s="209"/>
      <c r="I71" s="41"/>
    </row>
    <row r="72" spans="6:9" ht="12.75">
      <c r="F72" s="208"/>
      <c r="G72" s="209"/>
      <c r="H72" s="209"/>
      <c r="I72" s="41"/>
    </row>
    <row r="73" spans="6:9" ht="12.75">
      <c r="F73" s="208"/>
      <c r="G73" s="209"/>
      <c r="H73" s="209"/>
      <c r="I73" s="41"/>
    </row>
    <row r="74" spans="6:9" ht="12.75">
      <c r="F74" s="208"/>
      <c r="G74" s="209"/>
      <c r="H74" s="209"/>
      <c r="I74" s="41"/>
    </row>
  </sheetData>
  <sheetProtection password="C576" sheet="1" objects="1" scenarios="1"/>
  <mergeCells count="4">
    <mergeCell ref="A1:B1"/>
    <mergeCell ref="A2:B2"/>
    <mergeCell ref="G2:I2"/>
    <mergeCell ref="H23:I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102"/>
  <sheetViews>
    <sheetView showGridLines="0" showZeros="0" zoomScaleSheetLayoutView="100" workbookViewId="0" topLeftCell="A1">
      <selection activeCell="A6" sqref="A6:G6"/>
    </sheetView>
  </sheetViews>
  <sheetFormatPr defaultColWidth="9.125" defaultRowHeight="12.75"/>
  <cols>
    <col min="1" max="1" width="4.50390625" style="210" customWidth="1"/>
    <col min="2" max="2" width="11.50390625" style="210" customWidth="1"/>
    <col min="3" max="3" width="40.50390625" style="210" customWidth="1"/>
    <col min="4" max="4" width="5.50390625" style="210" customWidth="1"/>
    <col min="5" max="5" width="8.50390625" style="220" customWidth="1"/>
    <col min="6" max="6" width="9.875" style="210" customWidth="1"/>
    <col min="7" max="7" width="13.875" style="210" customWidth="1"/>
    <col min="8" max="8" width="11.625" style="210" hidden="1" customWidth="1"/>
    <col min="9" max="9" width="11.50390625" style="210" hidden="1" customWidth="1"/>
    <col min="10" max="10" width="11.00390625" style="210" hidden="1" customWidth="1"/>
    <col min="11" max="11" width="10.50390625" style="210" hidden="1" customWidth="1"/>
    <col min="12" max="12" width="75.50390625" style="210" customWidth="1"/>
    <col min="13" max="13" width="45.375" style="210" customWidth="1"/>
    <col min="14" max="16384" width="9.125" style="210" customWidth="1"/>
  </cols>
  <sheetData>
    <row r="1" spans="1:7" ht="15.6">
      <c r="A1" s="471" t="s">
        <v>85</v>
      </c>
      <c r="B1" s="471"/>
      <c r="C1" s="471"/>
      <c r="D1" s="471"/>
      <c r="E1" s="471"/>
      <c r="F1" s="471"/>
      <c r="G1" s="471"/>
    </row>
    <row r="2" spans="2:7" ht="14.25" customHeight="1" thickBot="1">
      <c r="B2" s="211"/>
      <c r="C2" s="212"/>
      <c r="D2" s="212"/>
      <c r="E2" s="213"/>
      <c r="F2" s="212"/>
      <c r="G2" s="212"/>
    </row>
    <row r="3" spans="1:7" ht="13.8" thickTop="1">
      <c r="A3" s="462" t="s">
        <v>3</v>
      </c>
      <c r="B3" s="463"/>
      <c r="C3" s="164" t="s">
        <v>102</v>
      </c>
      <c r="D3" s="214"/>
      <c r="E3" s="215" t="s">
        <v>86</v>
      </c>
      <c r="F3" s="216" t="str">
        <f>'01 01 Rek'!H1</f>
        <v>01</v>
      </c>
      <c r="G3" s="217"/>
    </row>
    <row r="4" spans="1:7" ht="13.8" thickBot="1">
      <c r="A4" s="472" t="s">
        <v>77</v>
      </c>
      <c r="B4" s="465"/>
      <c r="C4" s="170" t="s">
        <v>127</v>
      </c>
      <c r="D4" s="218"/>
      <c r="E4" s="473" t="str">
        <f>'01 01 Rek'!G2</f>
        <v>Demolice stávající haly</v>
      </c>
      <c r="F4" s="474"/>
      <c r="G4" s="475"/>
    </row>
    <row r="5" spans="1:7" ht="13.8" thickTop="1">
      <c r="A5" s="219"/>
      <c r="G5" s="221"/>
    </row>
    <row r="6" spans="1:11" ht="27" customHeight="1">
      <c r="A6" s="405" t="s">
        <v>87</v>
      </c>
      <c r="B6" s="406" t="s">
        <v>88</v>
      </c>
      <c r="C6" s="406" t="s">
        <v>89</v>
      </c>
      <c r="D6" s="406" t="s">
        <v>90</v>
      </c>
      <c r="E6" s="407" t="s">
        <v>91</v>
      </c>
      <c r="F6" s="408" t="s">
        <v>1132</v>
      </c>
      <c r="G6" s="409" t="s">
        <v>1133</v>
      </c>
      <c r="H6" s="222" t="s">
        <v>92</v>
      </c>
      <c r="I6" s="222" t="s">
        <v>93</v>
      </c>
      <c r="J6" s="222" t="s">
        <v>94</v>
      </c>
      <c r="K6" s="222" t="s">
        <v>95</v>
      </c>
    </row>
    <row r="7" spans="1:15" ht="12.75">
      <c r="A7" s="223" t="s">
        <v>96</v>
      </c>
      <c r="B7" s="224" t="s">
        <v>97</v>
      </c>
      <c r="C7" s="225" t="s">
        <v>98</v>
      </c>
      <c r="D7" s="226"/>
      <c r="E7" s="227"/>
      <c r="F7" s="227"/>
      <c r="G7" s="228"/>
      <c r="H7" s="229"/>
      <c r="I7" s="230"/>
      <c r="J7" s="231"/>
      <c r="K7" s="232"/>
      <c r="O7" s="233">
        <v>1</v>
      </c>
    </row>
    <row r="8" spans="1:80" ht="12.75">
      <c r="A8" s="234">
        <v>1</v>
      </c>
      <c r="B8" s="235" t="s">
        <v>129</v>
      </c>
      <c r="C8" s="236" t="s">
        <v>130</v>
      </c>
      <c r="D8" s="237" t="s">
        <v>131</v>
      </c>
      <c r="E8" s="238">
        <v>450</v>
      </c>
      <c r="F8" s="331"/>
      <c r="G8" s="239">
        <f>E8*F8</f>
        <v>0</v>
      </c>
      <c r="H8" s="240">
        <v>0</v>
      </c>
      <c r="I8" s="241">
        <f>E8*H8</f>
        <v>0</v>
      </c>
      <c r="J8" s="240">
        <v>-0.316</v>
      </c>
      <c r="K8" s="241">
        <f>E8*J8</f>
        <v>-142.2</v>
      </c>
      <c r="O8" s="233">
        <v>2</v>
      </c>
      <c r="AA8" s="210">
        <v>1</v>
      </c>
      <c r="AB8" s="210">
        <v>1</v>
      </c>
      <c r="AC8" s="210">
        <v>1</v>
      </c>
      <c r="AZ8" s="210">
        <v>1</v>
      </c>
      <c r="BA8" s="210">
        <f>IF(AZ8=1,G8,0)</f>
        <v>0</v>
      </c>
      <c r="BB8" s="210">
        <f>IF(AZ8=2,G8,0)</f>
        <v>0</v>
      </c>
      <c r="BC8" s="210">
        <f>IF(AZ8=3,G8,0)</f>
        <v>0</v>
      </c>
      <c r="BD8" s="210">
        <f>IF(AZ8=4,G8,0)</f>
        <v>0</v>
      </c>
      <c r="BE8" s="210">
        <f>IF(AZ8=5,G8,0)</f>
        <v>0</v>
      </c>
      <c r="CA8" s="233">
        <v>1</v>
      </c>
      <c r="CB8" s="233">
        <v>1</v>
      </c>
    </row>
    <row r="9" spans="1:15" ht="12.75">
      <c r="A9" s="242"/>
      <c r="B9" s="245"/>
      <c r="C9" s="476" t="s">
        <v>132</v>
      </c>
      <c r="D9" s="477"/>
      <c r="E9" s="246">
        <v>450</v>
      </c>
      <c r="F9" s="333"/>
      <c r="G9" s="248"/>
      <c r="H9" s="249"/>
      <c r="I9" s="243"/>
      <c r="J9" s="250"/>
      <c r="K9" s="243"/>
      <c r="M9" s="244" t="s">
        <v>132</v>
      </c>
      <c r="O9" s="233"/>
    </row>
    <row r="10" spans="1:57" ht="12.75">
      <c r="A10" s="251"/>
      <c r="B10" s="252" t="s">
        <v>99</v>
      </c>
      <c r="C10" s="253" t="s">
        <v>128</v>
      </c>
      <c r="D10" s="254"/>
      <c r="E10" s="255"/>
      <c r="F10" s="329"/>
      <c r="G10" s="257">
        <f>SUM(G7:G9)</f>
        <v>0</v>
      </c>
      <c r="H10" s="258"/>
      <c r="I10" s="259">
        <f>SUM(I7:I9)</f>
        <v>0</v>
      </c>
      <c r="J10" s="258"/>
      <c r="K10" s="259">
        <f>SUM(K7:K9)</f>
        <v>-142.2</v>
      </c>
      <c r="O10" s="233">
        <v>4</v>
      </c>
      <c r="BA10" s="260">
        <f>SUM(BA7:BA9)</f>
        <v>0</v>
      </c>
      <c r="BB10" s="260">
        <f>SUM(BB7:BB9)</f>
        <v>0</v>
      </c>
      <c r="BC10" s="260">
        <f>SUM(BC7:BC9)</f>
        <v>0</v>
      </c>
      <c r="BD10" s="260">
        <f>SUM(BD7:BD9)</f>
        <v>0</v>
      </c>
      <c r="BE10" s="260">
        <f>SUM(BE7:BE9)</f>
        <v>0</v>
      </c>
    </row>
    <row r="11" spans="1:15" ht="12.75">
      <c r="A11" s="223" t="s">
        <v>96</v>
      </c>
      <c r="B11" s="224" t="s">
        <v>133</v>
      </c>
      <c r="C11" s="225" t="s">
        <v>134</v>
      </c>
      <c r="D11" s="226"/>
      <c r="E11" s="227"/>
      <c r="F11" s="330"/>
      <c r="G11" s="228"/>
      <c r="H11" s="229"/>
      <c r="I11" s="230"/>
      <c r="J11" s="231"/>
      <c r="K11" s="232"/>
      <c r="O11" s="233">
        <v>1</v>
      </c>
    </row>
    <row r="12" spans="1:80" ht="12.75">
      <c r="A12" s="234">
        <v>2</v>
      </c>
      <c r="B12" s="235" t="s">
        <v>136</v>
      </c>
      <c r="C12" s="236" t="s">
        <v>137</v>
      </c>
      <c r="D12" s="237" t="s">
        <v>138</v>
      </c>
      <c r="E12" s="238">
        <v>137.3957</v>
      </c>
      <c r="F12" s="331"/>
      <c r="G12" s="239">
        <f>E12*F12</f>
        <v>0</v>
      </c>
      <c r="H12" s="240">
        <v>0.00082</v>
      </c>
      <c r="I12" s="241">
        <f>E12*H12</f>
        <v>0.112664474</v>
      </c>
      <c r="J12" s="240">
        <v>-0.35</v>
      </c>
      <c r="K12" s="241">
        <f>E12*J12</f>
        <v>-48.088495</v>
      </c>
      <c r="O12" s="233">
        <v>2</v>
      </c>
      <c r="AA12" s="210">
        <v>1</v>
      </c>
      <c r="AB12" s="210">
        <v>1</v>
      </c>
      <c r="AC12" s="210">
        <v>1</v>
      </c>
      <c r="AZ12" s="210">
        <v>1</v>
      </c>
      <c r="BA12" s="210">
        <f>IF(AZ12=1,G12,0)</f>
        <v>0</v>
      </c>
      <c r="BB12" s="210">
        <f>IF(AZ12=2,G12,0)</f>
        <v>0</v>
      </c>
      <c r="BC12" s="210">
        <f>IF(AZ12=3,G12,0)</f>
        <v>0</v>
      </c>
      <c r="BD12" s="210">
        <f>IF(AZ12=4,G12,0)</f>
        <v>0</v>
      </c>
      <c r="BE12" s="210">
        <f>IF(AZ12=5,G12,0)</f>
        <v>0</v>
      </c>
      <c r="CA12" s="233">
        <v>1</v>
      </c>
      <c r="CB12" s="233">
        <v>1</v>
      </c>
    </row>
    <row r="13" spans="1:15" ht="12.75">
      <c r="A13" s="242"/>
      <c r="B13" s="245"/>
      <c r="C13" s="476" t="s">
        <v>139</v>
      </c>
      <c r="D13" s="477"/>
      <c r="E13" s="246">
        <v>137.3957</v>
      </c>
      <c r="F13" s="333"/>
      <c r="G13" s="248"/>
      <c r="H13" s="249"/>
      <c r="I13" s="243"/>
      <c r="J13" s="250"/>
      <c r="K13" s="243"/>
      <c r="M13" s="244" t="s">
        <v>139</v>
      </c>
      <c r="O13" s="233"/>
    </row>
    <row r="14" spans="1:80" ht="12.75">
      <c r="A14" s="234">
        <v>3</v>
      </c>
      <c r="B14" s="235" t="s">
        <v>140</v>
      </c>
      <c r="C14" s="236" t="s">
        <v>141</v>
      </c>
      <c r="D14" s="237" t="s">
        <v>138</v>
      </c>
      <c r="E14" s="238">
        <v>5382.4373</v>
      </c>
      <c r="F14" s="331"/>
      <c r="G14" s="239">
        <f>E14*F14</f>
        <v>0</v>
      </c>
      <c r="H14" s="240">
        <v>0.00013</v>
      </c>
      <c r="I14" s="241">
        <f>E14*H14</f>
        <v>0.6997168489999999</v>
      </c>
      <c r="J14" s="240">
        <v>-0.15</v>
      </c>
      <c r="K14" s="241">
        <f>E14*J14</f>
        <v>-807.3655949999999</v>
      </c>
      <c r="O14" s="233">
        <v>2</v>
      </c>
      <c r="AA14" s="210">
        <v>1</v>
      </c>
      <c r="AB14" s="210">
        <v>1</v>
      </c>
      <c r="AC14" s="210">
        <v>1</v>
      </c>
      <c r="AZ14" s="210">
        <v>1</v>
      </c>
      <c r="BA14" s="210">
        <f>IF(AZ14=1,G14,0)</f>
        <v>0</v>
      </c>
      <c r="BB14" s="210">
        <f>IF(AZ14=2,G14,0)</f>
        <v>0</v>
      </c>
      <c r="BC14" s="210">
        <f>IF(AZ14=3,G14,0)</f>
        <v>0</v>
      </c>
      <c r="BD14" s="210">
        <f>IF(AZ14=4,G14,0)</f>
        <v>0</v>
      </c>
      <c r="BE14" s="210">
        <f>IF(AZ14=5,G14,0)</f>
        <v>0</v>
      </c>
      <c r="CA14" s="233">
        <v>1</v>
      </c>
      <c r="CB14" s="233">
        <v>1</v>
      </c>
    </row>
    <row r="15" spans="1:15" ht="12.75">
      <c r="A15" s="242"/>
      <c r="B15" s="245"/>
      <c r="C15" s="476" t="s">
        <v>142</v>
      </c>
      <c r="D15" s="477"/>
      <c r="E15" s="246">
        <v>4526.9506</v>
      </c>
      <c r="F15" s="333"/>
      <c r="G15" s="248"/>
      <c r="H15" s="249"/>
      <c r="I15" s="243"/>
      <c r="J15" s="250"/>
      <c r="K15" s="243"/>
      <c r="M15" s="244" t="s">
        <v>142</v>
      </c>
      <c r="O15" s="233"/>
    </row>
    <row r="16" spans="1:15" ht="12.75">
      <c r="A16" s="242"/>
      <c r="B16" s="245"/>
      <c r="C16" s="476" t="s">
        <v>143</v>
      </c>
      <c r="D16" s="477"/>
      <c r="E16" s="246">
        <v>855.4867</v>
      </c>
      <c r="F16" s="333"/>
      <c r="G16" s="248"/>
      <c r="H16" s="249"/>
      <c r="I16" s="243"/>
      <c r="J16" s="250"/>
      <c r="K16" s="243"/>
      <c r="M16" s="244" t="s">
        <v>143</v>
      </c>
      <c r="O16" s="233"/>
    </row>
    <row r="17" spans="1:80" ht="12.75">
      <c r="A17" s="234">
        <v>4</v>
      </c>
      <c r="B17" s="235" t="s">
        <v>144</v>
      </c>
      <c r="C17" s="236" t="s">
        <v>145</v>
      </c>
      <c r="D17" s="237" t="s">
        <v>138</v>
      </c>
      <c r="E17" s="238">
        <v>245.172</v>
      </c>
      <c r="F17" s="331"/>
      <c r="G17" s="239">
        <f>E17*F17</f>
        <v>0</v>
      </c>
      <c r="H17" s="240">
        <v>0.00348</v>
      </c>
      <c r="I17" s="241">
        <f>E17*H17</f>
        <v>0.85319856</v>
      </c>
      <c r="J17" s="240">
        <v>-2.38</v>
      </c>
      <c r="K17" s="241">
        <f>E17*J17</f>
        <v>-583.50936</v>
      </c>
      <c r="O17" s="233">
        <v>2</v>
      </c>
      <c r="AA17" s="210">
        <v>1</v>
      </c>
      <c r="AB17" s="210">
        <v>1</v>
      </c>
      <c r="AC17" s="210">
        <v>1</v>
      </c>
      <c r="AZ17" s="210">
        <v>1</v>
      </c>
      <c r="BA17" s="210">
        <f>IF(AZ17=1,G17,0)</f>
        <v>0</v>
      </c>
      <c r="BB17" s="210">
        <f>IF(AZ17=2,G17,0)</f>
        <v>0</v>
      </c>
      <c r="BC17" s="210">
        <f>IF(AZ17=3,G17,0)</f>
        <v>0</v>
      </c>
      <c r="BD17" s="210">
        <f>IF(AZ17=4,G17,0)</f>
        <v>0</v>
      </c>
      <c r="BE17" s="210">
        <f>IF(AZ17=5,G17,0)</f>
        <v>0</v>
      </c>
      <c r="CA17" s="233">
        <v>1</v>
      </c>
      <c r="CB17" s="233">
        <v>1</v>
      </c>
    </row>
    <row r="18" spans="1:15" ht="12.75">
      <c r="A18" s="242"/>
      <c r="B18" s="245"/>
      <c r="C18" s="476" t="s">
        <v>146</v>
      </c>
      <c r="D18" s="477"/>
      <c r="E18" s="246">
        <v>199.6136</v>
      </c>
      <c r="F18" s="333"/>
      <c r="G18" s="248"/>
      <c r="H18" s="249"/>
      <c r="I18" s="243"/>
      <c r="J18" s="250"/>
      <c r="K18" s="243"/>
      <c r="M18" s="244" t="s">
        <v>146</v>
      </c>
      <c r="O18" s="233"/>
    </row>
    <row r="19" spans="1:15" ht="12.75">
      <c r="A19" s="242"/>
      <c r="B19" s="245"/>
      <c r="C19" s="476" t="s">
        <v>147</v>
      </c>
      <c r="D19" s="477"/>
      <c r="E19" s="246">
        <v>7.6591</v>
      </c>
      <c r="F19" s="333"/>
      <c r="G19" s="248"/>
      <c r="H19" s="249"/>
      <c r="I19" s="243"/>
      <c r="J19" s="250"/>
      <c r="K19" s="243"/>
      <c r="M19" s="244" t="s">
        <v>147</v>
      </c>
      <c r="O19" s="233"/>
    </row>
    <row r="20" spans="1:15" ht="12.75">
      <c r="A20" s="242"/>
      <c r="B20" s="245"/>
      <c r="C20" s="476" t="s">
        <v>148</v>
      </c>
      <c r="D20" s="477"/>
      <c r="E20" s="246">
        <v>6.1273</v>
      </c>
      <c r="F20" s="333"/>
      <c r="G20" s="248"/>
      <c r="H20" s="249"/>
      <c r="I20" s="243"/>
      <c r="J20" s="250"/>
      <c r="K20" s="243"/>
      <c r="M20" s="244" t="s">
        <v>148</v>
      </c>
      <c r="O20" s="233"/>
    </row>
    <row r="21" spans="1:15" ht="12.75">
      <c r="A21" s="242"/>
      <c r="B21" s="245"/>
      <c r="C21" s="476" t="s">
        <v>149</v>
      </c>
      <c r="D21" s="477"/>
      <c r="E21" s="246">
        <v>23.66</v>
      </c>
      <c r="F21" s="333"/>
      <c r="G21" s="248"/>
      <c r="H21" s="249"/>
      <c r="I21" s="243"/>
      <c r="J21" s="250"/>
      <c r="K21" s="243"/>
      <c r="M21" s="244" t="s">
        <v>149</v>
      </c>
      <c r="O21" s="233"/>
    </row>
    <row r="22" spans="1:15" ht="12.75">
      <c r="A22" s="242"/>
      <c r="B22" s="245"/>
      <c r="C22" s="476" t="s">
        <v>150</v>
      </c>
      <c r="D22" s="477"/>
      <c r="E22" s="246">
        <v>31.36</v>
      </c>
      <c r="F22" s="333"/>
      <c r="G22" s="248"/>
      <c r="H22" s="249"/>
      <c r="I22" s="243"/>
      <c r="J22" s="250"/>
      <c r="K22" s="243"/>
      <c r="M22" s="244" t="s">
        <v>150</v>
      </c>
      <c r="O22" s="233"/>
    </row>
    <row r="23" spans="1:15" ht="12.75">
      <c r="A23" s="242"/>
      <c r="B23" s="245"/>
      <c r="C23" s="476" t="s">
        <v>151</v>
      </c>
      <c r="D23" s="477"/>
      <c r="E23" s="246">
        <v>10.752</v>
      </c>
      <c r="F23" s="333"/>
      <c r="G23" s="248"/>
      <c r="H23" s="249"/>
      <c r="I23" s="243"/>
      <c r="J23" s="250"/>
      <c r="K23" s="243"/>
      <c r="M23" s="244" t="s">
        <v>151</v>
      </c>
      <c r="O23" s="233"/>
    </row>
    <row r="24" spans="1:57" ht="12.75">
      <c r="A24" s="251"/>
      <c r="B24" s="252" t="s">
        <v>99</v>
      </c>
      <c r="C24" s="253" t="s">
        <v>135</v>
      </c>
      <c r="D24" s="254"/>
      <c r="E24" s="255"/>
      <c r="F24" s="329"/>
      <c r="G24" s="257">
        <f>SUM(G11:G23)</f>
        <v>0</v>
      </c>
      <c r="H24" s="258"/>
      <c r="I24" s="259">
        <f>SUM(I11:I23)</f>
        <v>1.665579883</v>
      </c>
      <c r="J24" s="258"/>
      <c r="K24" s="259">
        <f>SUM(K11:K23)</f>
        <v>-1438.9634499999997</v>
      </c>
      <c r="O24" s="233">
        <v>4</v>
      </c>
      <c r="BA24" s="260">
        <f>SUM(BA11:BA23)</f>
        <v>0</v>
      </c>
      <c r="BB24" s="260">
        <f>SUM(BB11:BB23)</f>
        <v>0</v>
      </c>
      <c r="BC24" s="260">
        <f>SUM(BC11:BC23)</f>
        <v>0</v>
      </c>
      <c r="BD24" s="260">
        <f>SUM(BD11:BD23)</f>
        <v>0</v>
      </c>
      <c r="BE24" s="260">
        <f>SUM(BE11:BE23)</f>
        <v>0</v>
      </c>
    </row>
    <row r="25" spans="1:15" ht="12.75">
      <c r="A25" s="223" t="s">
        <v>96</v>
      </c>
      <c r="B25" s="224" t="s">
        <v>152</v>
      </c>
      <c r="C25" s="225" t="s">
        <v>153</v>
      </c>
      <c r="D25" s="226"/>
      <c r="E25" s="227"/>
      <c r="F25" s="330"/>
      <c r="G25" s="228"/>
      <c r="H25" s="229"/>
      <c r="I25" s="230"/>
      <c r="J25" s="231"/>
      <c r="K25" s="232"/>
      <c r="O25" s="233">
        <v>1</v>
      </c>
    </row>
    <row r="26" spans="1:80" ht="12.75">
      <c r="A26" s="234">
        <v>5</v>
      </c>
      <c r="B26" s="235" t="s">
        <v>155</v>
      </c>
      <c r="C26" s="236" t="s">
        <v>156</v>
      </c>
      <c r="D26" s="237" t="s">
        <v>157</v>
      </c>
      <c r="E26" s="238">
        <v>1662.08345</v>
      </c>
      <c r="F26" s="331"/>
      <c r="G26" s="239">
        <f>E26*F26</f>
        <v>0</v>
      </c>
      <c r="H26" s="240">
        <v>0</v>
      </c>
      <c r="I26" s="241">
        <f>E26*H26</f>
        <v>0</v>
      </c>
      <c r="J26" s="240"/>
      <c r="K26" s="241">
        <f>E26*J26</f>
        <v>0</v>
      </c>
      <c r="O26" s="233">
        <v>2</v>
      </c>
      <c r="AA26" s="210">
        <v>8</v>
      </c>
      <c r="AB26" s="210">
        <v>0</v>
      </c>
      <c r="AC26" s="210">
        <v>3</v>
      </c>
      <c r="AZ26" s="210">
        <v>1</v>
      </c>
      <c r="BA26" s="210">
        <f>IF(AZ26=1,G26,0)</f>
        <v>0</v>
      </c>
      <c r="BB26" s="210">
        <f>IF(AZ26=2,G26,0)</f>
        <v>0</v>
      </c>
      <c r="BC26" s="210">
        <f>IF(AZ26=3,G26,0)</f>
        <v>0</v>
      </c>
      <c r="BD26" s="210">
        <f>IF(AZ26=4,G26,0)</f>
        <v>0</v>
      </c>
      <c r="BE26" s="210">
        <f>IF(AZ26=5,G26,0)</f>
        <v>0</v>
      </c>
      <c r="CA26" s="233">
        <v>8</v>
      </c>
      <c r="CB26" s="233">
        <v>0</v>
      </c>
    </row>
    <row r="27" spans="1:80" ht="12.75">
      <c r="A27" s="234">
        <v>6</v>
      </c>
      <c r="B27" s="235" t="s">
        <v>158</v>
      </c>
      <c r="C27" s="236" t="s">
        <v>159</v>
      </c>
      <c r="D27" s="237" t="s">
        <v>157</v>
      </c>
      <c r="E27" s="238">
        <v>50261.2</v>
      </c>
      <c r="F27" s="331"/>
      <c r="G27" s="239">
        <f>E27*F27</f>
        <v>0</v>
      </c>
      <c r="H27" s="240">
        <v>0</v>
      </c>
      <c r="I27" s="241">
        <f>E27*H27</f>
        <v>0</v>
      </c>
      <c r="J27" s="240"/>
      <c r="K27" s="241">
        <f>E27*J27</f>
        <v>0</v>
      </c>
      <c r="O27" s="233">
        <v>2</v>
      </c>
      <c r="AA27" s="210">
        <v>8</v>
      </c>
      <c r="AB27" s="210">
        <v>0</v>
      </c>
      <c r="AC27" s="210">
        <v>3</v>
      </c>
      <c r="AZ27" s="210">
        <v>1</v>
      </c>
      <c r="BA27" s="210">
        <f>IF(AZ27=1,G27,0)</f>
        <v>0</v>
      </c>
      <c r="BB27" s="210">
        <f>IF(AZ27=2,G27,0)</f>
        <v>0</v>
      </c>
      <c r="BC27" s="210">
        <f>IF(AZ27=3,G27,0)</f>
        <v>0</v>
      </c>
      <c r="BD27" s="210">
        <f>IF(AZ27=4,G27,0)</f>
        <v>0</v>
      </c>
      <c r="BE27" s="210">
        <f>IF(AZ27=5,G27,0)</f>
        <v>0</v>
      </c>
      <c r="CA27" s="233">
        <v>8</v>
      </c>
      <c r="CB27" s="233">
        <v>0</v>
      </c>
    </row>
    <row r="28" spans="1:80" ht="12.75">
      <c r="A28" s="234">
        <v>7</v>
      </c>
      <c r="B28" s="235" t="s">
        <v>160</v>
      </c>
      <c r="C28" s="236" t="s">
        <v>161</v>
      </c>
      <c r="D28" s="237" t="s">
        <v>157</v>
      </c>
      <c r="E28" s="238">
        <v>1662.08345</v>
      </c>
      <c r="F28" s="331"/>
      <c r="G28" s="239">
        <f>E28*F28</f>
        <v>0</v>
      </c>
      <c r="H28" s="240">
        <v>0</v>
      </c>
      <c r="I28" s="241">
        <f>E28*H28</f>
        <v>0</v>
      </c>
      <c r="J28" s="240"/>
      <c r="K28" s="241">
        <f>E28*J28</f>
        <v>0</v>
      </c>
      <c r="O28" s="233">
        <v>2</v>
      </c>
      <c r="AA28" s="210">
        <v>8</v>
      </c>
      <c r="AB28" s="210">
        <v>1</v>
      </c>
      <c r="AC28" s="210">
        <v>3</v>
      </c>
      <c r="AZ28" s="210">
        <v>1</v>
      </c>
      <c r="BA28" s="210">
        <f>IF(AZ28=1,G28,0)</f>
        <v>0</v>
      </c>
      <c r="BB28" s="210">
        <f>IF(AZ28=2,G28,0)</f>
        <v>0</v>
      </c>
      <c r="BC28" s="210">
        <f>IF(AZ28=3,G28,0)</f>
        <v>0</v>
      </c>
      <c r="BD28" s="210">
        <f>IF(AZ28=4,G28,0)</f>
        <v>0</v>
      </c>
      <c r="BE28" s="210">
        <f>IF(AZ28=5,G28,0)</f>
        <v>0</v>
      </c>
      <c r="CA28" s="233">
        <v>8</v>
      </c>
      <c r="CB28" s="233">
        <v>1</v>
      </c>
    </row>
    <row r="29" spans="1:57" ht="12.75">
      <c r="A29" s="251"/>
      <c r="B29" s="252" t="s">
        <v>99</v>
      </c>
      <c r="C29" s="253" t="s">
        <v>154</v>
      </c>
      <c r="D29" s="254"/>
      <c r="E29" s="255"/>
      <c r="F29" s="256"/>
      <c r="G29" s="257">
        <f>SUM(G25:G28)</f>
        <v>0</v>
      </c>
      <c r="H29" s="258"/>
      <c r="I29" s="259">
        <f>SUM(I25:I28)</f>
        <v>0</v>
      </c>
      <c r="J29" s="258"/>
      <c r="K29" s="259">
        <f>SUM(K25:K28)</f>
        <v>0</v>
      </c>
      <c r="O29" s="233">
        <v>4</v>
      </c>
      <c r="BA29" s="260">
        <f>SUM(BA25:BA28)</f>
        <v>0</v>
      </c>
      <c r="BB29" s="260">
        <f>SUM(BB25:BB28)</f>
        <v>0</v>
      </c>
      <c r="BC29" s="260">
        <f>SUM(BC25:BC28)</f>
        <v>0</v>
      </c>
      <c r="BD29" s="260">
        <f>SUM(BD25:BD28)</f>
        <v>0</v>
      </c>
      <c r="BE29" s="260">
        <f>SUM(BE25:BE28)</f>
        <v>0</v>
      </c>
    </row>
    <row r="30" ht="12.75">
      <c r="E30" s="210"/>
    </row>
    <row r="31" ht="12.75">
      <c r="E31" s="210"/>
    </row>
    <row r="32" ht="12.75">
      <c r="E32" s="210"/>
    </row>
    <row r="33" ht="12.75">
      <c r="E33" s="210"/>
    </row>
    <row r="34" ht="12.75">
      <c r="E34" s="210"/>
    </row>
    <row r="35" ht="12.75">
      <c r="E35" s="210"/>
    </row>
    <row r="36" ht="12.75">
      <c r="E36" s="210"/>
    </row>
    <row r="37" ht="12.75">
      <c r="E37" s="210"/>
    </row>
    <row r="38" ht="12.75">
      <c r="E38" s="210"/>
    </row>
    <row r="39" ht="12.75">
      <c r="E39" s="210"/>
    </row>
    <row r="40" ht="12.75">
      <c r="E40" s="210"/>
    </row>
    <row r="41" ht="12.75">
      <c r="E41" s="210"/>
    </row>
    <row r="42" ht="12.75">
      <c r="E42" s="210"/>
    </row>
    <row r="43" ht="12.75">
      <c r="E43" s="210"/>
    </row>
    <row r="44" ht="12.75">
      <c r="E44" s="210"/>
    </row>
    <row r="45" ht="12.75">
      <c r="E45" s="210"/>
    </row>
    <row r="46" ht="12.75">
      <c r="E46" s="210"/>
    </row>
    <row r="47" ht="12.75">
      <c r="E47" s="210"/>
    </row>
    <row r="48" ht="12.75">
      <c r="E48" s="210"/>
    </row>
    <row r="49" ht="12.75">
      <c r="E49" s="210"/>
    </row>
    <row r="50" ht="12.75">
      <c r="E50" s="210"/>
    </row>
    <row r="51" ht="12.75">
      <c r="E51" s="210"/>
    </row>
    <row r="52" ht="12.75">
      <c r="E52" s="210"/>
    </row>
    <row r="53" spans="1:7" ht="12.75">
      <c r="A53" s="250"/>
      <c r="B53" s="250"/>
      <c r="C53" s="250"/>
      <c r="D53" s="250"/>
      <c r="E53" s="250"/>
      <c r="F53" s="250"/>
      <c r="G53" s="250"/>
    </row>
    <row r="54" spans="1:7" ht="12.75">
      <c r="A54" s="250"/>
      <c r="B54" s="250"/>
      <c r="C54" s="250"/>
      <c r="D54" s="250"/>
      <c r="E54" s="250"/>
      <c r="F54" s="250"/>
      <c r="G54" s="250"/>
    </row>
    <row r="55" spans="1:7" ht="12.75">
      <c r="A55" s="250"/>
      <c r="B55" s="250"/>
      <c r="C55" s="250"/>
      <c r="D55" s="250"/>
      <c r="E55" s="250"/>
      <c r="F55" s="250"/>
      <c r="G55" s="250"/>
    </row>
    <row r="56" spans="1:7" ht="12.75">
      <c r="A56" s="250"/>
      <c r="B56" s="250"/>
      <c r="C56" s="250"/>
      <c r="D56" s="250"/>
      <c r="E56" s="250"/>
      <c r="F56" s="250"/>
      <c r="G56" s="250"/>
    </row>
    <row r="57" ht="12.75">
      <c r="E57" s="210"/>
    </row>
    <row r="58" ht="12.75">
      <c r="E58" s="210"/>
    </row>
    <row r="59" ht="12.75">
      <c r="E59" s="210"/>
    </row>
    <row r="60" ht="12.75">
      <c r="E60" s="210"/>
    </row>
    <row r="61" ht="12.75">
      <c r="E61" s="210"/>
    </row>
    <row r="62" ht="12.75">
      <c r="E62" s="210"/>
    </row>
    <row r="63" ht="12.75">
      <c r="E63" s="210"/>
    </row>
    <row r="64" ht="12.75">
      <c r="E64" s="210"/>
    </row>
    <row r="65" ht="12.75">
      <c r="E65" s="210"/>
    </row>
    <row r="66" ht="12.75">
      <c r="E66" s="210"/>
    </row>
    <row r="67" ht="12.75">
      <c r="E67" s="210"/>
    </row>
    <row r="68" ht="12.75">
      <c r="E68" s="210"/>
    </row>
    <row r="69" ht="12.75">
      <c r="E69" s="210"/>
    </row>
    <row r="70" ht="12.75">
      <c r="E70" s="210"/>
    </row>
    <row r="71" ht="12.75">
      <c r="E71" s="210"/>
    </row>
    <row r="72" ht="12.75">
      <c r="E72" s="210"/>
    </row>
    <row r="73" ht="12.75">
      <c r="E73" s="210"/>
    </row>
    <row r="74" ht="12.75">
      <c r="E74" s="210"/>
    </row>
    <row r="75" ht="12.75">
      <c r="E75" s="210"/>
    </row>
    <row r="76" ht="12.75">
      <c r="E76" s="210"/>
    </row>
    <row r="77" ht="12.75">
      <c r="E77" s="210"/>
    </row>
    <row r="78" ht="12.75">
      <c r="E78" s="210"/>
    </row>
    <row r="79" ht="12.75">
      <c r="E79" s="210"/>
    </row>
    <row r="80" ht="12.75">
      <c r="E80" s="210"/>
    </row>
    <row r="81" ht="12.75">
      <c r="E81" s="210"/>
    </row>
    <row r="82" ht="12.75">
      <c r="E82" s="210"/>
    </row>
    <row r="83" ht="12.75">
      <c r="E83" s="210"/>
    </row>
    <row r="84" ht="12.75">
      <c r="E84" s="210"/>
    </row>
    <row r="85" ht="12.75">
      <c r="E85" s="210"/>
    </row>
    <row r="86" ht="12.75">
      <c r="E86" s="210"/>
    </row>
    <row r="87" ht="12.75">
      <c r="E87" s="210"/>
    </row>
    <row r="88" spans="1:2" ht="12.75">
      <c r="A88" s="261"/>
      <c r="B88" s="261"/>
    </row>
    <row r="89" spans="1:7" ht="12.75">
      <c r="A89" s="250"/>
      <c r="B89" s="250"/>
      <c r="C89" s="262"/>
      <c r="D89" s="262"/>
      <c r="E89" s="263"/>
      <c r="F89" s="262"/>
      <c r="G89" s="264"/>
    </row>
    <row r="90" spans="1:7" ht="12.75">
      <c r="A90" s="265"/>
      <c r="B90" s="265"/>
      <c r="C90" s="250"/>
      <c r="D90" s="250"/>
      <c r="E90" s="266"/>
      <c r="F90" s="250"/>
      <c r="G90" s="250"/>
    </row>
    <row r="91" spans="1:7" ht="12.75">
      <c r="A91" s="250"/>
      <c r="B91" s="250"/>
      <c r="C91" s="250"/>
      <c r="D91" s="250"/>
      <c r="E91" s="266"/>
      <c r="F91" s="250"/>
      <c r="G91" s="250"/>
    </row>
    <row r="92" spans="1:7" ht="12.75">
      <c r="A92" s="250"/>
      <c r="B92" s="250"/>
      <c r="C92" s="250"/>
      <c r="D92" s="250"/>
      <c r="E92" s="266"/>
      <c r="F92" s="250"/>
      <c r="G92" s="250"/>
    </row>
    <row r="93" spans="1:7" ht="12.75">
      <c r="A93" s="250"/>
      <c r="B93" s="250"/>
      <c r="C93" s="250"/>
      <c r="D93" s="250"/>
      <c r="E93" s="266"/>
      <c r="F93" s="250"/>
      <c r="G93" s="250"/>
    </row>
    <row r="94" spans="1:7" ht="12.75">
      <c r="A94" s="250"/>
      <c r="B94" s="250"/>
      <c r="C94" s="250"/>
      <c r="D94" s="250"/>
      <c r="E94" s="266"/>
      <c r="F94" s="250"/>
      <c r="G94" s="250"/>
    </row>
    <row r="95" spans="1:7" ht="12.75">
      <c r="A95" s="250"/>
      <c r="B95" s="250"/>
      <c r="C95" s="250"/>
      <c r="D95" s="250"/>
      <c r="E95" s="266"/>
      <c r="F95" s="250"/>
      <c r="G95" s="250"/>
    </row>
    <row r="96" spans="1:7" ht="12.75">
      <c r="A96" s="250"/>
      <c r="B96" s="250"/>
      <c r="C96" s="250"/>
      <c r="D96" s="250"/>
      <c r="E96" s="266"/>
      <c r="F96" s="250"/>
      <c r="G96" s="250"/>
    </row>
    <row r="97" spans="1:7" ht="12.75">
      <c r="A97" s="250"/>
      <c r="B97" s="250"/>
      <c r="C97" s="250"/>
      <c r="D97" s="250"/>
      <c r="E97" s="266"/>
      <c r="F97" s="250"/>
      <c r="G97" s="250"/>
    </row>
    <row r="98" spans="1:7" ht="12.75">
      <c r="A98" s="250"/>
      <c r="B98" s="250"/>
      <c r="C98" s="250"/>
      <c r="D98" s="250"/>
      <c r="E98" s="266"/>
      <c r="F98" s="250"/>
      <c r="G98" s="250"/>
    </row>
    <row r="99" spans="1:7" ht="12.75">
      <c r="A99" s="250"/>
      <c r="B99" s="250"/>
      <c r="C99" s="250"/>
      <c r="D99" s="250"/>
      <c r="E99" s="266"/>
      <c r="F99" s="250"/>
      <c r="G99" s="250"/>
    </row>
    <row r="100" spans="1:7" ht="12.75">
      <c r="A100" s="250"/>
      <c r="B100" s="250"/>
      <c r="C100" s="250"/>
      <c r="D100" s="250"/>
      <c r="E100" s="266"/>
      <c r="F100" s="250"/>
      <c r="G100" s="250"/>
    </row>
    <row r="101" spans="1:7" ht="12.75">
      <c r="A101" s="250"/>
      <c r="B101" s="250"/>
      <c r="C101" s="250"/>
      <c r="D101" s="250"/>
      <c r="E101" s="266"/>
      <c r="F101" s="250"/>
      <c r="G101" s="250"/>
    </row>
    <row r="102" spans="1:7" ht="12.75">
      <c r="A102" s="250"/>
      <c r="B102" s="250"/>
      <c r="C102" s="250"/>
      <c r="D102" s="250"/>
      <c r="E102" s="266"/>
      <c r="F102" s="250"/>
      <c r="G102" s="250"/>
    </row>
  </sheetData>
  <sheetProtection password="C576" sheet="1" objects="1" scenarios="1"/>
  <mergeCells count="14">
    <mergeCell ref="C23:D23"/>
    <mergeCell ref="C13:D13"/>
    <mergeCell ref="C15:D15"/>
    <mergeCell ref="C16:D16"/>
    <mergeCell ref="C18:D18"/>
    <mergeCell ref="C19:D19"/>
    <mergeCell ref="C20:D20"/>
    <mergeCell ref="C21:D21"/>
    <mergeCell ref="C22:D22"/>
    <mergeCell ref="A1:G1"/>
    <mergeCell ref="A3:B3"/>
    <mergeCell ref="A4:B4"/>
    <mergeCell ref="E4:G4"/>
    <mergeCell ref="C9:D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7">
      <selection activeCell="J23" sqref="J23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9" width="9.125" style="1" customWidth="1"/>
    <col min="10" max="10" width="10.625" style="1" bestFit="1" customWidth="1"/>
    <col min="11" max="16384" width="9.125" style="1" customWidth="1"/>
  </cols>
  <sheetData>
    <row r="1" spans="1:7" ht="24.75" customHeight="1" thickBot="1">
      <c r="A1" s="78" t="s">
        <v>32</v>
      </c>
      <c r="B1" s="79"/>
      <c r="C1" s="79"/>
      <c r="D1" s="79"/>
      <c r="E1" s="79"/>
      <c r="F1" s="79"/>
      <c r="G1" s="79"/>
    </row>
    <row r="2" spans="1:7" ht="12.75" customHeight="1">
      <c r="A2" s="80" t="s">
        <v>33</v>
      </c>
      <c r="B2" s="81"/>
      <c r="C2" s="82" t="s">
        <v>170</v>
      </c>
      <c r="D2" s="82" t="s">
        <v>171</v>
      </c>
      <c r="E2" s="83"/>
      <c r="F2" s="84" t="s">
        <v>34</v>
      </c>
      <c r="G2" s="410"/>
    </row>
    <row r="3" spans="1:7" ht="3" customHeight="1" hidden="1">
      <c r="A3" s="85"/>
      <c r="B3" s="86"/>
      <c r="C3" s="87"/>
      <c r="D3" s="87"/>
      <c r="E3" s="88"/>
      <c r="F3" s="89"/>
      <c r="G3" s="411"/>
    </row>
    <row r="4" spans="1:7" ht="12" customHeight="1">
      <c r="A4" s="90" t="s">
        <v>35</v>
      </c>
      <c r="B4" s="86"/>
      <c r="C4" s="87"/>
      <c r="D4" s="87"/>
      <c r="E4" s="88"/>
      <c r="F4" s="89" t="s">
        <v>36</v>
      </c>
      <c r="G4" s="412"/>
    </row>
    <row r="5" spans="1:7" ht="12.9" customHeight="1">
      <c r="A5" s="91" t="s">
        <v>170</v>
      </c>
      <c r="B5" s="92"/>
      <c r="C5" s="93" t="s">
        <v>171</v>
      </c>
      <c r="D5" s="94"/>
      <c r="E5" s="92"/>
      <c r="F5" s="89" t="s">
        <v>37</v>
      </c>
      <c r="G5" s="411"/>
    </row>
    <row r="6" spans="1:15" ht="12.9" customHeight="1">
      <c r="A6" s="90" t="s">
        <v>38</v>
      </c>
      <c r="B6" s="86"/>
      <c r="C6" s="87"/>
      <c r="D6" s="87"/>
      <c r="E6" s="88"/>
      <c r="F6" s="95" t="s">
        <v>39</v>
      </c>
      <c r="G6" s="413"/>
      <c r="O6" s="96"/>
    </row>
    <row r="7" spans="1:7" ht="12.9" customHeight="1">
      <c r="A7" s="97" t="s">
        <v>100</v>
      </c>
      <c r="B7" s="98"/>
      <c r="C7" s="99" t="s">
        <v>101</v>
      </c>
      <c r="D7" s="100"/>
      <c r="E7" s="100"/>
      <c r="F7" s="101" t="s">
        <v>40</v>
      </c>
      <c r="G7" s="413"/>
    </row>
    <row r="8" spans="1:9" ht="12.75">
      <c r="A8" s="102" t="s">
        <v>41</v>
      </c>
      <c r="B8" s="89"/>
      <c r="C8" s="453"/>
      <c r="D8" s="453"/>
      <c r="E8" s="454"/>
      <c r="F8" s="103" t="s">
        <v>42</v>
      </c>
      <c r="G8" s="414"/>
      <c r="H8" s="104"/>
      <c r="I8" s="105"/>
    </row>
    <row r="9" spans="1:8" ht="12.75">
      <c r="A9" s="102" t="s">
        <v>43</v>
      </c>
      <c r="B9" s="89"/>
      <c r="C9" s="453"/>
      <c r="D9" s="453"/>
      <c r="E9" s="454"/>
      <c r="F9" s="89"/>
      <c r="G9" s="106"/>
      <c r="H9" s="107"/>
    </row>
    <row r="10" spans="1:8" ht="12.75">
      <c r="A10" s="102" t="s">
        <v>44</v>
      </c>
      <c r="B10" s="89"/>
      <c r="C10" s="453"/>
      <c r="D10" s="453"/>
      <c r="E10" s="453"/>
      <c r="F10" s="108"/>
      <c r="G10" s="109"/>
      <c r="H10" s="110"/>
    </row>
    <row r="11" spans="1:57" ht="13.5" customHeight="1">
      <c r="A11" s="102" t="s">
        <v>45</v>
      </c>
      <c r="B11" s="89"/>
      <c r="C11" s="453"/>
      <c r="D11" s="453"/>
      <c r="E11" s="453"/>
      <c r="F11" s="111" t="s">
        <v>46</v>
      </c>
      <c r="G11" s="415"/>
      <c r="H11" s="107"/>
      <c r="BA11" s="112"/>
      <c r="BB11" s="112"/>
      <c r="BC11" s="112"/>
      <c r="BD11" s="112"/>
      <c r="BE11" s="112"/>
    </row>
    <row r="12" spans="1:8" ht="12.75" customHeight="1">
      <c r="A12" s="113" t="s">
        <v>47</v>
      </c>
      <c r="B12" s="86"/>
      <c r="C12" s="455"/>
      <c r="D12" s="455"/>
      <c r="E12" s="455"/>
      <c r="F12" s="114" t="s">
        <v>48</v>
      </c>
      <c r="G12" s="416"/>
      <c r="H12" s="107"/>
    </row>
    <row r="13" spans="1:8" ht="28.5" customHeight="1" thickBot="1">
      <c r="A13" s="115" t="s">
        <v>49</v>
      </c>
      <c r="B13" s="116"/>
      <c r="C13" s="116"/>
      <c r="D13" s="116"/>
      <c r="E13" s="117"/>
      <c r="F13" s="117"/>
      <c r="G13" s="118"/>
      <c r="H13" s="107"/>
    </row>
    <row r="14" spans="1:7" ht="17.25" customHeight="1" thickBot="1">
      <c r="A14" s="119" t="s">
        <v>50</v>
      </c>
      <c r="B14" s="120"/>
      <c r="C14" s="121"/>
      <c r="D14" s="122" t="s">
        <v>51</v>
      </c>
      <c r="E14" s="123"/>
      <c r="F14" s="123"/>
      <c r="G14" s="121"/>
    </row>
    <row r="15" spans="1:7" ht="15.9" customHeight="1">
      <c r="A15" s="124"/>
      <c r="B15" s="125" t="s">
        <v>52</v>
      </c>
      <c r="C15" s="126">
        <f>'02 02 Rek'!E30</f>
        <v>0</v>
      </c>
      <c r="D15" s="127" t="str">
        <f>'02 02 Rek'!A35</f>
        <v>Ztížené výrobní podmínky</v>
      </c>
      <c r="E15" s="128"/>
      <c r="F15" s="129"/>
      <c r="G15" s="126">
        <f>'02 02 Rek'!I35</f>
        <v>0</v>
      </c>
    </row>
    <row r="16" spans="1:7" ht="15.9" customHeight="1">
      <c r="A16" s="124" t="s">
        <v>53</v>
      </c>
      <c r="B16" s="125" t="s">
        <v>54</v>
      </c>
      <c r="C16" s="126">
        <f>'02 02 Rek'!F30</f>
        <v>0</v>
      </c>
      <c r="D16" s="85" t="str">
        <f>'02 02 Rek'!A36</f>
        <v>Oborová přirážka</v>
      </c>
      <c r="E16" s="130"/>
      <c r="F16" s="131"/>
      <c r="G16" s="126">
        <f>'02 02 Rek'!I36</f>
        <v>0</v>
      </c>
    </row>
    <row r="17" spans="1:7" ht="15.9" customHeight="1">
      <c r="A17" s="124" t="s">
        <v>55</v>
      </c>
      <c r="B17" s="125" t="s">
        <v>56</v>
      </c>
      <c r="C17" s="126">
        <f>'02 02 Rek'!H30</f>
        <v>0</v>
      </c>
      <c r="D17" s="85" t="str">
        <f>'02 02 Rek'!A37</f>
        <v>Přesun stavebních kapacit</v>
      </c>
      <c r="E17" s="130"/>
      <c r="F17" s="131"/>
      <c r="G17" s="126">
        <f>'02 02 Rek'!I37</f>
        <v>0</v>
      </c>
    </row>
    <row r="18" spans="1:7" ht="15.9" customHeight="1">
      <c r="A18" s="132" t="s">
        <v>57</v>
      </c>
      <c r="B18" s="133" t="s">
        <v>58</v>
      </c>
      <c r="C18" s="126">
        <f>'02 02 Rek'!G30</f>
        <v>0</v>
      </c>
      <c r="D18" s="85" t="str">
        <f>'02 02 Rek'!A38</f>
        <v>Mimostaveništní doprava</v>
      </c>
      <c r="E18" s="130"/>
      <c r="F18" s="131"/>
      <c r="G18" s="126">
        <f>'02 02 Rek'!I38</f>
        <v>0</v>
      </c>
    </row>
    <row r="19" spans="1:7" ht="15.9" customHeight="1">
      <c r="A19" s="134" t="s">
        <v>59</v>
      </c>
      <c r="B19" s="125"/>
      <c r="C19" s="126">
        <f>SUM(C15:C18)</f>
        <v>0</v>
      </c>
      <c r="D19" s="85" t="str">
        <f>'02 02 Rek'!A39</f>
        <v>Zařízení staveniště</v>
      </c>
      <c r="E19" s="130"/>
      <c r="F19" s="131"/>
      <c r="G19" s="126">
        <f>'02 02 Rek'!I39</f>
        <v>0</v>
      </c>
    </row>
    <row r="20" spans="1:7" ht="15.9" customHeight="1">
      <c r="A20" s="134"/>
      <c r="B20" s="125"/>
      <c r="C20" s="126"/>
      <c r="D20" s="85" t="str">
        <f>'02 02 Rek'!A40</f>
        <v>Provoz investora</v>
      </c>
      <c r="E20" s="130"/>
      <c r="F20" s="131"/>
      <c r="G20" s="126">
        <f>'02 02 Rek'!I40</f>
        <v>0</v>
      </c>
    </row>
    <row r="21" spans="1:7" ht="15.9" customHeight="1">
      <c r="A21" s="134" t="s">
        <v>29</v>
      </c>
      <c r="B21" s="125"/>
      <c r="C21" s="126">
        <f>'02 02 Rek'!I30</f>
        <v>0</v>
      </c>
      <c r="D21" s="85" t="str">
        <f>'02 02 Rek'!A41</f>
        <v>Kompletační činnost (IČD)</v>
      </c>
      <c r="E21" s="130"/>
      <c r="F21" s="131"/>
      <c r="G21" s="126">
        <f>'02 02 Rek'!I41</f>
        <v>0</v>
      </c>
    </row>
    <row r="22" spans="1:7" ht="15.9" customHeight="1">
      <c r="A22" s="135" t="s">
        <v>60</v>
      </c>
      <c r="B22" s="107"/>
      <c r="C22" s="126">
        <f>C19+C21</f>
        <v>0</v>
      </c>
      <c r="D22" s="85" t="s">
        <v>61</v>
      </c>
      <c r="E22" s="130"/>
      <c r="F22" s="131"/>
      <c r="G22" s="126">
        <f>G23-SUM(G15:G21)</f>
        <v>0</v>
      </c>
    </row>
    <row r="23" spans="1:7" ht="15.9" customHeight="1" thickBot="1">
      <c r="A23" s="451" t="s">
        <v>62</v>
      </c>
      <c r="B23" s="452"/>
      <c r="C23" s="136">
        <f>C22+G23</f>
        <v>0</v>
      </c>
      <c r="D23" s="137" t="s">
        <v>63</v>
      </c>
      <c r="E23" s="138"/>
      <c r="F23" s="139"/>
      <c r="G23" s="126">
        <f>'02 02 Rek'!H43</f>
        <v>0</v>
      </c>
    </row>
    <row r="24" spans="1:7" ht="12.75">
      <c r="A24" s="140" t="s">
        <v>64</v>
      </c>
      <c r="B24" s="141"/>
      <c r="C24" s="142"/>
      <c r="D24" s="141" t="s">
        <v>65</v>
      </c>
      <c r="E24" s="141"/>
      <c r="F24" s="143" t="s">
        <v>66</v>
      </c>
      <c r="G24" s="144"/>
    </row>
    <row r="25" spans="1:7" ht="12.75">
      <c r="A25" s="135" t="s">
        <v>67</v>
      </c>
      <c r="B25" s="107"/>
      <c r="C25" s="417"/>
      <c r="D25" s="107" t="s">
        <v>67</v>
      </c>
      <c r="E25" s="404"/>
      <c r="F25" s="146" t="s">
        <v>67</v>
      </c>
      <c r="G25" s="418"/>
    </row>
    <row r="26" spans="1:7" ht="37.5" customHeight="1">
      <c r="A26" s="135" t="s">
        <v>68</v>
      </c>
      <c r="B26" s="148"/>
      <c r="C26" s="417"/>
      <c r="D26" s="107" t="s">
        <v>68</v>
      </c>
      <c r="E26" s="404"/>
      <c r="F26" s="146" t="s">
        <v>68</v>
      </c>
      <c r="G26" s="418"/>
    </row>
    <row r="27" spans="1:7" ht="12.75">
      <c r="A27" s="135"/>
      <c r="B27" s="149"/>
      <c r="C27" s="417"/>
      <c r="D27" s="107"/>
      <c r="E27" s="404"/>
      <c r="F27" s="146"/>
      <c r="G27" s="418"/>
    </row>
    <row r="28" spans="1:7" ht="12.75">
      <c r="A28" s="135" t="s">
        <v>69</v>
      </c>
      <c r="B28" s="107"/>
      <c r="C28" s="417"/>
      <c r="D28" s="146" t="s">
        <v>70</v>
      </c>
      <c r="E28" s="417"/>
      <c r="F28" s="150" t="s">
        <v>70</v>
      </c>
      <c r="G28" s="418"/>
    </row>
    <row r="29" spans="1:7" ht="69" customHeight="1">
      <c r="A29" s="135"/>
      <c r="B29" s="107"/>
      <c r="C29" s="151"/>
      <c r="D29" s="152"/>
      <c r="E29" s="151"/>
      <c r="F29" s="107"/>
      <c r="G29" s="147"/>
    </row>
    <row r="30" spans="1:7" ht="12.75">
      <c r="A30" s="153" t="s">
        <v>11</v>
      </c>
      <c r="B30" s="154"/>
      <c r="C30" s="155">
        <v>21</v>
      </c>
      <c r="D30" s="154" t="s">
        <v>71</v>
      </c>
      <c r="E30" s="156"/>
      <c r="F30" s="457">
        <f>C23-F32</f>
        <v>0</v>
      </c>
      <c r="G30" s="458"/>
    </row>
    <row r="31" spans="1:7" ht="12.75">
      <c r="A31" s="153" t="s">
        <v>72</v>
      </c>
      <c r="B31" s="154"/>
      <c r="C31" s="155">
        <f>C30</f>
        <v>21</v>
      </c>
      <c r="D31" s="154" t="s">
        <v>73</v>
      </c>
      <c r="E31" s="156"/>
      <c r="F31" s="457">
        <f>ROUND(PRODUCT(F30,C31/100),0)</f>
        <v>0</v>
      </c>
      <c r="G31" s="458"/>
    </row>
    <row r="32" spans="1:7" ht="12.75">
      <c r="A32" s="153" t="s">
        <v>11</v>
      </c>
      <c r="B32" s="154"/>
      <c r="C32" s="155">
        <v>0</v>
      </c>
      <c r="D32" s="154" t="s">
        <v>73</v>
      </c>
      <c r="E32" s="156"/>
      <c r="F32" s="457">
        <v>0</v>
      </c>
      <c r="G32" s="458"/>
    </row>
    <row r="33" spans="1:7" ht="12.75">
      <c r="A33" s="153" t="s">
        <v>72</v>
      </c>
      <c r="B33" s="157"/>
      <c r="C33" s="158">
        <f>C32</f>
        <v>0</v>
      </c>
      <c r="D33" s="154" t="s">
        <v>73</v>
      </c>
      <c r="E33" s="131"/>
      <c r="F33" s="457">
        <f>ROUND(PRODUCT(F32,C33/100),0)</f>
        <v>0</v>
      </c>
      <c r="G33" s="458"/>
    </row>
    <row r="34" spans="1:7" s="162" customFormat="1" ht="19.5" customHeight="1" thickBot="1">
      <c r="A34" s="159" t="s">
        <v>74</v>
      </c>
      <c r="B34" s="160"/>
      <c r="C34" s="160"/>
      <c r="D34" s="160"/>
      <c r="E34" s="161"/>
      <c r="F34" s="459">
        <f>ROUND(SUM(F30:F33),0)</f>
        <v>0</v>
      </c>
      <c r="G34" s="460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61"/>
      <c r="C37" s="461"/>
      <c r="D37" s="461"/>
      <c r="E37" s="461"/>
      <c r="F37" s="461"/>
      <c r="G37" s="461"/>
      <c r="H37" s="1" t="s">
        <v>2</v>
      </c>
    </row>
    <row r="38" spans="1:8" ht="12.75" customHeight="1">
      <c r="A38" s="163"/>
      <c r="B38" s="461"/>
      <c r="C38" s="461"/>
      <c r="D38" s="461"/>
      <c r="E38" s="461"/>
      <c r="F38" s="461"/>
      <c r="G38" s="461"/>
      <c r="H38" s="1" t="s">
        <v>2</v>
      </c>
    </row>
    <row r="39" spans="1:8" ht="12.75">
      <c r="A39" s="163"/>
      <c r="B39" s="461"/>
      <c r="C39" s="461"/>
      <c r="D39" s="461"/>
      <c r="E39" s="461"/>
      <c r="F39" s="461"/>
      <c r="G39" s="461"/>
      <c r="H39" s="1" t="s">
        <v>2</v>
      </c>
    </row>
    <row r="40" spans="1:8" ht="12.75">
      <c r="A40" s="163"/>
      <c r="B40" s="461"/>
      <c r="C40" s="461"/>
      <c r="D40" s="461"/>
      <c r="E40" s="461"/>
      <c r="F40" s="461"/>
      <c r="G40" s="461"/>
      <c r="H40" s="1" t="s">
        <v>2</v>
      </c>
    </row>
    <row r="41" spans="1:8" ht="12.75">
      <c r="A41" s="163"/>
      <c r="B41" s="461"/>
      <c r="C41" s="461"/>
      <c r="D41" s="461"/>
      <c r="E41" s="461"/>
      <c r="F41" s="461"/>
      <c r="G41" s="461"/>
      <c r="H41" s="1" t="s">
        <v>2</v>
      </c>
    </row>
    <row r="42" spans="1:8" ht="12.75">
      <c r="A42" s="163"/>
      <c r="B42" s="461"/>
      <c r="C42" s="461"/>
      <c r="D42" s="461"/>
      <c r="E42" s="461"/>
      <c r="F42" s="461"/>
      <c r="G42" s="461"/>
      <c r="H42" s="1" t="s">
        <v>2</v>
      </c>
    </row>
    <row r="43" spans="1:8" ht="12.75">
      <c r="A43" s="163"/>
      <c r="B43" s="461"/>
      <c r="C43" s="461"/>
      <c r="D43" s="461"/>
      <c r="E43" s="461"/>
      <c r="F43" s="461"/>
      <c r="G43" s="461"/>
      <c r="H43" s="1" t="s">
        <v>2</v>
      </c>
    </row>
    <row r="44" spans="1:8" ht="12.75" customHeight="1">
      <c r="A44" s="163"/>
      <c r="B44" s="461"/>
      <c r="C44" s="461"/>
      <c r="D44" s="461"/>
      <c r="E44" s="461"/>
      <c r="F44" s="461"/>
      <c r="G44" s="461"/>
      <c r="H44" s="1" t="s">
        <v>2</v>
      </c>
    </row>
    <row r="45" spans="1:8" ht="12.75" customHeight="1">
      <c r="A45" s="163"/>
      <c r="B45" s="461"/>
      <c r="C45" s="461"/>
      <c r="D45" s="461"/>
      <c r="E45" s="461"/>
      <c r="F45" s="461"/>
      <c r="G45" s="461"/>
      <c r="H45" s="1" t="s">
        <v>2</v>
      </c>
    </row>
    <row r="46" spans="2:7" ht="12.75">
      <c r="B46" s="456"/>
      <c r="C46" s="456"/>
      <c r="D46" s="456"/>
      <c r="E46" s="456"/>
      <c r="F46" s="456"/>
      <c r="G46" s="456"/>
    </row>
    <row r="47" spans="2:7" ht="12.75">
      <c r="B47" s="456"/>
      <c r="C47" s="456"/>
      <c r="D47" s="456"/>
      <c r="E47" s="456"/>
      <c r="F47" s="456"/>
      <c r="G47" s="456"/>
    </row>
    <row r="48" spans="2:7" ht="12.75">
      <c r="B48" s="456"/>
      <c r="C48" s="456"/>
      <c r="D48" s="456"/>
      <c r="E48" s="456"/>
      <c r="F48" s="456"/>
      <c r="G48" s="456"/>
    </row>
    <row r="49" spans="2:7" ht="12.75">
      <c r="B49" s="456"/>
      <c r="C49" s="456"/>
      <c r="D49" s="456"/>
      <c r="E49" s="456"/>
      <c r="F49" s="456"/>
      <c r="G49" s="456"/>
    </row>
    <row r="50" spans="2:7" ht="12.75">
      <c r="B50" s="456"/>
      <c r="C50" s="456"/>
      <c r="D50" s="456"/>
      <c r="E50" s="456"/>
      <c r="F50" s="456"/>
      <c r="G50" s="456"/>
    </row>
    <row r="51" spans="2:7" ht="12.75">
      <c r="B51" s="456"/>
      <c r="C51" s="456"/>
      <c r="D51" s="456"/>
      <c r="E51" s="456"/>
      <c r="F51" s="456"/>
      <c r="G51" s="456"/>
    </row>
  </sheetData>
  <sheetProtection password="C576" sheet="1" objects="1" scenarios="1"/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E94"/>
  <sheetViews>
    <sheetView workbookViewId="0" topLeftCell="A22">
      <selection activeCell="K31" sqref="K3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462" t="s">
        <v>3</v>
      </c>
      <c r="B1" s="463"/>
      <c r="C1" s="164" t="s">
        <v>102</v>
      </c>
      <c r="D1" s="165"/>
      <c r="E1" s="166"/>
      <c r="F1" s="165"/>
      <c r="G1" s="167" t="s">
        <v>76</v>
      </c>
      <c r="H1" s="168" t="s">
        <v>170</v>
      </c>
      <c r="I1" s="169"/>
    </row>
    <row r="2" spans="1:9" ht="13.8" thickBot="1">
      <c r="A2" s="464" t="s">
        <v>77</v>
      </c>
      <c r="B2" s="465"/>
      <c r="C2" s="170" t="s">
        <v>172</v>
      </c>
      <c r="D2" s="171"/>
      <c r="E2" s="172"/>
      <c r="F2" s="171"/>
      <c r="G2" s="466" t="s">
        <v>171</v>
      </c>
      <c r="H2" s="467"/>
      <c r="I2" s="468"/>
    </row>
    <row r="3" ht="13.8" thickTop="1">
      <c r="F3" s="107"/>
    </row>
    <row r="4" spans="1:9" ht="19.5" customHeight="1">
      <c r="A4" s="173" t="s">
        <v>78</v>
      </c>
      <c r="B4" s="174"/>
      <c r="C4" s="174"/>
      <c r="D4" s="174"/>
      <c r="E4" s="175"/>
      <c r="F4" s="174"/>
      <c r="G4" s="174"/>
      <c r="H4" s="174"/>
      <c r="I4" s="174"/>
    </row>
    <row r="5" ht="13.8" thickBot="1"/>
    <row r="6" spans="1:9" s="107" customFormat="1" ht="13.8" thickBot="1">
      <c r="A6" s="176"/>
      <c r="B6" s="177" t="s">
        <v>79</v>
      </c>
      <c r="C6" s="177"/>
      <c r="D6" s="178"/>
      <c r="E6" s="179" t="s">
        <v>25</v>
      </c>
      <c r="F6" s="180" t="s">
        <v>26</v>
      </c>
      <c r="G6" s="180" t="s">
        <v>27</v>
      </c>
      <c r="H6" s="180" t="s">
        <v>28</v>
      </c>
      <c r="I6" s="181" t="s">
        <v>29</v>
      </c>
    </row>
    <row r="7" spans="1:9" s="107" customFormat="1" ht="12.75">
      <c r="A7" s="267" t="str">
        <f>'02 02 Pol'!B7</f>
        <v>1</v>
      </c>
      <c r="B7" s="57" t="str">
        <f>'02 02 Pol'!C7</f>
        <v>Zemní práce</v>
      </c>
      <c r="D7" s="182"/>
      <c r="E7" s="268">
        <f>'02 02 Pol'!BA24</f>
        <v>0</v>
      </c>
      <c r="F7" s="269">
        <f>'02 02 Pol'!BB24</f>
        <v>0</v>
      </c>
      <c r="G7" s="269">
        <f>'02 02 Pol'!BC24</f>
        <v>0</v>
      </c>
      <c r="H7" s="269">
        <f>'02 02 Pol'!BD24</f>
        <v>0</v>
      </c>
      <c r="I7" s="270">
        <f>'02 02 Pol'!BE24</f>
        <v>0</v>
      </c>
    </row>
    <row r="8" spans="1:9" s="107" customFormat="1" ht="12.75">
      <c r="A8" s="267" t="str">
        <f>'02 02 Pol'!B25</f>
        <v>2</v>
      </c>
      <c r="B8" s="57" t="str">
        <f>'02 02 Pol'!C25</f>
        <v>Základy a zvláštní zakládání</v>
      </c>
      <c r="D8" s="182"/>
      <c r="E8" s="268">
        <f>'02 02 Pol'!BA77</f>
        <v>0</v>
      </c>
      <c r="F8" s="269">
        <f>'02 02 Pol'!BB77</f>
        <v>0</v>
      </c>
      <c r="G8" s="269">
        <f>'02 02 Pol'!BC77</f>
        <v>0</v>
      </c>
      <c r="H8" s="269">
        <f>'02 02 Pol'!BD77</f>
        <v>0</v>
      </c>
      <c r="I8" s="270">
        <f>'02 02 Pol'!BE77</f>
        <v>0</v>
      </c>
    </row>
    <row r="9" spans="1:9" s="107" customFormat="1" ht="12.75">
      <c r="A9" s="267" t="str">
        <f>'02 02 Pol'!B78</f>
        <v>3</v>
      </c>
      <c r="B9" s="57" t="str">
        <f>'02 02 Pol'!C78</f>
        <v>Svislé a kompletní konstrukce</v>
      </c>
      <c r="D9" s="182"/>
      <c r="E9" s="268">
        <f>'02 02 Pol'!BA95</f>
        <v>0</v>
      </c>
      <c r="F9" s="269">
        <f>'02 02 Pol'!BB95</f>
        <v>0</v>
      </c>
      <c r="G9" s="269">
        <f>'02 02 Pol'!BC95</f>
        <v>0</v>
      </c>
      <c r="H9" s="269">
        <f>'02 02 Pol'!BD95</f>
        <v>0</v>
      </c>
      <c r="I9" s="270">
        <f>'02 02 Pol'!BE95</f>
        <v>0</v>
      </c>
    </row>
    <row r="10" spans="1:9" s="107" customFormat="1" ht="12.75">
      <c r="A10" s="267" t="str">
        <f>'02 02 Pol'!B96</f>
        <v>63</v>
      </c>
      <c r="B10" s="57" t="str">
        <f>'02 02 Pol'!C96</f>
        <v>Podlahy a podlahové konstrukce</v>
      </c>
      <c r="D10" s="182"/>
      <c r="E10" s="268">
        <f>'02 02 Pol'!BA113</f>
        <v>0</v>
      </c>
      <c r="F10" s="269">
        <f>'02 02 Pol'!BB113</f>
        <v>0</v>
      </c>
      <c r="G10" s="269">
        <f>'02 02 Pol'!BC113</f>
        <v>0</v>
      </c>
      <c r="H10" s="269">
        <f>'02 02 Pol'!BD113</f>
        <v>0</v>
      </c>
      <c r="I10" s="270">
        <f>'02 02 Pol'!BE113</f>
        <v>0</v>
      </c>
    </row>
    <row r="11" spans="1:9" s="107" customFormat="1" ht="12.75">
      <c r="A11" s="267" t="str">
        <f>'02 02 Pol'!B114</f>
        <v>64</v>
      </c>
      <c r="B11" s="57" t="str">
        <f>'02 02 Pol'!C114</f>
        <v>Výplně otvorů</v>
      </c>
      <c r="D11" s="182"/>
      <c r="E11" s="268">
        <f>'02 02 Pol'!BA117</f>
        <v>0</v>
      </c>
      <c r="F11" s="269">
        <f>'02 02 Pol'!BB117</f>
        <v>0</v>
      </c>
      <c r="G11" s="269">
        <f>'02 02 Pol'!BC117</f>
        <v>0</v>
      </c>
      <c r="H11" s="269">
        <f>'02 02 Pol'!BD117</f>
        <v>0</v>
      </c>
      <c r="I11" s="270">
        <f>'02 02 Pol'!BE117</f>
        <v>0</v>
      </c>
    </row>
    <row r="12" spans="1:9" s="107" customFormat="1" ht="12.75">
      <c r="A12" s="267" t="str">
        <f>'02 02 Pol'!B118</f>
        <v>94</v>
      </c>
      <c r="B12" s="57" t="str">
        <f>'02 02 Pol'!C118</f>
        <v>Lešení a stavební výtahy</v>
      </c>
      <c r="D12" s="182"/>
      <c r="E12" s="268">
        <f>'02 02 Pol'!BA141</f>
        <v>0</v>
      </c>
      <c r="F12" s="269">
        <f>'02 02 Pol'!BB141</f>
        <v>0</v>
      </c>
      <c r="G12" s="269">
        <f>'02 02 Pol'!BC141</f>
        <v>0</v>
      </c>
      <c r="H12" s="269">
        <f>'02 02 Pol'!BD141</f>
        <v>0</v>
      </c>
      <c r="I12" s="270">
        <f>'02 02 Pol'!BE141</f>
        <v>0</v>
      </c>
    </row>
    <row r="13" spans="1:9" s="107" customFormat="1" ht="12.75">
      <c r="A13" s="267" t="str">
        <f>'02 02 Pol'!B142</f>
        <v>95</v>
      </c>
      <c r="B13" s="57" t="str">
        <f>'02 02 Pol'!C142</f>
        <v>Dokončovací konstrukce na pozemních stavbách</v>
      </c>
      <c r="D13" s="182"/>
      <c r="E13" s="268">
        <f>'02 02 Pol'!BA145</f>
        <v>0</v>
      </c>
      <c r="F13" s="269">
        <f>'02 02 Pol'!BB145</f>
        <v>0</v>
      </c>
      <c r="G13" s="269">
        <f>'02 02 Pol'!BC145</f>
        <v>0</v>
      </c>
      <c r="H13" s="269">
        <f>'02 02 Pol'!BD145</f>
        <v>0</v>
      </c>
      <c r="I13" s="270">
        <f>'02 02 Pol'!BE145</f>
        <v>0</v>
      </c>
    </row>
    <row r="14" spans="1:9" s="107" customFormat="1" ht="12.75">
      <c r="A14" s="267" t="str">
        <f>'02 02 Pol'!B146</f>
        <v>99</v>
      </c>
      <c r="B14" s="57" t="str">
        <f>'02 02 Pol'!C146</f>
        <v>Staveništní přesun hmot</v>
      </c>
      <c r="D14" s="182"/>
      <c r="E14" s="268">
        <f>'02 02 Pol'!BA148</f>
        <v>0</v>
      </c>
      <c r="F14" s="269">
        <f>'02 02 Pol'!BB148</f>
        <v>0</v>
      </c>
      <c r="G14" s="269">
        <f>'02 02 Pol'!BC148</f>
        <v>0</v>
      </c>
      <c r="H14" s="269">
        <f>'02 02 Pol'!BD148</f>
        <v>0</v>
      </c>
      <c r="I14" s="270">
        <f>'02 02 Pol'!BE148</f>
        <v>0</v>
      </c>
    </row>
    <row r="15" spans="1:9" s="107" customFormat="1" ht="12.75">
      <c r="A15" s="267" t="str">
        <f>'02 02 Pol'!B149</f>
        <v>711</v>
      </c>
      <c r="B15" s="57" t="str">
        <f>'02 02 Pol'!C149</f>
        <v>Izolace proti vodě</v>
      </c>
      <c r="D15" s="182"/>
      <c r="E15" s="268">
        <f>'02 02 Pol'!BA155</f>
        <v>0</v>
      </c>
      <c r="F15" s="269">
        <f>'02 02 Pol'!BB155</f>
        <v>0</v>
      </c>
      <c r="G15" s="269">
        <f>'02 02 Pol'!BC155</f>
        <v>0</v>
      </c>
      <c r="H15" s="269">
        <f>'02 02 Pol'!BD155</f>
        <v>0</v>
      </c>
      <c r="I15" s="270">
        <f>'02 02 Pol'!BE155</f>
        <v>0</v>
      </c>
    </row>
    <row r="16" spans="1:9" s="107" customFormat="1" ht="12.75">
      <c r="A16" s="267" t="str">
        <f>'02 02 Pol'!B156</f>
        <v>713</v>
      </c>
      <c r="B16" s="57" t="str">
        <f>'02 02 Pol'!C156</f>
        <v>Izolace tepelné</v>
      </c>
      <c r="D16" s="182"/>
      <c r="E16" s="268">
        <f>'02 02 Pol'!BA166</f>
        <v>0</v>
      </c>
      <c r="F16" s="269">
        <f>'02 02 Pol'!BB166</f>
        <v>0</v>
      </c>
      <c r="G16" s="269">
        <f>'02 02 Pol'!BC166</f>
        <v>0</v>
      </c>
      <c r="H16" s="269">
        <f>'02 02 Pol'!BD166</f>
        <v>0</v>
      </c>
      <c r="I16" s="270">
        <f>'02 02 Pol'!BE166</f>
        <v>0</v>
      </c>
    </row>
    <row r="17" spans="1:9" s="107" customFormat="1" ht="12.75">
      <c r="A17" s="267" t="str">
        <f>'02 02 Pol'!B167</f>
        <v>721</v>
      </c>
      <c r="B17" s="57" t="str">
        <f>'02 02 Pol'!C167</f>
        <v>Vnitřní kanalizace</v>
      </c>
      <c r="D17" s="182"/>
      <c r="E17" s="268">
        <f>'02 02 Pol'!BA178</f>
        <v>0</v>
      </c>
      <c r="F17" s="269">
        <f>'02 02 Pol'!BB178</f>
        <v>0</v>
      </c>
      <c r="G17" s="269">
        <f>'02 02 Pol'!BC178</f>
        <v>0</v>
      </c>
      <c r="H17" s="269">
        <f>'02 02 Pol'!BD178</f>
        <v>0</v>
      </c>
      <c r="I17" s="270">
        <f>'02 02 Pol'!BE178</f>
        <v>0</v>
      </c>
    </row>
    <row r="18" spans="1:9" s="107" customFormat="1" ht="12.75">
      <c r="A18" s="267" t="str">
        <f>'02 02 Pol'!B179</f>
        <v>722</v>
      </c>
      <c r="B18" s="57" t="str">
        <f>'02 02 Pol'!C179</f>
        <v>Vnitřní vodovod</v>
      </c>
      <c r="D18" s="182"/>
      <c r="E18" s="268">
        <f>'02 02 Pol'!BA193</f>
        <v>0</v>
      </c>
      <c r="F18" s="269">
        <f>'02 02 Pol'!BB193</f>
        <v>0</v>
      </c>
      <c r="G18" s="269">
        <f>'02 02 Pol'!BC193</f>
        <v>0</v>
      </c>
      <c r="H18" s="269">
        <f>'02 02 Pol'!BD193</f>
        <v>0</v>
      </c>
      <c r="I18" s="270">
        <f>'02 02 Pol'!BE193</f>
        <v>0</v>
      </c>
    </row>
    <row r="19" spans="1:9" s="107" customFormat="1" ht="12.75">
      <c r="A19" s="267" t="str">
        <f>'02 02 Pol'!B194</f>
        <v>725</v>
      </c>
      <c r="B19" s="57" t="str">
        <f>'02 02 Pol'!C194</f>
        <v>Zařizovací předměty</v>
      </c>
      <c r="D19" s="182"/>
      <c r="E19" s="268">
        <f>'02 02 Pol'!BA206</f>
        <v>0</v>
      </c>
      <c r="F19" s="269">
        <f>'02 02 Pol'!BB206</f>
        <v>0</v>
      </c>
      <c r="G19" s="269">
        <f>'02 02 Pol'!BC206</f>
        <v>0</v>
      </c>
      <c r="H19" s="269">
        <f>'02 02 Pol'!BD206</f>
        <v>0</v>
      </c>
      <c r="I19" s="270">
        <f>'02 02 Pol'!BE206</f>
        <v>0</v>
      </c>
    </row>
    <row r="20" spans="1:9" s="107" customFormat="1" ht="12.75">
      <c r="A20" s="267" t="str">
        <f>'02 02 Pol'!B207</f>
        <v>730</v>
      </c>
      <c r="B20" s="57" t="str">
        <f>'02 02 Pol'!C207</f>
        <v>Ústřední vytápění</v>
      </c>
      <c r="D20" s="182"/>
      <c r="E20" s="268">
        <f>'02 02 Pol'!BA209</f>
        <v>0</v>
      </c>
      <c r="F20" s="269">
        <f>'02 02 Pol'!BB209</f>
        <v>0</v>
      </c>
      <c r="G20" s="269">
        <f>'02 02 Pol'!BC209</f>
        <v>0</v>
      </c>
      <c r="H20" s="269">
        <f>'02 02 Pol'!BD209</f>
        <v>0</v>
      </c>
      <c r="I20" s="270">
        <f>'02 02 Pol'!BE209</f>
        <v>0</v>
      </c>
    </row>
    <row r="21" spans="1:9" s="107" customFormat="1" ht="12.75">
      <c r="A21" s="267" t="str">
        <f>'02 02 Pol'!B210</f>
        <v>764</v>
      </c>
      <c r="B21" s="57" t="str">
        <f>'02 02 Pol'!C210</f>
        <v>Konstrukce klempířské</v>
      </c>
      <c r="D21" s="182"/>
      <c r="E21" s="268">
        <f>'02 02 Pol'!BA215</f>
        <v>0</v>
      </c>
      <c r="F21" s="269">
        <f>'02 02 Pol'!BB215</f>
        <v>0</v>
      </c>
      <c r="G21" s="269">
        <f>'02 02 Pol'!BC215</f>
        <v>0</v>
      </c>
      <c r="H21" s="269">
        <f>'02 02 Pol'!BD215</f>
        <v>0</v>
      </c>
      <c r="I21" s="270">
        <f>'02 02 Pol'!BE215</f>
        <v>0</v>
      </c>
    </row>
    <row r="22" spans="1:9" s="107" customFormat="1" ht="12.75">
      <c r="A22" s="267" t="str">
        <f>'02 02 Pol'!B216</f>
        <v>766</v>
      </c>
      <c r="B22" s="57" t="str">
        <f>'02 02 Pol'!C216</f>
        <v>Konstrukce truhlářské</v>
      </c>
      <c r="D22" s="182"/>
      <c r="E22" s="268">
        <f>'02 02 Pol'!BA222</f>
        <v>0</v>
      </c>
      <c r="F22" s="269">
        <f>'02 02 Pol'!BB222</f>
        <v>0</v>
      </c>
      <c r="G22" s="269">
        <f>'02 02 Pol'!BC222</f>
        <v>0</v>
      </c>
      <c r="H22" s="269">
        <f>'02 02 Pol'!BD222</f>
        <v>0</v>
      </c>
      <c r="I22" s="270">
        <f>'02 02 Pol'!BE222</f>
        <v>0</v>
      </c>
    </row>
    <row r="23" spans="1:9" s="107" customFormat="1" ht="12.75">
      <c r="A23" s="267" t="str">
        <f>'02 02 Pol'!B223</f>
        <v>767</v>
      </c>
      <c r="B23" s="57" t="str">
        <f>'02 02 Pol'!C223</f>
        <v>Konstrukce zámečnické</v>
      </c>
      <c r="D23" s="182"/>
      <c r="E23" s="268">
        <f>'02 02 Pol'!BA242</f>
        <v>0</v>
      </c>
      <c r="F23" s="269">
        <f>'02 02 Pol'!BB242</f>
        <v>0</v>
      </c>
      <c r="G23" s="269">
        <f>'02 02 Pol'!BC242</f>
        <v>0</v>
      </c>
      <c r="H23" s="269">
        <f>'02 02 Pol'!BD242</f>
        <v>0</v>
      </c>
      <c r="I23" s="270">
        <f>'02 02 Pol'!BE242</f>
        <v>0</v>
      </c>
    </row>
    <row r="24" spans="1:9" s="107" customFormat="1" ht="12.75">
      <c r="A24" s="267" t="str">
        <f>'02 02 Pol'!B243</f>
        <v>771</v>
      </c>
      <c r="B24" s="57" t="str">
        <f>'02 02 Pol'!C243</f>
        <v>Podlahy z dlaždic a obklady</v>
      </c>
      <c r="D24" s="182"/>
      <c r="E24" s="268">
        <f>'02 02 Pol'!BA247</f>
        <v>0</v>
      </c>
      <c r="F24" s="269">
        <f>'02 02 Pol'!BB247</f>
        <v>0</v>
      </c>
      <c r="G24" s="269">
        <f>'02 02 Pol'!BC247</f>
        <v>0</v>
      </c>
      <c r="H24" s="269">
        <f>'02 02 Pol'!BD247</f>
        <v>0</v>
      </c>
      <c r="I24" s="270">
        <f>'02 02 Pol'!BE247</f>
        <v>0</v>
      </c>
    </row>
    <row r="25" spans="1:9" s="107" customFormat="1" ht="12.75">
      <c r="A25" s="267" t="str">
        <f>'02 02 Pol'!B248</f>
        <v>781</v>
      </c>
      <c r="B25" s="57" t="str">
        <f>'02 02 Pol'!C248</f>
        <v>Obklady keramické</v>
      </c>
      <c r="D25" s="182"/>
      <c r="E25" s="268">
        <f>'02 02 Pol'!BA256</f>
        <v>0</v>
      </c>
      <c r="F25" s="269">
        <f>'02 02 Pol'!BB256</f>
        <v>0</v>
      </c>
      <c r="G25" s="269">
        <f>'02 02 Pol'!BC256</f>
        <v>0</v>
      </c>
      <c r="H25" s="269">
        <f>'02 02 Pol'!BD256</f>
        <v>0</v>
      </c>
      <c r="I25" s="270">
        <f>'02 02 Pol'!BE256</f>
        <v>0</v>
      </c>
    </row>
    <row r="26" spans="1:9" s="107" customFormat="1" ht="12.75">
      <c r="A26" s="267" t="str">
        <f>'02 02 Pol'!B257</f>
        <v>783</v>
      </c>
      <c r="B26" s="57" t="str">
        <f>'02 02 Pol'!C257</f>
        <v>Nátěry</v>
      </c>
      <c r="D26" s="182"/>
      <c r="E26" s="268">
        <f>'02 02 Pol'!BA262</f>
        <v>0</v>
      </c>
      <c r="F26" s="269">
        <f>'02 02 Pol'!BB262</f>
        <v>0</v>
      </c>
      <c r="G26" s="269">
        <f>'02 02 Pol'!BC262</f>
        <v>0</v>
      </c>
      <c r="H26" s="269">
        <f>'02 02 Pol'!BD262</f>
        <v>0</v>
      </c>
      <c r="I26" s="270">
        <f>'02 02 Pol'!BE262</f>
        <v>0</v>
      </c>
    </row>
    <row r="27" spans="1:9" s="107" customFormat="1" ht="12.75">
      <c r="A27" s="267" t="str">
        <f>'02 02 Pol'!B263</f>
        <v>784</v>
      </c>
      <c r="B27" s="57" t="str">
        <f>'02 02 Pol'!C263</f>
        <v>Malby</v>
      </c>
      <c r="D27" s="182"/>
      <c r="E27" s="268">
        <f>'02 02 Pol'!BA272</f>
        <v>0</v>
      </c>
      <c r="F27" s="269">
        <f>'02 02 Pol'!BB272</f>
        <v>0</v>
      </c>
      <c r="G27" s="269">
        <f>'02 02 Pol'!BC272</f>
        <v>0</v>
      </c>
      <c r="H27" s="269">
        <f>'02 02 Pol'!BD272</f>
        <v>0</v>
      </c>
      <c r="I27" s="270">
        <f>'02 02 Pol'!BE272</f>
        <v>0</v>
      </c>
    </row>
    <row r="28" spans="1:9" s="107" customFormat="1" ht="12.75">
      <c r="A28" s="267" t="str">
        <f>'02 02 Pol'!B273</f>
        <v>M21</v>
      </c>
      <c r="B28" s="57" t="str">
        <f>'02 02 Pol'!C273</f>
        <v>Elektromontáže</v>
      </c>
      <c r="D28" s="182"/>
      <c r="E28" s="268">
        <f>'02 02 Pol'!BA275</f>
        <v>0</v>
      </c>
      <c r="F28" s="269">
        <f>'02 02 Pol'!BB275</f>
        <v>0</v>
      </c>
      <c r="G28" s="269">
        <f>'02 02 Pol'!BC275</f>
        <v>0</v>
      </c>
      <c r="H28" s="269">
        <f>'02 02 Pol'!BD275</f>
        <v>0</v>
      </c>
      <c r="I28" s="270">
        <f>'02 02 Pol'!BE275</f>
        <v>0</v>
      </c>
    </row>
    <row r="29" spans="1:9" s="107" customFormat="1" ht="13.8" thickBot="1">
      <c r="A29" s="267" t="str">
        <f>'02 02 Pol'!B276</f>
        <v>M24</v>
      </c>
      <c r="B29" s="57" t="str">
        <f>'02 02 Pol'!C276</f>
        <v>Montáže vzduchotechnických zařízení</v>
      </c>
      <c r="D29" s="182"/>
      <c r="E29" s="268">
        <f>'02 02 Pol'!BA278</f>
        <v>0</v>
      </c>
      <c r="F29" s="269">
        <f>'02 02 Pol'!BB278</f>
        <v>0</v>
      </c>
      <c r="G29" s="269">
        <f>'02 02 Pol'!BC278</f>
        <v>0</v>
      </c>
      <c r="H29" s="269">
        <f>'02 02 Pol'!BD278</f>
        <v>0</v>
      </c>
      <c r="I29" s="270">
        <f>'02 02 Pol'!BE278</f>
        <v>0</v>
      </c>
    </row>
    <row r="30" spans="1:9" s="14" customFormat="1" ht="13.8" thickBot="1">
      <c r="A30" s="183"/>
      <c r="B30" s="184" t="s">
        <v>80</v>
      </c>
      <c r="C30" s="184"/>
      <c r="D30" s="185"/>
      <c r="E30" s="186">
        <f>SUM(E7:E29)</f>
        <v>0</v>
      </c>
      <c r="F30" s="187">
        <f>SUM(F7:F29)</f>
        <v>0</v>
      </c>
      <c r="G30" s="187">
        <f>SUM(G7:G29)</f>
        <v>0</v>
      </c>
      <c r="H30" s="187">
        <f>SUM(H7:H29)</f>
        <v>0</v>
      </c>
      <c r="I30" s="188">
        <f>SUM(I7:I29)</f>
        <v>0</v>
      </c>
    </row>
    <row r="31" spans="1:9" ht="12.75">
      <c r="A31" s="107"/>
      <c r="B31" s="107"/>
      <c r="C31" s="107"/>
      <c r="D31" s="107"/>
      <c r="E31" s="107"/>
      <c r="F31" s="107"/>
      <c r="G31" s="107"/>
      <c r="H31" s="107"/>
      <c r="I31" s="107"/>
    </row>
    <row r="32" spans="1:57" ht="19.5" customHeight="1">
      <c r="A32" s="174" t="s">
        <v>81</v>
      </c>
      <c r="B32" s="174"/>
      <c r="C32" s="174"/>
      <c r="D32" s="174"/>
      <c r="E32" s="174"/>
      <c r="F32" s="174"/>
      <c r="G32" s="189"/>
      <c r="H32" s="174"/>
      <c r="I32" s="174"/>
      <c r="BA32" s="112"/>
      <c r="BB32" s="112"/>
      <c r="BC32" s="112"/>
      <c r="BD32" s="112"/>
      <c r="BE32" s="112"/>
    </row>
    <row r="33" ht="13.8" thickBot="1"/>
    <row r="34" spans="1:9" ht="12.75">
      <c r="A34" s="140" t="s">
        <v>82</v>
      </c>
      <c r="B34" s="141"/>
      <c r="C34" s="141"/>
      <c r="D34" s="190"/>
      <c r="E34" s="191" t="s">
        <v>1131</v>
      </c>
      <c r="F34" s="192" t="s">
        <v>12</v>
      </c>
      <c r="G34" s="193" t="s">
        <v>83</v>
      </c>
      <c r="H34" s="194"/>
      <c r="I34" s="195" t="s">
        <v>1131</v>
      </c>
    </row>
    <row r="35" spans="1:53" ht="12.75">
      <c r="A35" s="134" t="s">
        <v>162</v>
      </c>
      <c r="B35" s="125"/>
      <c r="C35" s="125"/>
      <c r="D35" s="196"/>
      <c r="E35" s="419">
        <v>0</v>
      </c>
      <c r="F35" s="420">
        <v>0</v>
      </c>
      <c r="G35" s="199">
        <f>E30+F30</f>
        <v>0</v>
      </c>
      <c r="H35" s="200"/>
      <c r="I35" s="201">
        <f aca="true" t="shared" si="0" ref="I35:I42">E35+F35*G35/100</f>
        <v>0</v>
      </c>
      <c r="BA35" s="1">
        <v>0</v>
      </c>
    </row>
    <row r="36" spans="1:53" ht="12.75">
      <c r="A36" s="134" t="s">
        <v>163</v>
      </c>
      <c r="B36" s="125"/>
      <c r="C36" s="125"/>
      <c r="D36" s="196"/>
      <c r="E36" s="419">
        <v>0</v>
      </c>
      <c r="F36" s="420">
        <v>0</v>
      </c>
      <c r="G36" s="199">
        <f>E30+F30</f>
        <v>0</v>
      </c>
      <c r="H36" s="200"/>
      <c r="I36" s="201">
        <f t="shared" si="0"/>
        <v>0</v>
      </c>
      <c r="BA36" s="1">
        <v>0</v>
      </c>
    </row>
    <row r="37" spans="1:53" ht="12.75">
      <c r="A37" s="134" t="s">
        <v>164</v>
      </c>
      <c r="B37" s="125"/>
      <c r="C37" s="125"/>
      <c r="D37" s="196"/>
      <c r="E37" s="419">
        <v>0</v>
      </c>
      <c r="F37" s="420">
        <v>0</v>
      </c>
      <c r="G37" s="199">
        <f>E30+F30</f>
        <v>0</v>
      </c>
      <c r="H37" s="200"/>
      <c r="I37" s="201">
        <f t="shared" si="0"/>
        <v>0</v>
      </c>
      <c r="BA37" s="1">
        <v>0</v>
      </c>
    </row>
    <row r="38" spans="1:53" ht="12.75">
      <c r="A38" s="134" t="s">
        <v>165</v>
      </c>
      <c r="B38" s="125"/>
      <c r="C38" s="125"/>
      <c r="D38" s="196"/>
      <c r="E38" s="419">
        <v>0</v>
      </c>
      <c r="F38" s="420">
        <v>0</v>
      </c>
      <c r="G38" s="199">
        <f>E30+F30</f>
        <v>0</v>
      </c>
      <c r="H38" s="200"/>
      <c r="I38" s="201">
        <f t="shared" si="0"/>
        <v>0</v>
      </c>
      <c r="BA38" s="1">
        <v>0</v>
      </c>
    </row>
    <row r="39" spans="1:53" ht="12.75">
      <c r="A39" s="134" t="s">
        <v>166</v>
      </c>
      <c r="B39" s="125"/>
      <c r="C39" s="125"/>
      <c r="D39" s="196"/>
      <c r="E39" s="419">
        <v>0</v>
      </c>
      <c r="F39" s="420">
        <v>0</v>
      </c>
      <c r="G39" s="199">
        <f>E30+F30+H30+G30+I30</f>
        <v>0</v>
      </c>
      <c r="H39" s="200"/>
      <c r="I39" s="201">
        <f t="shared" si="0"/>
        <v>0</v>
      </c>
      <c r="BA39" s="1">
        <v>1</v>
      </c>
    </row>
    <row r="40" spans="1:53" ht="12.75">
      <c r="A40" s="134" t="s">
        <v>167</v>
      </c>
      <c r="B40" s="125"/>
      <c r="C40" s="125"/>
      <c r="D40" s="196"/>
      <c r="E40" s="419">
        <v>0</v>
      </c>
      <c r="F40" s="420">
        <v>0</v>
      </c>
      <c r="G40" s="199">
        <f>E30+F30+H30+G30+I30</f>
        <v>0</v>
      </c>
      <c r="H40" s="200"/>
      <c r="I40" s="201">
        <f t="shared" si="0"/>
        <v>0</v>
      </c>
      <c r="BA40" s="1">
        <v>1</v>
      </c>
    </row>
    <row r="41" spans="1:53" ht="12.75">
      <c r="A41" s="134" t="s">
        <v>168</v>
      </c>
      <c r="B41" s="125"/>
      <c r="C41" s="125"/>
      <c r="D41" s="196"/>
      <c r="E41" s="419">
        <v>0</v>
      </c>
      <c r="F41" s="420">
        <v>0</v>
      </c>
      <c r="G41" s="199">
        <f>E30+F30+H30+G30+I30</f>
        <v>0</v>
      </c>
      <c r="H41" s="200"/>
      <c r="I41" s="201">
        <f t="shared" si="0"/>
        <v>0</v>
      </c>
      <c r="BA41" s="1">
        <v>2</v>
      </c>
    </row>
    <row r="42" spans="1:53" ht="12.75">
      <c r="A42" s="134" t="s">
        <v>169</v>
      </c>
      <c r="B42" s="125"/>
      <c r="C42" s="125"/>
      <c r="D42" s="196"/>
      <c r="E42" s="419">
        <v>0</v>
      </c>
      <c r="F42" s="420">
        <v>0</v>
      </c>
      <c r="G42" s="199">
        <f>E30+F30+H30+G30+I30</f>
        <v>0</v>
      </c>
      <c r="H42" s="200"/>
      <c r="I42" s="201">
        <f t="shared" si="0"/>
        <v>0</v>
      </c>
      <c r="BA42" s="1">
        <v>2</v>
      </c>
    </row>
    <row r="43" spans="1:9" ht="13.8" thickBot="1">
      <c r="A43" s="202"/>
      <c r="B43" s="203" t="s">
        <v>84</v>
      </c>
      <c r="C43" s="204"/>
      <c r="D43" s="205"/>
      <c r="E43" s="206"/>
      <c r="F43" s="207"/>
      <c r="G43" s="207"/>
      <c r="H43" s="469">
        <f>SUM(I35:I42)</f>
        <v>0</v>
      </c>
      <c r="I43" s="470"/>
    </row>
    <row r="45" spans="2:9" ht="12.75">
      <c r="B45" s="14"/>
      <c r="F45" s="208"/>
      <c r="G45" s="209"/>
      <c r="H45" s="209"/>
      <c r="I45" s="41"/>
    </row>
    <row r="46" spans="6:9" ht="12.75">
      <c r="F46" s="208"/>
      <c r="G46" s="209"/>
      <c r="H46" s="209"/>
      <c r="I46" s="41"/>
    </row>
    <row r="47" spans="6:9" ht="12.75">
      <c r="F47" s="208"/>
      <c r="G47" s="209"/>
      <c r="H47" s="209"/>
      <c r="I47" s="41"/>
    </row>
    <row r="48" spans="6:9" ht="12.75">
      <c r="F48" s="208"/>
      <c r="G48" s="209"/>
      <c r="H48" s="209"/>
      <c r="I48" s="41"/>
    </row>
    <row r="49" spans="6:9" ht="12.75">
      <c r="F49" s="208"/>
      <c r="G49" s="209"/>
      <c r="H49" s="209"/>
      <c r="I49" s="41"/>
    </row>
    <row r="50" spans="6:9" ht="12.75">
      <c r="F50" s="208"/>
      <c r="G50" s="209"/>
      <c r="H50" s="209"/>
      <c r="I50" s="41"/>
    </row>
    <row r="51" spans="6:9" ht="12.75">
      <c r="F51" s="208"/>
      <c r="G51" s="209"/>
      <c r="H51" s="209"/>
      <c r="I51" s="41"/>
    </row>
    <row r="52" spans="6:9" ht="12.75">
      <c r="F52" s="208"/>
      <c r="G52" s="209"/>
      <c r="H52" s="209"/>
      <c r="I52" s="41"/>
    </row>
    <row r="53" spans="6:9" ht="12.75">
      <c r="F53" s="208"/>
      <c r="G53" s="209"/>
      <c r="H53" s="209"/>
      <c r="I53" s="41"/>
    </row>
    <row r="54" spans="6:9" ht="12.75">
      <c r="F54" s="208"/>
      <c r="G54" s="209"/>
      <c r="H54" s="209"/>
      <c r="I54" s="41"/>
    </row>
    <row r="55" spans="6:9" ht="12.75">
      <c r="F55" s="208"/>
      <c r="G55" s="209"/>
      <c r="H55" s="209"/>
      <c r="I55" s="41"/>
    </row>
    <row r="56" spans="6:9" ht="12.75">
      <c r="F56" s="208"/>
      <c r="G56" s="209"/>
      <c r="H56" s="209"/>
      <c r="I56" s="41"/>
    </row>
    <row r="57" spans="6:9" ht="12.75">
      <c r="F57" s="208"/>
      <c r="G57" s="209"/>
      <c r="H57" s="209"/>
      <c r="I57" s="41"/>
    </row>
    <row r="58" spans="6:9" ht="12.75">
      <c r="F58" s="208"/>
      <c r="G58" s="209"/>
      <c r="H58" s="209"/>
      <c r="I58" s="41"/>
    </row>
    <row r="59" spans="6:9" ht="12.75">
      <c r="F59" s="208"/>
      <c r="G59" s="209"/>
      <c r="H59" s="209"/>
      <c r="I59" s="41"/>
    </row>
    <row r="60" spans="6:9" ht="12.75">
      <c r="F60" s="208"/>
      <c r="G60" s="209"/>
      <c r="H60" s="209"/>
      <c r="I60" s="41"/>
    </row>
    <row r="61" spans="6:9" ht="12.75">
      <c r="F61" s="208"/>
      <c r="G61" s="209"/>
      <c r="H61" s="209"/>
      <c r="I61" s="41"/>
    </row>
    <row r="62" spans="6:9" ht="12.75">
      <c r="F62" s="208"/>
      <c r="G62" s="209"/>
      <c r="H62" s="209"/>
      <c r="I62" s="41"/>
    </row>
    <row r="63" spans="6:9" ht="12.75">
      <c r="F63" s="208"/>
      <c r="G63" s="209"/>
      <c r="H63" s="209"/>
      <c r="I63" s="41"/>
    </row>
    <row r="64" spans="6:9" ht="12.75">
      <c r="F64" s="208"/>
      <c r="G64" s="209"/>
      <c r="H64" s="209"/>
      <c r="I64" s="41"/>
    </row>
    <row r="65" spans="6:9" ht="12.75">
      <c r="F65" s="208"/>
      <c r="G65" s="209"/>
      <c r="H65" s="209"/>
      <c r="I65" s="41"/>
    </row>
    <row r="66" spans="6:9" ht="12.75">
      <c r="F66" s="208"/>
      <c r="G66" s="209"/>
      <c r="H66" s="209"/>
      <c r="I66" s="41"/>
    </row>
    <row r="67" spans="6:9" ht="12.75">
      <c r="F67" s="208"/>
      <c r="G67" s="209"/>
      <c r="H67" s="209"/>
      <c r="I67" s="41"/>
    </row>
    <row r="68" spans="6:9" ht="12.75">
      <c r="F68" s="208"/>
      <c r="G68" s="209"/>
      <c r="H68" s="209"/>
      <c r="I68" s="41"/>
    </row>
    <row r="69" spans="6:9" ht="12.75">
      <c r="F69" s="208"/>
      <c r="G69" s="209"/>
      <c r="H69" s="209"/>
      <c r="I69" s="41"/>
    </row>
    <row r="70" spans="6:9" ht="12.75">
      <c r="F70" s="208"/>
      <c r="G70" s="209"/>
      <c r="H70" s="209"/>
      <c r="I70" s="41"/>
    </row>
    <row r="71" spans="6:9" ht="12.75">
      <c r="F71" s="208"/>
      <c r="G71" s="209"/>
      <c r="H71" s="209"/>
      <c r="I71" s="41"/>
    </row>
    <row r="72" spans="6:9" ht="12.75">
      <c r="F72" s="208"/>
      <c r="G72" s="209"/>
      <c r="H72" s="209"/>
      <c r="I72" s="41"/>
    </row>
    <row r="73" spans="6:9" ht="12.75">
      <c r="F73" s="208"/>
      <c r="G73" s="209"/>
      <c r="H73" s="209"/>
      <c r="I73" s="41"/>
    </row>
    <row r="74" spans="6:9" ht="12.75">
      <c r="F74" s="208"/>
      <c r="G74" s="209"/>
      <c r="H74" s="209"/>
      <c r="I74" s="41"/>
    </row>
    <row r="75" spans="6:9" ht="12.75">
      <c r="F75" s="208"/>
      <c r="G75" s="209"/>
      <c r="H75" s="209"/>
      <c r="I75" s="41"/>
    </row>
    <row r="76" spans="6:9" ht="12.75">
      <c r="F76" s="208"/>
      <c r="G76" s="209"/>
      <c r="H76" s="209"/>
      <c r="I76" s="41"/>
    </row>
    <row r="77" spans="6:9" ht="12.75">
      <c r="F77" s="208"/>
      <c r="G77" s="209"/>
      <c r="H77" s="209"/>
      <c r="I77" s="41"/>
    </row>
    <row r="78" spans="6:9" ht="12.75">
      <c r="F78" s="208"/>
      <c r="G78" s="209"/>
      <c r="H78" s="209"/>
      <c r="I78" s="41"/>
    </row>
    <row r="79" spans="6:9" ht="12.75">
      <c r="F79" s="208"/>
      <c r="G79" s="209"/>
      <c r="H79" s="209"/>
      <c r="I79" s="41"/>
    </row>
    <row r="80" spans="6:9" ht="12.75">
      <c r="F80" s="208"/>
      <c r="G80" s="209"/>
      <c r="H80" s="209"/>
      <c r="I80" s="41"/>
    </row>
    <row r="81" spans="6:9" ht="12.75">
      <c r="F81" s="208"/>
      <c r="G81" s="209"/>
      <c r="H81" s="209"/>
      <c r="I81" s="41"/>
    </row>
    <row r="82" spans="6:9" ht="12.75">
      <c r="F82" s="208"/>
      <c r="G82" s="209"/>
      <c r="H82" s="209"/>
      <c r="I82" s="41"/>
    </row>
    <row r="83" spans="6:9" ht="12.75">
      <c r="F83" s="208"/>
      <c r="G83" s="209"/>
      <c r="H83" s="209"/>
      <c r="I83" s="41"/>
    </row>
    <row r="84" spans="6:9" ht="12.75">
      <c r="F84" s="208"/>
      <c r="G84" s="209"/>
      <c r="H84" s="209"/>
      <c r="I84" s="41"/>
    </row>
    <row r="85" spans="6:9" ht="12.75">
      <c r="F85" s="208"/>
      <c r="G85" s="209"/>
      <c r="H85" s="209"/>
      <c r="I85" s="41"/>
    </row>
    <row r="86" spans="6:9" ht="12.75">
      <c r="F86" s="208"/>
      <c r="G86" s="209"/>
      <c r="H86" s="209"/>
      <c r="I86" s="41"/>
    </row>
    <row r="87" spans="6:9" ht="12.75">
      <c r="F87" s="208"/>
      <c r="G87" s="209"/>
      <c r="H87" s="209"/>
      <c r="I87" s="41"/>
    </row>
    <row r="88" spans="6:9" ht="12.75">
      <c r="F88" s="208"/>
      <c r="G88" s="209"/>
      <c r="H88" s="209"/>
      <c r="I88" s="41"/>
    </row>
    <row r="89" spans="6:9" ht="12.75">
      <c r="F89" s="208"/>
      <c r="G89" s="209"/>
      <c r="H89" s="209"/>
      <c r="I89" s="41"/>
    </row>
    <row r="90" spans="6:9" ht="12.75">
      <c r="F90" s="208"/>
      <c r="G90" s="209"/>
      <c r="H90" s="209"/>
      <c r="I90" s="41"/>
    </row>
    <row r="91" spans="6:9" ht="12.75">
      <c r="F91" s="208"/>
      <c r="G91" s="209"/>
      <c r="H91" s="209"/>
      <c r="I91" s="41"/>
    </row>
    <row r="92" spans="6:9" ht="12.75">
      <c r="F92" s="208"/>
      <c r="G92" s="209"/>
      <c r="H92" s="209"/>
      <c r="I92" s="41"/>
    </row>
    <row r="93" spans="6:9" ht="12.75">
      <c r="F93" s="208"/>
      <c r="G93" s="209"/>
      <c r="H93" s="209"/>
      <c r="I93" s="41"/>
    </row>
    <row r="94" spans="6:9" ht="12.75">
      <c r="F94" s="208"/>
      <c r="G94" s="209"/>
      <c r="H94" s="209"/>
      <c r="I94" s="41"/>
    </row>
  </sheetData>
  <sheetProtection password="C576" sheet="1" objects="1" scenarios="1"/>
  <mergeCells count="4">
    <mergeCell ref="A1:B1"/>
    <mergeCell ref="A2:B2"/>
    <mergeCell ref="G2:I2"/>
    <mergeCell ref="H43:I4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PetruM</dc:creator>
  <cp:keywords/>
  <dc:description/>
  <cp:lastModifiedBy>Zdeněk Pravda</cp:lastModifiedBy>
  <cp:lastPrinted>2019-06-27T11:23:36Z</cp:lastPrinted>
  <dcterms:created xsi:type="dcterms:W3CDTF">2018-08-07T13:25:14Z</dcterms:created>
  <dcterms:modified xsi:type="dcterms:W3CDTF">2019-08-23T09:41:52Z</dcterms:modified>
  <cp:category/>
  <cp:version/>
  <cp:contentType/>
  <cp:contentStatus/>
</cp:coreProperties>
</file>