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90209 - Nosná konstruk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'20190209 - Nosná konstruk...'!$C$83:$K$154</definedName>
    <definedName name="_xlnm.Print_Area" localSheetId="1">'20190209 - Nosná konstruk...'!$C$4:$J$37,'20190209 - Nosná konstruk...'!$C$43:$J$67,'20190209 - Nosná konstruk...'!$C$73:$K$154</definedName>
    <definedName name="_xlnm.Print_Titles" localSheetId="1">'20190209 - Nosná konstruk...'!$83:$83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153"/>
  <c r="BH153"/>
  <c r="BG153"/>
  <c r="BF153"/>
  <c r="T153"/>
  <c r="T152"/>
  <c r="T151"/>
  <c r="R153"/>
  <c r="R152"/>
  <c r="R151"/>
  <c r="P153"/>
  <c r="P152"/>
  <c r="P151"/>
  <c r="BK153"/>
  <c r="BK152"/>
  <c r="J152"/>
  <c r="BK151"/>
  <c r="J151"/>
  <c r="J153"/>
  <c r="BE153"/>
  <c r="J66"/>
  <c r="J65"/>
  <c r="BI149"/>
  <c r="BH149"/>
  <c r="BG149"/>
  <c r="BF149"/>
  <c r="T149"/>
  <c r="R149"/>
  <c r="P149"/>
  <c r="BK149"/>
  <c r="J149"/>
  <c r="BE149"/>
  <c r="BI142"/>
  <c r="BH142"/>
  <c r="BG142"/>
  <c r="BF142"/>
  <c r="T142"/>
  <c r="T141"/>
  <c r="R142"/>
  <c r="R141"/>
  <c r="P142"/>
  <c r="P141"/>
  <c r="BK142"/>
  <c r="BK141"/>
  <c r="J141"/>
  <c r="J142"/>
  <c r="BE142"/>
  <c r="J64"/>
  <c r="BI139"/>
  <c r="BH139"/>
  <c r="BG139"/>
  <c r="BF139"/>
  <c r="T139"/>
  <c r="T138"/>
  <c r="R139"/>
  <c r="R138"/>
  <c r="P139"/>
  <c r="P138"/>
  <c r="BK139"/>
  <c r="BK138"/>
  <c r="J138"/>
  <c r="J139"/>
  <c r="BE139"/>
  <c r="J63"/>
  <c r="BI135"/>
  <c r="BH135"/>
  <c r="BG135"/>
  <c r="BF135"/>
  <c r="T135"/>
  <c r="T134"/>
  <c r="T133"/>
  <c r="R135"/>
  <c r="R134"/>
  <c r="R133"/>
  <c r="P135"/>
  <c r="P134"/>
  <c r="P133"/>
  <c r="BK135"/>
  <c r="BK134"/>
  <c r="J134"/>
  <c r="BK133"/>
  <c r="J133"/>
  <c r="J135"/>
  <c r="BE135"/>
  <c r="J62"/>
  <c r="J61"/>
  <c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2"/>
  <c r="BH102"/>
  <c r="BG102"/>
  <c r="BF102"/>
  <c r="T102"/>
  <c r="T101"/>
  <c r="R102"/>
  <c r="R101"/>
  <c r="P102"/>
  <c r="P101"/>
  <c r="BK102"/>
  <c r="BK101"/>
  <c r="J101"/>
  <c r="J102"/>
  <c r="BE102"/>
  <c r="J59"/>
  <c r="BI98"/>
  <c r="BH98"/>
  <c r="BG98"/>
  <c r="BF98"/>
  <c r="T98"/>
  <c r="T97"/>
  <c r="R98"/>
  <c r="R97"/>
  <c r="P98"/>
  <c r="P97"/>
  <c r="BK98"/>
  <c r="BK97"/>
  <c r="J97"/>
  <c r="J98"/>
  <c r="BE98"/>
  <c r="J58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7"/>
  <c r="F35"/>
  <c i="1" r="BD55"/>
  <c i="2" r="BH87"/>
  <c r="F34"/>
  <c i="1" r="BC55"/>
  <c i="2" r="BG87"/>
  <c r="F33"/>
  <c i="1" r="BB55"/>
  <c i="2" r="BF87"/>
  <c r="J32"/>
  <c i="1" r="AW55"/>
  <c i="2" r="F32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5"/>
  <c r="J28"/>
  <c i="1" r="AG55"/>
  <c i="2" r="J87"/>
  <c r="BE87"/>
  <c r="J31"/>
  <c i="1" r="AV55"/>
  <c i="2" r="F31"/>
  <c i="1" r="AZ55"/>
  <c i="2" r="J57"/>
  <c r="J56"/>
  <c r="J81"/>
  <c r="J80"/>
  <c r="F78"/>
  <c r="E76"/>
  <c r="J51"/>
  <c r="J50"/>
  <c r="F48"/>
  <c r="E46"/>
  <c r="J37"/>
  <c r="J16"/>
  <c r="E16"/>
  <c r="F81"/>
  <c r="F51"/>
  <c r="J15"/>
  <c r="J13"/>
  <c r="E13"/>
  <c r="F80"/>
  <c r="F50"/>
  <c r="J12"/>
  <c r="J10"/>
  <c r="J78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<sst xmlns="http://schemas.openxmlformats.org/spreadsheetml/2006/main">
  <si>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</si>
  <si>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</si>
  <si>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</si>
  <si>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</si>
  <si>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</si>
  <si>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{f56fcb8d-c30a-4994-89ce-5b3478d07d91}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</si>
  <si>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</si>
  <si>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</si>
  <si>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</si>
  <si>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</si>
  <si>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</si>
  <si>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</si>
  <si>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</si>
  <si>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</si>
  <si>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20190209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</si>
  <si>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</si>
  <si>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</si>
  <si>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Nosná konstrukce FVE OD Andy</t>
  </si>
  <si>
    <t>KSO:</t>
  </si>
  <si>
    <t>CC-CZ:</t>
  </si>
  <si>
    <t>Místo:</t>
  </si>
  <si>
    <t>Česká Lípa</t>
  </si>
  <si>
    <t>Datum:</t>
  </si>
  <si>
    <t>9. 2. 2019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</si>
  <si>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</si>
  <si>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</si>
  <si>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</si>
  <si>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</si>
  <si>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</si>
  <si>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</si>
  <si>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</si>
  <si>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Lišková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</si>
  <si>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</si>
  <si>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</si>
  <si>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</si>
  <si>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</si>
  <si>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</si>
  <si>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</si>
  <si>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</si>
  <si>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</si>
  <si>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</si>
  <si>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</si>
  <si>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</si>
  <si>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</si>
  <si>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</si>
  <si>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</si>
  <si>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</si>
  <si>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</si>
  <si>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</si>
  <si>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</si>
  <si>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</si>
  <si>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</si>
  <si>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</si>
  <si>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</si>
  <si>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</si>
  <si>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</si>
  <si>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</si>
  <si>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</si>
  <si>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</si>
  <si>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</si>
  <si>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</si>
  <si>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</si>
  <si>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</si>
  <si>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</si>
  <si>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</si>
  <si>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</si>
  <si>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</si>
  <si>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</si>
  <si>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</si>
  <si>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</si>
  <si>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</si>
  <si>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</si>
  <si>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</si>
  <si>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</si>
  <si>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</si>
  <si>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</si>
  <si>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</si>
  <si>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</si>
  <si>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</si>
  <si>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</si>
  <si>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</si>
  <si>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</si>
  <si>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</si>
  <si>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</si>
  <si>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</si>
  <si>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</si>
  <si>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</si>
  <si>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</si>
  <si>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</si>
  <si>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</si>
  <si>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</si>
  <si>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</si>
  <si>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789 - Povrchové úpravy ocelových konstrukcí a technologických zařízení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</si>
  <si>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</si>
  <si>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</si>
  <si>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</si>
  <si>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</si>
  <si>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</si>
  <si>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</si>
  <si>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</si>
  <si>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</si>
  <si>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</si>
  <si>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</si>
  <si>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</si>
  <si>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</si>
  <si>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</si>
  <si>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</si>
  <si>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</si>
  <si>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</si>
  <si>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</si>
  <si>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</si>
  <si>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</si>
  <si>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</si>
  <si>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272391R</t>
  </si>
  <si>
    <t>úprava polohy stávajícího zařízení</t>
  </si>
  <si>
    <t>kus</t>
  </si>
  <si>
    <t>4</t>
  </si>
  <si>
    <t>1436195976</t>
  </si>
  <si>
    <t>PP</t>
  </si>
  <si>
    <t>275313711</t>
  </si>
  <si>
    <t>Základové patky z betonu tř. C 20/25</t>
  </si>
  <si>
    <t>m3</t>
  </si>
  <si>
    <t>CS ÚRS 2019 01</t>
  </si>
  <si>
    <t>-999452463</t>
  </si>
  <si>
    <t>Základy z betonu prostého patky a bloky z betonu kamenem neprokládaného tř. C 20/25</t>
  </si>
  <si>
    <t>VV</t>
  </si>
  <si>
    <t>0,4*0,4*0,4*23</t>
  </si>
  <si>
    <t>3</t>
  </si>
  <si>
    <t>275351121</t>
  </si>
  <si>
    <t>Zřízení bednění základových patek</t>
  </si>
  <si>
    <t>m2</t>
  </si>
  <si>
    <t>-1284564213</t>
  </si>
  <si>
    <t>Bednění základů patek zřízení</t>
  </si>
  <si>
    <t>0,4*0,4*4*23</t>
  </si>
  <si>
    <t>275351122</t>
  </si>
  <si>
    <t>Odstranění bednění základových patek</t>
  </si>
  <si>
    <t>-630764755</t>
  </si>
  <si>
    <t>Bednění základů patek odstranění</t>
  </si>
  <si>
    <t>6</t>
  </si>
  <si>
    <t>Úpravy povrchů, podlahy a osazování výplní</t>
  </si>
  <si>
    <t>5</t>
  </si>
  <si>
    <t>632451032</t>
  </si>
  <si>
    <t>Vyrovnávací potěr tl do 30 mm z MC 15 provedený v ploše</t>
  </si>
  <si>
    <t>-545152058</t>
  </si>
  <si>
    <t>Potěr cementový vyrovnávací z malty (MC-15) v ploše o průměrné (střední) tl. přes 20 do 30 mm</t>
  </si>
  <si>
    <t>0,3*0,3*23*2</t>
  </si>
  <si>
    <t>9</t>
  </si>
  <si>
    <t>Ostatní konstrukce a práce, bourání</t>
  </si>
  <si>
    <t>953946125</t>
  </si>
  <si>
    <t>Montáž atypických ocelových kcí hmotnosti do 20 t z profilů hmotnosti do 30 kg/m</t>
  </si>
  <si>
    <t>t</t>
  </si>
  <si>
    <t>-182103530</t>
  </si>
  <si>
    <t xml:space="preserve">Montáž atypických ocelových konstrukcí  profilů hmotnosti přes 13 do 30 kg/m, hmotnosti konstrukce přes 10 do 20 t</t>
  </si>
  <si>
    <t>(36,1*16+27,6*12+19,2*2+21,2*2+5,85)*0,0185</t>
  </si>
  <si>
    <t>0,6*23*0,016</t>
  </si>
  <si>
    <t>0,3*0,3*23*2*0,078</t>
  </si>
  <si>
    <t>Součet</t>
  </si>
  <si>
    <t>7</t>
  </si>
  <si>
    <t>M</t>
  </si>
  <si>
    <t>13010718</t>
  </si>
  <si>
    <t>ocel profilová IPN 160 jakost 11 375</t>
  </si>
  <si>
    <t>8</t>
  </si>
  <si>
    <t>-1984356798</t>
  </si>
  <si>
    <t>18,416*1,05 'Přepočtené koeficientem množství</t>
  </si>
  <si>
    <t>14011094</t>
  </si>
  <si>
    <t>trubka ocelová bezešvá hladká jakost 11 353 133x4,5mm</t>
  </si>
  <si>
    <t>m</t>
  </si>
  <si>
    <t>-1566872480</t>
  </si>
  <si>
    <t>0,6*23</t>
  </si>
  <si>
    <t>13530820</t>
  </si>
  <si>
    <t>ocel široká jakost S235JR 300x10mm</t>
  </si>
  <si>
    <t>664028669</t>
  </si>
  <si>
    <t>10</t>
  </si>
  <si>
    <t>953946134</t>
  </si>
  <si>
    <t>Montáž atypických ocelových kcí hmotnosti do 10 t z profilů hmotnosti přes 30 kg/m</t>
  </si>
  <si>
    <t>-1027796359</t>
  </si>
  <si>
    <t xml:space="preserve">Montáž atypických ocelových konstrukcí  profilů hmotnosti přes 30 kg/m, hmotnosti konstrukce přes 5 do 10 t</t>
  </si>
  <si>
    <t>(4*36,4+18,4)*0,0491</t>
  </si>
  <si>
    <t>11</t>
  </si>
  <si>
    <t>13010762</t>
  </si>
  <si>
    <t>ocel profilová IPE 330 jakost 11 375</t>
  </si>
  <si>
    <t>-712057508</t>
  </si>
  <si>
    <t>8,052*1,05 'Přepočtené koeficientem množství</t>
  </si>
  <si>
    <t>12</t>
  </si>
  <si>
    <t>953961114</t>
  </si>
  <si>
    <t>Kotvy chemickým tmelem M 16 hl 125 mm do betonu, ŽB nebo kamene s vyvrtáním otvoru</t>
  </si>
  <si>
    <t>703649061</t>
  </si>
  <si>
    <t xml:space="preserve">Kotvy chemické s vyvrtáním otvoru  do betonu, železobetonu nebo tvrdého kamene tmel, velikost M 16, hloubka 125 mm</t>
  </si>
  <si>
    <t>23*2</t>
  </si>
  <si>
    <t>13</t>
  </si>
  <si>
    <t>953965131</t>
  </si>
  <si>
    <t>Kotevní šroub pro chemické kotvy M 16 dl 190 mm</t>
  </si>
  <si>
    <t>-1510603684</t>
  </si>
  <si>
    <t xml:space="preserve">Kotvy chemické s vyvrtáním otvoru  kotevní šrouby pro chemické kotvy, velikost M 16, délka 190 mm</t>
  </si>
  <si>
    <t>998</t>
  </si>
  <si>
    <t>Přesun hmot</t>
  </si>
  <si>
    <t>14</t>
  </si>
  <si>
    <t>998014222</t>
  </si>
  <si>
    <t>Přesun hmot pro budovy vícepodlažní v do 52 m z kovových dílců</t>
  </si>
  <si>
    <t>1308157624</t>
  </si>
  <si>
    <t xml:space="preserve">Přesun hmot pro budovy a haly občanské výstavby, bydlení, výrobu a služby  s nosnou svislou konstrukcí montovanou z dílců kovových vodorovná dopravní vzdálenost do 100 m, pro budovy a haly vícepodlažní, výšky přes 18 do 52 m</t>
  </si>
  <si>
    <t>99801429R</t>
  </si>
  <si>
    <t>Příplatek k přesunu hmot pro budovy z kovových dílců za přesun ručně</t>
  </si>
  <si>
    <t>360335592</t>
  </si>
  <si>
    <t>PSV</t>
  </si>
  <si>
    <t>Práce a dodávky PSV</t>
  </si>
  <si>
    <t>712</t>
  </si>
  <si>
    <t>Povlakové krytiny</t>
  </si>
  <si>
    <t>16</t>
  </si>
  <si>
    <t>712300833</t>
  </si>
  <si>
    <t>Odstranění povlakové krytiny střech do 10° třívrstvé</t>
  </si>
  <si>
    <t>-856698684</t>
  </si>
  <si>
    <t xml:space="preserve">Odstranění ze střech plochých do 10°  krytiny povlakové třívrstvé</t>
  </si>
  <si>
    <t>0,5*0,5*23</t>
  </si>
  <si>
    <t>713</t>
  </si>
  <si>
    <t>Izolace tepelné</t>
  </si>
  <si>
    <t>17</t>
  </si>
  <si>
    <t>713110813</t>
  </si>
  <si>
    <t>Odstranění tepelné izolace stropů volně kladené z vláknitých materiálů tl přes 100 mm</t>
  </si>
  <si>
    <t>1288603543</t>
  </si>
  <si>
    <t xml:space="preserve">Odstranění tepelné izolace běžných stavebních konstrukcí  z rohoží, pásů, dílců, desek, bloků stropů nebo podhledů volně kladených z vláknitých materiálů, tloušťka izolace přes 100 mm</t>
  </si>
  <si>
    <t>789</t>
  </si>
  <si>
    <t>Povrchové úpravy ocelových konstrukcí a technologických zařízení</t>
  </si>
  <si>
    <t>18</t>
  </si>
  <si>
    <t>789325110</t>
  </si>
  <si>
    <t>Nátěr ocelových konstrukcí třídy I jednosložkový alkydový základní tl do 40 µm</t>
  </si>
  <si>
    <t>-1903201021</t>
  </si>
  <si>
    <t>Nátěr ocelových konstrukcí třídy I jednosložkový alkydový základní, tloušťky do 40 μm</t>
  </si>
  <si>
    <t>(36,1*16+27,6*12+19,2*2+21,2*2+5,85)*0,95</t>
  </si>
  <si>
    <t>(2*PI*0,07*0,07+2*PI*0,07*13,8)</t>
  </si>
  <si>
    <t>0,3*0,3*23*2*2</t>
  </si>
  <si>
    <t>(4*36,4+18,4)*1,26</t>
  </si>
  <si>
    <t>19</t>
  </si>
  <si>
    <t>789325121</t>
  </si>
  <si>
    <t>Nátěr ocelových konstrukcí třídy I jednosložkový alkydový krycí (vrchní) tl do 80 µm</t>
  </si>
  <si>
    <t>-2109467377</t>
  </si>
  <si>
    <t>Nátěr ocelových konstrukcí třídy I jednosložkový alkydový krycí (vrchní), tloušťky do 80 μm</t>
  </si>
  <si>
    <t>VRN</t>
  </si>
  <si>
    <t>Vedlejší rozpočtové náklady</t>
  </si>
  <si>
    <t>VRN6</t>
  </si>
  <si>
    <t>Územní vlivy</t>
  </si>
  <si>
    <t>20</t>
  </si>
  <si>
    <t>062303000</t>
  </si>
  <si>
    <t>Použití nezvyklých dopravních prostředků</t>
  </si>
  <si>
    <t>hr</t>
  </si>
  <si>
    <t>1024</t>
  </si>
  <si>
    <t>-282222752</t>
  </si>
  <si>
    <t>Použití nezvyklých dopravních prostředků - autojeřáb s velkým dosahem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</si>
</sst>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6" fillId="0" borderId="12" xfId="0" applyNumberFormat="1" applyFont="1" applyBorder="1" applyAlignment="1" applyProtection="1"/>
    <xf numFmtId="166" fontId="26" fillId="0" borderId="13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hidden="1" s="2" customFormat="1" ht="14.4" customHeight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hidden="1" s="2" customFormat="1" ht="14.4" customHeight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20190209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Nosná konstrukce FVE OD Andy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Česká Lípa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 "","",AN8)</f>
        <v>9. 2. 2019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2.6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>Ing. Lišková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2.6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J. Nešněra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V54" s="102" t="s">
        <v>71</v>
      </c>
      <c r="BW54" s="102" t="s">
        <v>5</v>
      </c>
      <c r="BX54" s="102" t="s">
        <v>72</v>
      </c>
      <c r="CL54" s="102" t="s">
        <v>1</v>
      </c>
    </row>
    <row r="55" s="5" customFormat="1" ht="26.4" customHeight="1">
      <c r="A55" s="103" t="s">
        <v>73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'20190209 - Nosná konstruk...'!J28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74</v>
      </c>
      <c r="AR55" s="110"/>
      <c r="AS55" s="111">
        <v>0</v>
      </c>
      <c r="AT55" s="112">
        <f>ROUND(SUM(AV55:AW55),2)</f>
        <v>0</v>
      </c>
      <c r="AU55" s="113">
        <f>'20190209 - Nosná konstruk...'!P84</f>
        <v>0</v>
      </c>
      <c r="AV55" s="112">
        <f>'20190209 - Nosná konstruk...'!J31</f>
        <v>0</v>
      </c>
      <c r="AW55" s="112">
        <f>'20190209 - Nosná konstruk...'!J32</f>
        <v>0</v>
      </c>
      <c r="AX55" s="112">
        <f>'20190209 - Nosná konstruk...'!J33</f>
        <v>0</v>
      </c>
      <c r="AY55" s="112">
        <f>'20190209 - Nosná konstruk...'!J34</f>
        <v>0</v>
      </c>
      <c r="AZ55" s="112">
        <f>'20190209 - Nosná konstruk...'!F31</f>
        <v>0</v>
      </c>
      <c r="BA55" s="112">
        <f>'20190209 - Nosná konstruk...'!F32</f>
        <v>0</v>
      </c>
      <c r="BB55" s="112">
        <f>'20190209 - Nosná konstruk...'!F33</f>
        <v>0</v>
      </c>
      <c r="BC55" s="112">
        <f>'20190209 - Nosná konstruk...'!F34</f>
        <v>0</v>
      </c>
      <c r="BD55" s="114">
        <f>'20190209 - Nosná konstruk...'!F35</f>
        <v>0</v>
      </c>
      <c r="BT55" s="115" t="s">
        <v>75</v>
      </c>
      <c r="BU55" s="115" t="s">
        <v>76</v>
      </c>
      <c r="BV55" s="115" t="s">
        <v>71</v>
      </c>
      <c r="BW55" s="115" t="s">
        <v>5</v>
      </c>
      <c r="BX55" s="115" t="s">
        <v>72</v>
      </c>
      <c r="CL55" s="115" t="s">
        <v>1</v>
      </c>
    </row>
    <row r="56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="1" customFormat="1" ht="6.96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sheet="1" formatColumns="0" formatRows="0" objects="1" scenarios="1" spinCount="100000" saltValue="f1d3o/+w7w887UlC4GQ79/jlRmva33OXRvBuvrw16G0UP9G3/VnNs3Qga3nT+Ytals3EMkCJJtCDvu4UOIkHug==" hashValue="ADPp7WXmd6o77kBjcJYFamPLd9/11QY9yv5Iv+jGsLQAEzGVZmJ9hadXM5RU0ybmfOF61SAdYfSMYQ9KGslVs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0209 - Nosná konstruk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16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4" t="s">
        <v>5</v>
      </c>
    </row>
    <row r="3" ht="6.96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ht="24.96" customHeight="1">
      <c r="B4" s="17"/>
      <c r="D4" s="120" t="s">
        <v>78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s="1" customFormat="1" ht="12" customHeight="1">
      <c r="B6" s="40"/>
      <c r="D6" s="121" t="s">
        <v>16</v>
      </c>
      <c r="I6" s="122"/>
      <c r="L6" s="40"/>
    </row>
    <row r="7" s="1" customFormat="1" ht="36.96" customHeight="1">
      <c r="B7" s="40"/>
      <c r="E7" s="123" t="s">
        <v>17</v>
      </c>
      <c r="F7" s="1"/>
      <c r="G7" s="1"/>
      <c r="H7" s="1"/>
      <c r="I7" s="122"/>
      <c r="L7" s="40"/>
    </row>
    <row r="8" s="1" customFormat="1">
      <c r="B8" s="40"/>
      <c r="I8" s="122"/>
      <c r="L8" s="40"/>
    </row>
    <row r="9" s="1" customFormat="1" ht="12" customHeight="1">
      <c r="B9" s="40"/>
      <c r="D9" s="121" t="s">
        <v>18</v>
      </c>
      <c r="F9" s="14" t="s">
        <v>1</v>
      </c>
      <c r="I9" s="124" t="s">
        <v>19</v>
      </c>
      <c r="J9" s="14" t="s">
        <v>1</v>
      </c>
      <c r="L9" s="40"/>
    </row>
    <row r="10" s="1" customFormat="1" ht="12" customHeight="1">
      <c r="B10" s="40"/>
      <c r="D10" s="121" t="s">
        <v>20</v>
      </c>
      <c r="F10" s="14" t="s">
        <v>21</v>
      </c>
      <c r="I10" s="124" t="s">
        <v>22</v>
      </c>
      <c r="J10" s="125" t="str">
        <f>'Rekapitulace stavby'!AN8</f>
        <v>9. 2. 2019</v>
      </c>
      <c r="L10" s="40"/>
    </row>
    <row r="11" s="1" customFormat="1" ht="10.8" customHeight="1">
      <c r="B11" s="40"/>
      <c r="I11" s="122"/>
      <c r="L11" s="40"/>
    </row>
    <row r="12" s="1" customFormat="1" ht="12" customHeight="1">
      <c r="B12" s="40"/>
      <c r="D12" s="121" t="s">
        <v>24</v>
      </c>
      <c r="I12" s="124" t="s">
        <v>25</v>
      </c>
      <c r="J12" s="14" t="str">
        <f>IF('Rekapitulace stavby'!AN10="","",'Rekapitulace stavby'!AN10)</f>
        <v/>
      </c>
      <c r="L12" s="40"/>
    </row>
    <row r="13" s="1" customFormat="1" ht="18" customHeight="1">
      <c r="B13" s="40"/>
      <c r="E13" s="14" t="str">
        <f>IF('Rekapitulace stavby'!E11="","",'Rekapitulace stavby'!E11)</f>
        <v xml:space="preserve"> </v>
      </c>
      <c r="I13" s="124" t="s">
        <v>27</v>
      </c>
      <c r="J13" s="14" t="str">
        <f>IF('Rekapitulace stavby'!AN11="","",'Rekapitulace stavby'!AN11)</f>
        <v/>
      </c>
      <c r="L13" s="40"/>
    </row>
    <row r="14" s="1" customFormat="1" ht="6.96" customHeight="1">
      <c r="B14" s="40"/>
      <c r="I14" s="122"/>
      <c r="L14" s="40"/>
    </row>
    <row r="15" s="1" customFormat="1" ht="12" customHeight="1">
      <c r="B15" s="40"/>
      <c r="D15" s="121" t="s">
        <v>28</v>
      </c>
      <c r="I15" s="124" t="s">
        <v>25</v>
      </c>
      <c r="J15" s="30" t="str">
        <f>'Rekapitulace stavby'!AN13</f>
        <v>Vyplň údaj</v>
      </c>
      <c r="L15" s="40"/>
    </row>
    <row r="16" s="1" customFormat="1" ht="18" customHeight="1">
      <c r="B16" s="40"/>
      <c r="E16" s="30" t="str">
        <f>'Rekapitulace stavby'!E14</f>
        <v>Vyplň údaj</v>
      </c>
      <c r="F16" s="14"/>
      <c r="G16" s="14"/>
      <c r="H16" s="14"/>
      <c r="I16" s="124" t="s">
        <v>27</v>
      </c>
      <c r="J16" s="30" t="str">
        <f>'Rekapitulace stavby'!AN14</f>
        <v>Vyplň údaj</v>
      </c>
      <c r="L16" s="40"/>
    </row>
    <row r="17" s="1" customFormat="1" ht="6.96" customHeight="1">
      <c r="B17" s="40"/>
      <c r="I17" s="122"/>
      <c r="L17" s="40"/>
    </row>
    <row r="18" s="1" customFormat="1" ht="12" customHeight="1">
      <c r="B18" s="40"/>
      <c r="D18" s="121" t="s">
        <v>30</v>
      </c>
      <c r="I18" s="124" t="s">
        <v>25</v>
      </c>
      <c r="J18" s="14" t="s">
        <v>1</v>
      </c>
      <c r="L18" s="40"/>
    </row>
    <row r="19" s="1" customFormat="1" ht="18" customHeight="1">
      <c r="B19" s="40"/>
      <c r="E19" s="14" t="s">
        <v>31</v>
      </c>
      <c r="I19" s="124" t="s">
        <v>27</v>
      </c>
      <c r="J19" s="14" t="s">
        <v>1</v>
      </c>
      <c r="L19" s="40"/>
    </row>
    <row r="20" s="1" customFormat="1" ht="6.96" customHeight="1">
      <c r="B20" s="40"/>
      <c r="I20" s="122"/>
      <c r="L20" s="40"/>
    </row>
    <row r="21" s="1" customFormat="1" ht="12" customHeight="1">
      <c r="B21" s="40"/>
      <c r="D21" s="121" t="s">
        <v>33</v>
      </c>
      <c r="I21" s="124" t="s">
        <v>25</v>
      </c>
      <c r="J21" s="14" t="s">
        <v>1</v>
      </c>
      <c r="L21" s="40"/>
    </row>
    <row r="22" s="1" customFormat="1" ht="18" customHeight="1">
      <c r="B22" s="40"/>
      <c r="E22" s="14" t="s">
        <v>34</v>
      </c>
      <c r="I22" s="124" t="s">
        <v>27</v>
      </c>
      <c r="J22" s="14" t="s">
        <v>1</v>
      </c>
      <c r="L22" s="40"/>
    </row>
    <row r="23" s="1" customFormat="1" ht="6.96" customHeight="1">
      <c r="B23" s="40"/>
      <c r="I23" s="122"/>
      <c r="L23" s="40"/>
    </row>
    <row r="24" s="1" customFormat="1" ht="12" customHeight="1">
      <c r="B24" s="40"/>
      <c r="D24" s="121" t="s">
        <v>35</v>
      </c>
      <c r="I24" s="122"/>
      <c r="L24" s="40"/>
    </row>
    <row r="25" s="6" customFormat="1" ht="14.4" customHeight="1">
      <c r="B25" s="126"/>
      <c r="E25" s="127" t="s">
        <v>1</v>
      </c>
      <c r="F25" s="127"/>
      <c r="G25" s="127"/>
      <c r="H25" s="127"/>
      <c r="I25" s="128"/>
      <c r="L25" s="126"/>
    </row>
    <row r="26" s="1" customFormat="1" ht="6.96" customHeight="1">
      <c r="B26" s="40"/>
      <c r="I26" s="122"/>
      <c r="L26" s="40"/>
    </row>
    <row r="27" s="1" customFormat="1" ht="6.96" customHeight="1">
      <c r="B27" s="40"/>
      <c r="D27" s="68"/>
      <c r="E27" s="68"/>
      <c r="F27" s="68"/>
      <c r="G27" s="68"/>
      <c r="H27" s="68"/>
      <c r="I27" s="129"/>
      <c r="J27" s="68"/>
      <c r="K27" s="68"/>
      <c r="L27" s="40"/>
    </row>
    <row r="28" s="1" customFormat="1" ht="25.44" customHeight="1">
      <c r="B28" s="40"/>
      <c r="D28" s="130" t="s">
        <v>36</v>
      </c>
      <c r="I28" s="122"/>
      <c r="J28" s="131">
        <f>ROUND(J84, 2)</f>
        <v>0</v>
      </c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29"/>
      <c r="J29" s="68"/>
      <c r="K29" s="68"/>
      <c r="L29" s="40"/>
    </row>
    <row r="30" s="1" customFormat="1" ht="14.4" customHeight="1">
      <c r="B30" s="40"/>
      <c r="F30" s="132" t="s">
        <v>38</v>
      </c>
      <c r="I30" s="133" t="s">
        <v>37</v>
      </c>
      <c r="J30" s="132" t="s">
        <v>39</v>
      </c>
      <c r="L30" s="40"/>
    </row>
    <row r="31" s="1" customFormat="1" ht="14.4" customHeight="1">
      <c r="B31" s="40"/>
      <c r="D31" s="121" t="s">
        <v>40</v>
      </c>
      <c r="E31" s="121" t="s">
        <v>41</v>
      </c>
      <c r="F31" s="134">
        <f>ROUND((SUM(BE84:BE154)),  2)</f>
        <v>0</v>
      </c>
      <c r="I31" s="135">
        <v>0.20999999999999999</v>
      </c>
      <c r="J31" s="134">
        <f>ROUND(((SUM(BE84:BE154))*I31),  2)</f>
        <v>0</v>
      </c>
      <c r="L31" s="40"/>
    </row>
    <row r="32" s="1" customFormat="1" ht="14.4" customHeight="1">
      <c r="B32" s="40"/>
      <c r="E32" s="121" t="s">
        <v>42</v>
      </c>
      <c r="F32" s="134">
        <f>ROUND((SUM(BF84:BF154)),  2)</f>
        <v>0</v>
      </c>
      <c r="I32" s="135">
        <v>0.14999999999999999</v>
      </c>
      <c r="J32" s="134">
        <f>ROUND(((SUM(BF84:BF154))*I32),  2)</f>
        <v>0</v>
      </c>
      <c r="L32" s="40"/>
    </row>
    <row r="33" hidden="1" s="1" customFormat="1" ht="14.4" customHeight="1">
      <c r="B33" s="40"/>
      <c r="E33" s="121" t="s">
        <v>43</v>
      </c>
      <c r="F33" s="134">
        <f>ROUND((SUM(BG84:BG154)),  2)</f>
        <v>0</v>
      </c>
      <c r="I33" s="135">
        <v>0.20999999999999999</v>
      </c>
      <c r="J33" s="134">
        <f>0</f>
        <v>0</v>
      </c>
      <c r="L33" s="40"/>
    </row>
    <row r="34" hidden="1" s="1" customFormat="1" ht="14.4" customHeight="1">
      <c r="B34" s="40"/>
      <c r="E34" s="121" t="s">
        <v>44</v>
      </c>
      <c r="F34" s="134">
        <f>ROUND((SUM(BH84:BH154)),  2)</f>
        <v>0</v>
      </c>
      <c r="I34" s="135">
        <v>0.14999999999999999</v>
      </c>
      <c r="J34" s="134">
        <f>0</f>
        <v>0</v>
      </c>
      <c r="L34" s="40"/>
    </row>
    <row r="35" hidden="1" s="1" customFormat="1" ht="14.4" customHeight="1">
      <c r="B35" s="40"/>
      <c r="E35" s="121" t="s">
        <v>45</v>
      </c>
      <c r="F35" s="134">
        <f>ROUND((SUM(BI84:BI154)),  2)</f>
        <v>0</v>
      </c>
      <c r="I35" s="135">
        <v>0</v>
      </c>
      <c r="J35" s="134">
        <f>0</f>
        <v>0</v>
      </c>
      <c r="L35" s="40"/>
    </row>
    <row r="36" s="1" customFormat="1" ht="6.96" customHeight="1">
      <c r="B36" s="40"/>
      <c r="I36" s="122"/>
      <c r="L36" s="40"/>
    </row>
    <row r="37" s="1" customFormat="1" ht="25.44" customHeight="1">
      <c r="B37" s="40"/>
      <c r="C37" s="136"/>
      <c r="D37" s="137" t="s">
        <v>46</v>
      </c>
      <c r="E37" s="138"/>
      <c r="F37" s="138"/>
      <c r="G37" s="139" t="s">
        <v>47</v>
      </c>
      <c r="H37" s="140" t="s">
        <v>48</v>
      </c>
      <c r="I37" s="141"/>
      <c r="J37" s="142">
        <f>SUM(J28:J35)</f>
        <v>0</v>
      </c>
      <c r="K37" s="143"/>
      <c r="L37" s="40"/>
    </row>
    <row r="38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0"/>
    </row>
    <row r="42" s="1" customFormat="1" ht="6.96" customHeight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0"/>
    </row>
    <row r="43" s="1" customFormat="1" ht="24.96" customHeight="1">
      <c r="B43" s="35"/>
      <c r="C43" s="20" t="s">
        <v>79</v>
      </c>
      <c r="D43" s="36"/>
      <c r="E43" s="36"/>
      <c r="F43" s="36"/>
      <c r="G43" s="36"/>
      <c r="H43" s="36"/>
      <c r="I43" s="122"/>
      <c r="J43" s="36"/>
      <c r="K43" s="36"/>
      <c r="L43" s="40"/>
    </row>
    <row r="44" s="1" customFormat="1" ht="6.96" customHeight="1">
      <c r="B44" s="35"/>
      <c r="C44" s="36"/>
      <c r="D44" s="36"/>
      <c r="E44" s="36"/>
      <c r="F44" s="36"/>
      <c r="G44" s="36"/>
      <c r="H44" s="36"/>
      <c r="I44" s="122"/>
      <c r="J44" s="36"/>
      <c r="K44" s="36"/>
      <c r="L44" s="40"/>
    </row>
    <row r="45" s="1" customFormat="1" ht="12" customHeight="1">
      <c r="B45" s="35"/>
      <c r="C45" s="29" t="s">
        <v>16</v>
      </c>
      <c r="D45" s="36"/>
      <c r="E45" s="36"/>
      <c r="F45" s="36"/>
      <c r="G45" s="36"/>
      <c r="H45" s="36"/>
      <c r="I45" s="122"/>
      <c r="J45" s="36"/>
      <c r="K45" s="36"/>
      <c r="L45" s="40"/>
    </row>
    <row r="46" s="1" customFormat="1" ht="14.4" customHeight="1">
      <c r="B46" s="35"/>
      <c r="C46" s="36"/>
      <c r="D46" s="36"/>
      <c r="E46" s="61" t="str">
        <f>E7</f>
        <v>Nosná konstrukce FVE OD Andy</v>
      </c>
      <c r="F46" s="36"/>
      <c r="G46" s="36"/>
      <c r="H46" s="36"/>
      <c r="I46" s="122"/>
      <c r="J46" s="36"/>
      <c r="K46" s="36"/>
      <c r="L46" s="40"/>
    </row>
    <row r="47" s="1" customFormat="1" ht="6.96" customHeight="1">
      <c r="B47" s="35"/>
      <c r="C47" s="36"/>
      <c r="D47" s="36"/>
      <c r="E47" s="36"/>
      <c r="F47" s="36"/>
      <c r="G47" s="36"/>
      <c r="H47" s="36"/>
      <c r="I47" s="122"/>
      <c r="J47" s="36"/>
      <c r="K47" s="36"/>
      <c r="L47" s="40"/>
    </row>
    <row r="48" s="1" customFormat="1" ht="12" customHeight="1">
      <c r="B48" s="35"/>
      <c r="C48" s="29" t="s">
        <v>20</v>
      </c>
      <c r="D48" s="36"/>
      <c r="E48" s="36"/>
      <c r="F48" s="24" t="str">
        <f>F10</f>
        <v>Česká Lípa</v>
      </c>
      <c r="G48" s="36"/>
      <c r="H48" s="36"/>
      <c r="I48" s="124" t="s">
        <v>22</v>
      </c>
      <c r="J48" s="64" t="str">
        <f>IF(J10="","",J10)</f>
        <v>9. 2. 2019</v>
      </c>
      <c r="K48" s="36"/>
      <c r="L48" s="40"/>
    </row>
    <row r="49" s="1" customFormat="1" ht="6.96" customHeight="1">
      <c r="B49" s="35"/>
      <c r="C49" s="36"/>
      <c r="D49" s="36"/>
      <c r="E49" s="36"/>
      <c r="F49" s="36"/>
      <c r="G49" s="36"/>
      <c r="H49" s="36"/>
      <c r="I49" s="122"/>
      <c r="J49" s="36"/>
      <c r="K49" s="36"/>
      <c r="L49" s="40"/>
    </row>
    <row r="50" s="1" customFormat="1" ht="12.6" customHeight="1">
      <c r="B50" s="35"/>
      <c r="C50" s="29" t="s">
        <v>24</v>
      </c>
      <c r="D50" s="36"/>
      <c r="E50" s="36"/>
      <c r="F50" s="24" t="str">
        <f>E13</f>
        <v xml:space="preserve"> </v>
      </c>
      <c r="G50" s="36"/>
      <c r="H50" s="36"/>
      <c r="I50" s="124" t="s">
        <v>30</v>
      </c>
      <c r="J50" s="33" t="str">
        <f>E19</f>
        <v>Ing. Lišková</v>
      </c>
      <c r="K50" s="36"/>
      <c r="L50" s="40"/>
    </row>
    <row r="51" s="1" customFormat="1" ht="12.6" customHeight="1">
      <c r="B51" s="35"/>
      <c r="C51" s="29" t="s">
        <v>28</v>
      </c>
      <c r="D51" s="36"/>
      <c r="E51" s="36"/>
      <c r="F51" s="24" t="str">
        <f>IF(E16="","",E16)</f>
        <v>Vyplň údaj</v>
      </c>
      <c r="G51" s="36"/>
      <c r="H51" s="36"/>
      <c r="I51" s="124" t="s">
        <v>33</v>
      </c>
      <c r="J51" s="33" t="str">
        <f>E22</f>
        <v>J. Nešněra</v>
      </c>
      <c r="K51" s="36"/>
      <c r="L51" s="40"/>
    </row>
    <row r="52" s="1" customFormat="1" ht="10.32" customHeight="1">
      <c r="B52" s="35"/>
      <c r="C52" s="36"/>
      <c r="D52" s="36"/>
      <c r="E52" s="36"/>
      <c r="F52" s="36"/>
      <c r="G52" s="36"/>
      <c r="H52" s="36"/>
      <c r="I52" s="122"/>
      <c r="J52" s="36"/>
      <c r="K52" s="36"/>
      <c r="L52" s="40"/>
    </row>
    <row r="53" s="1" customFormat="1" ht="29.28" customHeight="1">
      <c r="B53" s="35"/>
      <c r="C53" s="150" t="s">
        <v>80</v>
      </c>
      <c r="D53" s="151"/>
      <c r="E53" s="151"/>
      <c r="F53" s="151"/>
      <c r="G53" s="151"/>
      <c r="H53" s="151"/>
      <c r="I53" s="152"/>
      <c r="J53" s="153" t="s">
        <v>81</v>
      </c>
      <c r="K53" s="151"/>
      <c r="L53" s="40"/>
    </row>
    <row r="54" s="1" customFormat="1" ht="10.32" customHeight="1">
      <c r="B54" s="35"/>
      <c r="C54" s="36"/>
      <c r="D54" s="36"/>
      <c r="E54" s="36"/>
      <c r="F54" s="36"/>
      <c r="G54" s="36"/>
      <c r="H54" s="36"/>
      <c r="I54" s="122"/>
      <c r="J54" s="36"/>
      <c r="K54" s="36"/>
      <c r="L54" s="40"/>
    </row>
    <row r="55" s="1" customFormat="1" ht="22.8" customHeight="1">
      <c r="B55" s="35"/>
      <c r="C55" s="154" t="s">
        <v>82</v>
      </c>
      <c r="D55" s="36"/>
      <c r="E55" s="36"/>
      <c r="F55" s="36"/>
      <c r="G55" s="36"/>
      <c r="H55" s="36"/>
      <c r="I55" s="122"/>
      <c r="J55" s="95">
        <f>J84</f>
        <v>0</v>
      </c>
      <c r="K55" s="36"/>
      <c r="L55" s="40"/>
      <c r="AU55" s="14" t="s">
        <v>83</v>
      </c>
    </row>
    <row r="56" s="7" customFormat="1" ht="24.96" customHeight="1">
      <c r="B56" s="155"/>
      <c r="C56" s="156"/>
      <c r="D56" s="157" t="s">
        <v>84</v>
      </c>
      <c r="E56" s="158"/>
      <c r="F56" s="158"/>
      <c r="G56" s="158"/>
      <c r="H56" s="158"/>
      <c r="I56" s="159"/>
      <c r="J56" s="160">
        <f>J85</f>
        <v>0</v>
      </c>
      <c r="K56" s="156"/>
      <c r="L56" s="161"/>
    </row>
    <row r="57" s="8" customFormat="1" ht="19.92" customHeight="1">
      <c r="B57" s="162"/>
      <c r="C57" s="163"/>
      <c r="D57" s="164" t="s">
        <v>85</v>
      </c>
      <c r="E57" s="165"/>
      <c r="F57" s="165"/>
      <c r="G57" s="165"/>
      <c r="H57" s="165"/>
      <c r="I57" s="166"/>
      <c r="J57" s="167">
        <f>J86</f>
        <v>0</v>
      </c>
      <c r="K57" s="163"/>
      <c r="L57" s="168"/>
    </row>
    <row r="58" s="8" customFormat="1" ht="19.92" customHeight="1">
      <c r="B58" s="162"/>
      <c r="C58" s="163"/>
      <c r="D58" s="164" t="s">
        <v>86</v>
      </c>
      <c r="E58" s="165"/>
      <c r="F58" s="165"/>
      <c r="G58" s="165"/>
      <c r="H58" s="165"/>
      <c r="I58" s="166"/>
      <c r="J58" s="167">
        <f>J97</f>
        <v>0</v>
      </c>
      <c r="K58" s="163"/>
      <c r="L58" s="168"/>
    </row>
    <row r="59" s="8" customFormat="1" ht="19.92" customHeight="1">
      <c r="B59" s="162"/>
      <c r="C59" s="163"/>
      <c r="D59" s="164" t="s">
        <v>87</v>
      </c>
      <c r="E59" s="165"/>
      <c r="F59" s="165"/>
      <c r="G59" s="165"/>
      <c r="H59" s="165"/>
      <c r="I59" s="166"/>
      <c r="J59" s="167">
        <f>J101</f>
        <v>0</v>
      </c>
      <c r="K59" s="163"/>
      <c r="L59" s="168"/>
    </row>
    <row r="60" s="8" customFormat="1" ht="19.92" customHeight="1">
      <c r="B60" s="162"/>
      <c r="C60" s="163"/>
      <c r="D60" s="164" t="s">
        <v>88</v>
      </c>
      <c r="E60" s="165"/>
      <c r="F60" s="165"/>
      <c r="G60" s="165"/>
      <c r="H60" s="165"/>
      <c r="I60" s="166"/>
      <c r="J60" s="167">
        <f>J128</f>
        <v>0</v>
      </c>
      <c r="K60" s="163"/>
      <c r="L60" s="168"/>
    </row>
    <row r="61" s="7" customFormat="1" ht="24.96" customHeight="1">
      <c r="B61" s="155"/>
      <c r="C61" s="156"/>
      <c r="D61" s="157" t="s">
        <v>89</v>
      </c>
      <c r="E61" s="158"/>
      <c r="F61" s="158"/>
      <c r="G61" s="158"/>
      <c r="H61" s="158"/>
      <c r="I61" s="159"/>
      <c r="J61" s="160">
        <f>J133</f>
        <v>0</v>
      </c>
      <c r="K61" s="156"/>
      <c r="L61" s="161"/>
    </row>
    <row r="62" s="8" customFormat="1" ht="19.92" customHeight="1">
      <c r="B62" s="162"/>
      <c r="C62" s="163"/>
      <c r="D62" s="164" t="s">
        <v>90</v>
      </c>
      <c r="E62" s="165"/>
      <c r="F62" s="165"/>
      <c r="G62" s="165"/>
      <c r="H62" s="165"/>
      <c r="I62" s="166"/>
      <c r="J62" s="167">
        <f>J134</f>
        <v>0</v>
      </c>
      <c r="K62" s="163"/>
      <c r="L62" s="168"/>
    </row>
    <row r="63" s="8" customFormat="1" ht="19.92" customHeight="1">
      <c r="B63" s="162"/>
      <c r="C63" s="163"/>
      <c r="D63" s="164" t="s">
        <v>91</v>
      </c>
      <c r="E63" s="165"/>
      <c r="F63" s="165"/>
      <c r="G63" s="165"/>
      <c r="H63" s="165"/>
      <c r="I63" s="166"/>
      <c r="J63" s="167">
        <f>J138</f>
        <v>0</v>
      </c>
      <c r="K63" s="163"/>
      <c r="L63" s="168"/>
    </row>
    <row r="64" s="8" customFormat="1" ht="19.92" customHeight="1">
      <c r="B64" s="162"/>
      <c r="C64" s="163"/>
      <c r="D64" s="164" t="s">
        <v>92</v>
      </c>
      <c r="E64" s="165"/>
      <c r="F64" s="165"/>
      <c r="G64" s="165"/>
      <c r="H64" s="165"/>
      <c r="I64" s="166"/>
      <c r="J64" s="167">
        <f>J141</f>
        <v>0</v>
      </c>
      <c r="K64" s="163"/>
      <c r="L64" s="168"/>
    </row>
    <row r="65" s="7" customFormat="1" ht="24.96" customHeight="1">
      <c r="B65" s="155"/>
      <c r="C65" s="156"/>
      <c r="D65" s="157" t="s">
        <v>93</v>
      </c>
      <c r="E65" s="158"/>
      <c r="F65" s="158"/>
      <c r="G65" s="158"/>
      <c r="H65" s="158"/>
      <c r="I65" s="159"/>
      <c r="J65" s="160">
        <f>J151</f>
        <v>0</v>
      </c>
      <c r="K65" s="156"/>
      <c r="L65" s="161"/>
    </row>
    <row r="66" s="8" customFormat="1" ht="19.92" customHeight="1">
      <c r="B66" s="162"/>
      <c r="C66" s="163"/>
      <c r="D66" s="164" t="s">
        <v>94</v>
      </c>
      <c r="E66" s="165"/>
      <c r="F66" s="165"/>
      <c r="G66" s="165"/>
      <c r="H66" s="165"/>
      <c r="I66" s="166"/>
      <c r="J66" s="167">
        <f>J152</f>
        <v>0</v>
      </c>
      <c r="K66" s="163"/>
      <c r="L66" s="168"/>
    </row>
    <row r="67" s="1" customFormat="1" ht="21.84" customHeight="1">
      <c r="B67" s="35"/>
      <c r="C67" s="36"/>
      <c r="D67" s="36"/>
      <c r="E67" s="36"/>
      <c r="F67" s="36"/>
      <c r="G67" s="36"/>
      <c r="H67" s="36"/>
      <c r="I67" s="122"/>
      <c r="J67" s="36"/>
      <c r="K67" s="36"/>
      <c r="L67" s="40"/>
    </row>
    <row r="68" s="1" customFormat="1" ht="6.96" customHeight="1">
      <c r="B68" s="54"/>
      <c r="C68" s="55"/>
      <c r="D68" s="55"/>
      <c r="E68" s="55"/>
      <c r="F68" s="55"/>
      <c r="G68" s="55"/>
      <c r="H68" s="55"/>
      <c r="I68" s="146"/>
      <c r="J68" s="55"/>
      <c r="K68" s="55"/>
      <c r="L68" s="40"/>
    </row>
    <row r="72" s="1" customFormat="1" ht="6.96" customHeight="1">
      <c r="B72" s="56"/>
      <c r="C72" s="57"/>
      <c r="D72" s="57"/>
      <c r="E72" s="57"/>
      <c r="F72" s="57"/>
      <c r="G72" s="57"/>
      <c r="H72" s="57"/>
      <c r="I72" s="149"/>
      <c r="J72" s="57"/>
      <c r="K72" s="57"/>
      <c r="L72" s="40"/>
    </row>
    <row r="73" s="1" customFormat="1" ht="24.96" customHeight="1">
      <c r="B73" s="35"/>
      <c r="C73" s="20" t="s">
        <v>95</v>
      </c>
      <c r="D73" s="36"/>
      <c r="E73" s="36"/>
      <c r="F73" s="36"/>
      <c r="G73" s="36"/>
      <c r="H73" s="36"/>
      <c r="I73" s="122"/>
      <c r="J73" s="36"/>
      <c r="K73" s="36"/>
      <c r="L73" s="40"/>
    </row>
    <row r="74" s="1" customFormat="1" ht="6.96" customHeight="1">
      <c r="B74" s="35"/>
      <c r="C74" s="36"/>
      <c r="D74" s="36"/>
      <c r="E74" s="36"/>
      <c r="F74" s="36"/>
      <c r="G74" s="36"/>
      <c r="H74" s="36"/>
      <c r="I74" s="122"/>
      <c r="J74" s="36"/>
      <c r="K74" s="36"/>
      <c r="L74" s="40"/>
    </row>
    <row r="75" s="1" customFormat="1" ht="12" customHeight="1">
      <c r="B75" s="35"/>
      <c r="C75" s="29" t="s">
        <v>16</v>
      </c>
      <c r="D75" s="36"/>
      <c r="E75" s="36"/>
      <c r="F75" s="36"/>
      <c r="G75" s="36"/>
      <c r="H75" s="36"/>
      <c r="I75" s="122"/>
      <c r="J75" s="36"/>
      <c r="K75" s="36"/>
      <c r="L75" s="40"/>
    </row>
    <row r="76" s="1" customFormat="1" ht="14.4" customHeight="1">
      <c r="B76" s="35"/>
      <c r="C76" s="36"/>
      <c r="D76" s="36"/>
      <c r="E76" s="61" t="str">
        <f>E7</f>
        <v>Nosná konstrukce FVE OD Andy</v>
      </c>
      <c r="F76" s="36"/>
      <c r="G76" s="36"/>
      <c r="H76" s="36"/>
      <c r="I76" s="122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2"/>
      <c r="J77" s="36"/>
      <c r="K77" s="36"/>
      <c r="L77" s="40"/>
    </row>
    <row r="78" s="1" customFormat="1" ht="12" customHeight="1">
      <c r="B78" s="35"/>
      <c r="C78" s="29" t="s">
        <v>20</v>
      </c>
      <c r="D78" s="36"/>
      <c r="E78" s="36"/>
      <c r="F78" s="24" t="str">
        <f>F10</f>
        <v>Česká Lípa</v>
      </c>
      <c r="G78" s="36"/>
      <c r="H78" s="36"/>
      <c r="I78" s="124" t="s">
        <v>22</v>
      </c>
      <c r="J78" s="64" t="str">
        <f>IF(J10="","",J10)</f>
        <v>9. 2. 2019</v>
      </c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2"/>
      <c r="J79" s="36"/>
      <c r="K79" s="36"/>
      <c r="L79" s="40"/>
    </row>
    <row r="80" s="1" customFormat="1" ht="12.6" customHeight="1">
      <c r="B80" s="35"/>
      <c r="C80" s="29" t="s">
        <v>24</v>
      </c>
      <c r="D80" s="36"/>
      <c r="E80" s="36"/>
      <c r="F80" s="24" t="str">
        <f>E13</f>
        <v xml:space="preserve"> </v>
      </c>
      <c r="G80" s="36"/>
      <c r="H80" s="36"/>
      <c r="I80" s="124" t="s">
        <v>30</v>
      </c>
      <c r="J80" s="33" t="str">
        <f>E19</f>
        <v>Ing. Lišková</v>
      </c>
      <c r="K80" s="36"/>
      <c r="L80" s="40"/>
    </row>
    <row r="81" s="1" customFormat="1" ht="12.6" customHeight="1">
      <c r="B81" s="35"/>
      <c r="C81" s="29" t="s">
        <v>28</v>
      </c>
      <c r="D81" s="36"/>
      <c r="E81" s="36"/>
      <c r="F81" s="24" t="str">
        <f>IF(E16="","",E16)</f>
        <v>Vyplň údaj</v>
      </c>
      <c r="G81" s="36"/>
      <c r="H81" s="36"/>
      <c r="I81" s="124" t="s">
        <v>33</v>
      </c>
      <c r="J81" s="33" t="str">
        <f>E22</f>
        <v>J. Nešněra</v>
      </c>
      <c r="K81" s="36"/>
      <c r="L81" s="40"/>
    </row>
    <row r="82" s="1" customFormat="1" ht="10.32" customHeight="1">
      <c r="B82" s="35"/>
      <c r="C82" s="36"/>
      <c r="D82" s="36"/>
      <c r="E82" s="36"/>
      <c r="F82" s="36"/>
      <c r="G82" s="36"/>
      <c r="H82" s="36"/>
      <c r="I82" s="122"/>
      <c r="J82" s="36"/>
      <c r="K82" s="36"/>
      <c r="L82" s="40"/>
    </row>
    <row r="83" s="9" customFormat="1" ht="29.28" customHeight="1">
      <c r="B83" s="169"/>
      <c r="C83" s="170" t="s">
        <v>96</v>
      </c>
      <c r="D83" s="171" t="s">
        <v>55</v>
      </c>
      <c r="E83" s="171" t="s">
        <v>51</v>
      </c>
      <c r="F83" s="171" t="s">
        <v>52</v>
      </c>
      <c r="G83" s="171" t="s">
        <v>97</v>
      </c>
      <c r="H83" s="171" t="s">
        <v>98</v>
      </c>
      <c r="I83" s="172" t="s">
        <v>99</v>
      </c>
      <c r="J83" s="171" t="s">
        <v>81</v>
      </c>
      <c r="K83" s="173" t="s">
        <v>100</v>
      </c>
      <c r="L83" s="174"/>
      <c r="M83" s="85" t="s">
        <v>1</v>
      </c>
      <c r="N83" s="86" t="s">
        <v>40</v>
      </c>
      <c r="O83" s="86" t="s">
        <v>101</v>
      </c>
      <c r="P83" s="86" t="s">
        <v>102</v>
      </c>
      <c r="Q83" s="86" t="s">
        <v>103</v>
      </c>
      <c r="R83" s="86" t="s">
        <v>104</v>
      </c>
      <c r="S83" s="86" t="s">
        <v>105</v>
      </c>
      <c r="T83" s="87" t="s">
        <v>106</v>
      </c>
    </row>
    <row r="84" s="1" customFormat="1" ht="22.8" customHeight="1">
      <c r="B84" s="35"/>
      <c r="C84" s="92" t="s">
        <v>107</v>
      </c>
      <c r="D84" s="36"/>
      <c r="E84" s="36"/>
      <c r="F84" s="36"/>
      <c r="G84" s="36"/>
      <c r="H84" s="36"/>
      <c r="I84" s="122"/>
      <c r="J84" s="175">
        <f>BK84</f>
        <v>0</v>
      </c>
      <c r="K84" s="36"/>
      <c r="L84" s="40"/>
      <c r="M84" s="88"/>
      <c r="N84" s="89"/>
      <c r="O84" s="89"/>
      <c r="P84" s="176">
        <f>P85+P133+P151</f>
        <v>0</v>
      </c>
      <c r="Q84" s="89"/>
      <c r="R84" s="176">
        <f>R85+R133+R151</f>
        <v>33.540714000000001</v>
      </c>
      <c r="S84" s="89"/>
      <c r="T84" s="177">
        <f>T85+T133+T151</f>
        <v>0.090562500000000004</v>
      </c>
      <c r="AT84" s="14" t="s">
        <v>69</v>
      </c>
      <c r="AU84" s="14" t="s">
        <v>83</v>
      </c>
      <c r="BK84" s="178">
        <f>BK85+BK133+BK151</f>
        <v>0</v>
      </c>
    </row>
    <row r="85" s="10" customFormat="1" ht="25.92" customHeight="1">
      <c r="B85" s="179"/>
      <c r="C85" s="180"/>
      <c r="D85" s="181" t="s">
        <v>69</v>
      </c>
      <c r="E85" s="182" t="s">
        <v>108</v>
      </c>
      <c r="F85" s="182" t="s">
        <v>109</v>
      </c>
      <c r="G85" s="180"/>
      <c r="H85" s="180"/>
      <c r="I85" s="183"/>
      <c r="J85" s="184">
        <f>BK85</f>
        <v>0</v>
      </c>
      <c r="K85" s="180"/>
      <c r="L85" s="185"/>
      <c r="M85" s="186"/>
      <c r="N85" s="187"/>
      <c r="O85" s="187"/>
      <c r="P85" s="188">
        <f>P86+P97+P101+P128</f>
        <v>0</v>
      </c>
      <c r="Q85" s="187"/>
      <c r="R85" s="188">
        <f>R86+R97+R101+R128</f>
        <v>32.32734808</v>
      </c>
      <c r="S85" s="187"/>
      <c r="T85" s="189">
        <f>T86+T97+T101+T128</f>
        <v>0</v>
      </c>
      <c r="AR85" s="190" t="s">
        <v>75</v>
      </c>
      <c r="AT85" s="191" t="s">
        <v>69</v>
      </c>
      <c r="AU85" s="191" t="s">
        <v>70</v>
      </c>
      <c r="AY85" s="190" t="s">
        <v>110</v>
      </c>
      <c r="BK85" s="192">
        <f>BK86+BK97+BK101+BK128</f>
        <v>0</v>
      </c>
    </row>
    <row r="86" s="10" customFormat="1" ht="22.8" customHeight="1">
      <c r="B86" s="179"/>
      <c r="C86" s="180"/>
      <c r="D86" s="181" t="s">
        <v>69</v>
      </c>
      <c r="E86" s="193" t="s">
        <v>77</v>
      </c>
      <c r="F86" s="193" t="s">
        <v>111</v>
      </c>
      <c r="G86" s="180"/>
      <c r="H86" s="180"/>
      <c r="I86" s="183"/>
      <c r="J86" s="194">
        <f>BK86</f>
        <v>0</v>
      </c>
      <c r="K86" s="180"/>
      <c r="L86" s="185"/>
      <c r="M86" s="186"/>
      <c r="N86" s="187"/>
      <c r="O86" s="187"/>
      <c r="P86" s="188">
        <f>SUM(P87:P96)</f>
        <v>0</v>
      </c>
      <c r="Q86" s="187"/>
      <c r="R86" s="188">
        <f>SUM(R87:R96)</f>
        <v>3.69478368</v>
      </c>
      <c r="S86" s="187"/>
      <c r="T86" s="189">
        <f>SUM(T87:T96)</f>
        <v>0</v>
      </c>
      <c r="AR86" s="190" t="s">
        <v>75</v>
      </c>
      <c r="AT86" s="191" t="s">
        <v>69</v>
      </c>
      <c r="AU86" s="191" t="s">
        <v>75</v>
      </c>
      <c r="AY86" s="190" t="s">
        <v>110</v>
      </c>
      <c r="BK86" s="192">
        <f>SUM(BK87:BK96)</f>
        <v>0</v>
      </c>
    </row>
    <row r="87" s="1" customFormat="1" ht="14.4" customHeight="1">
      <c r="B87" s="35"/>
      <c r="C87" s="195" t="s">
        <v>75</v>
      </c>
      <c r="D87" s="195" t="s">
        <v>112</v>
      </c>
      <c r="E87" s="196" t="s">
        <v>113</v>
      </c>
      <c r="F87" s="197" t="s">
        <v>114</v>
      </c>
      <c r="G87" s="198" t="s">
        <v>115</v>
      </c>
      <c r="H87" s="199">
        <v>2</v>
      </c>
      <c r="I87" s="200"/>
      <c r="J87" s="201">
        <f>ROUND(I87*H87,2)</f>
        <v>0</v>
      </c>
      <c r="K87" s="197" t="s">
        <v>1</v>
      </c>
      <c r="L87" s="40"/>
      <c r="M87" s="202" t="s">
        <v>1</v>
      </c>
      <c r="N87" s="203" t="s">
        <v>41</v>
      </c>
      <c r="O87" s="76"/>
      <c r="P87" s="204">
        <f>O87*H87</f>
        <v>0</v>
      </c>
      <c r="Q87" s="204">
        <v>0.022339999999999999</v>
      </c>
      <c r="R87" s="204">
        <f>Q87*H87</f>
        <v>0.044679999999999997</v>
      </c>
      <c r="S87" s="204">
        <v>0</v>
      </c>
      <c r="T87" s="205">
        <f>S87*H87</f>
        <v>0</v>
      </c>
      <c r="AR87" s="14" t="s">
        <v>116</v>
      </c>
      <c r="AT87" s="14" t="s">
        <v>112</v>
      </c>
      <c r="AU87" s="14" t="s">
        <v>77</v>
      </c>
      <c r="AY87" s="14" t="s">
        <v>110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4" t="s">
        <v>75</v>
      </c>
      <c r="BK87" s="206">
        <f>ROUND(I87*H87,2)</f>
        <v>0</v>
      </c>
      <c r="BL87" s="14" t="s">
        <v>116</v>
      </c>
      <c r="BM87" s="14" t="s">
        <v>117</v>
      </c>
    </row>
    <row r="88" s="1" customFormat="1">
      <c r="B88" s="35"/>
      <c r="C88" s="36"/>
      <c r="D88" s="207" t="s">
        <v>118</v>
      </c>
      <c r="E88" s="36"/>
      <c r="F88" s="208" t="s">
        <v>114</v>
      </c>
      <c r="G88" s="36"/>
      <c r="H88" s="36"/>
      <c r="I88" s="122"/>
      <c r="J88" s="36"/>
      <c r="K88" s="36"/>
      <c r="L88" s="40"/>
      <c r="M88" s="209"/>
      <c r="N88" s="76"/>
      <c r="O88" s="76"/>
      <c r="P88" s="76"/>
      <c r="Q88" s="76"/>
      <c r="R88" s="76"/>
      <c r="S88" s="76"/>
      <c r="T88" s="77"/>
      <c r="AT88" s="14" t="s">
        <v>118</v>
      </c>
      <c r="AU88" s="14" t="s">
        <v>77</v>
      </c>
    </row>
    <row r="89" s="1" customFormat="1" ht="20.4" customHeight="1">
      <c r="B89" s="35"/>
      <c r="C89" s="195" t="s">
        <v>77</v>
      </c>
      <c r="D89" s="195" t="s">
        <v>112</v>
      </c>
      <c r="E89" s="196" t="s">
        <v>119</v>
      </c>
      <c r="F89" s="197" t="s">
        <v>120</v>
      </c>
      <c r="G89" s="198" t="s">
        <v>121</v>
      </c>
      <c r="H89" s="199">
        <v>1.472</v>
      </c>
      <c r="I89" s="200"/>
      <c r="J89" s="201">
        <f>ROUND(I89*H89,2)</f>
        <v>0</v>
      </c>
      <c r="K89" s="197" t="s">
        <v>122</v>
      </c>
      <c r="L89" s="40"/>
      <c r="M89" s="202" t="s">
        <v>1</v>
      </c>
      <c r="N89" s="203" t="s">
        <v>41</v>
      </c>
      <c r="O89" s="76"/>
      <c r="P89" s="204">
        <f>O89*H89</f>
        <v>0</v>
      </c>
      <c r="Q89" s="204">
        <v>2.45329</v>
      </c>
      <c r="R89" s="204">
        <f>Q89*H89</f>
        <v>3.6112428799999998</v>
      </c>
      <c r="S89" s="204">
        <v>0</v>
      </c>
      <c r="T89" s="205">
        <f>S89*H89</f>
        <v>0</v>
      </c>
      <c r="AR89" s="14" t="s">
        <v>116</v>
      </c>
      <c r="AT89" s="14" t="s">
        <v>112</v>
      </c>
      <c r="AU89" s="14" t="s">
        <v>77</v>
      </c>
      <c r="AY89" s="14" t="s">
        <v>110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4" t="s">
        <v>75</v>
      </c>
      <c r="BK89" s="206">
        <f>ROUND(I89*H89,2)</f>
        <v>0</v>
      </c>
      <c r="BL89" s="14" t="s">
        <v>116</v>
      </c>
      <c r="BM89" s="14" t="s">
        <v>123</v>
      </c>
    </row>
    <row r="90" s="1" customFormat="1">
      <c r="B90" s="35"/>
      <c r="C90" s="36"/>
      <c r="D90" s="207" t="s">
        <v>118</v>
      </c>
      <c r="E90" s="36"/>
      <c r="F90" s="208" t="s">
        <v>124</v>
      </c>
      <c r="G90" s="36"/>
      <c r="H90" s="36"/>
      <c r="I90" s="122"/>
      <c r="J90" s="36"/>
      <c r="K90" s="36"/>
      <c r="L90" s="40"/>
      <c r="M90" s="209"/>
      <c r="N90" s="76"/>
      <c r="O90" s="76"/>
      <c r="P90" s="76"/>
      <c r="Q90" s="76"/>
      <c r="R90" s="76"/>
      <c r="S90" s="76"/>
      <c r="T90" s="77"/>
      <c r="AT90" s="14" t="s">
        <v>118</v>
      </c>
      <c r="AU90" s="14" t="s">
        <v>77</v>
      </c>
    </row>
    <row r="91" s="11" customFormat="1">
      <c r="B91" s="210"/>
      <c r="C91" s="211"/>
      <c r="D91" s="207" t="s">
        <v>125</v>
      </c>
      <c r="E91" s="212" t="s">
        <v>1</v>
      </c>
      <c r="F91" s="213" t="s">
        <v>126</v>
      </c>
      <c r="G91" s="211"/>
      <c r="H91" s="214">
        <v>1.472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125</v>
      </c>
      <c r="AU91" s="220" t="s">
        <v>77</v>
      </c>
      <c r="AV91" s="11" t="s">
        <v>77</v>
      </c>
      <c r="AW91" s="11" t="s">
        <v>32</v>
      </c>
      <c r="AX91" s="11" t="s">
        <v>75</v>
      </c>
      <c r="AY91" s="220" t="s">
        <v>110</v>
      </c>
    </row>
    <row r="92" s="1" customFormat="1" ht="20.4" customHeight="1">
      <c r="B92" s="35"/>
      <c r="C92" s="195" t="s">
        <v>127</v>
      </c>
      <c r="D92" s="195" t="s">
        <v>112</v>
      </c>
      <c r="E92" s="196" t="s">
        <v>128</v>
      </c>
      <c r="F92" s="197" t="s">
        <v>129</v>
      </c>
      <c r="G92" s="198" t="s">
        <v>130</v>
      </c>
      <c r="H92" s="199">
        <v>14.720000000000001</v>
      </c>
      <c r="I92" s="200"/>
      <c r="J92" s="201">
        <f>ROUND(I92*H92,2)</f>
        <v>0</v>
      </c>
      <c r="K92" s="197" t="s">
        <v>122</v>
      </c>
      <c r="L92" s="40"/>
      <c r="M92" s="202" t="s">
        <v>1</v>
      </c>
      <c r="N92" s="203" t="s">
        <v>41</v>
      </c>
      <c r="O92" s="76"/>
      <c r="P92" s="204">
        <f>O92*H92</f>
        <v>0</v>
      </c>
      <c r="Q92" s="204">
        <v>0.00264</v>
      </c>
      <c r="R92" s="204">
        <f>Q92*H92</f>
        <v>0.038860800000000001</v>
      </c>
      <c r="S92" s="204">
        <v>0</v>
      </c>
      <c r="T92" s="205">
        <f>S92*H92</f>
        <v>0</v>
      </c>
      <c r="AR92" s="14" t="s">
        <v>116</v>
      </c>
      <c r="AT92" s="14" t="s">
        <v>112</v>
      </c>
      <c r="AU92" s="14" t="s">
        <v>77</v>
      </c>
      <c r="AY92" s="14" t="s">
        <v>110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4" t="s">
        <v>75</v>
      </c>
      <c r="BK92" s="206">
        <f>ROUND(I92*H92,2)</f>
        <v>0</v>
      </c>
      <c r="BL92" s="14" t="s">
        <v>116</v>
      </c>
      <c r="BM92" s="14" t="s">
        <v>131</v>
      </c>
    </row>
    <row r="93" s="1" customFormat="1">
      <c r="B93" s="35"/>
      <c r="C93" s="36"/>
      <c r="D93" s="207" t="s">
        <v>118</v>
      </c>
      <c r="E93" s="36"/>
      <c r="F93" s="208" t="s">
        <v>132</v>
      </c>
      <c r="G93" s="36"/>
      <c r="H93" s="36"/>
      <c r="I93" s="122"/>
      <c r="J93" s="36"/>
      <c r="K93" s="36"/>
      <c r="L93" s="40"/>
      <c r="M93" s="209"/>
      <c r="N93" s="76"/>
      <c r="O93" s="76"/>
      <c r="P93" s="76"/>
      <c r="Q93" s="76"/>
      <c r="R93" s="76"/>
      <c r="S93" s="76"/>
      <c r="T93" s="77"/>
      <c r="AT93" s="14" t="s">
        <v>118</v>
      </c>
      <c r="AU93" s="14" t="s">
        <v>77</v>
      </c>
    </row>
    <row r="94" s="11" customFormat="1">
      <c r="B94" s="210"/>
      <c r="C94" s="211"/>
      <c r="D94" s="207" t="s">
        <v>125</v>
      </c>
      <c r="E94" s="212" t="s">
        <v>1</v>
      </c>
      <c r="F94" s="213" t="s">
        <v>133</v>
      </c>
      <c r="G94" s="211"/>
      <c r="H94" s="214">
        <v>14.720000000000001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125</v>
      </c>
      <c r="AU94" s="220" t="s">
        <v>77</v>
      </c>
      <c r="AV94" s="11" t="s">
        <v>77</v>
      </c>
      <c r="AW94" s="11" t="s">
        <v>32</v>
      </c>
      <c r="AX94" s="11" t="s">
        <v>75</v>
      </c>
      <c r="AY94" s="220" t="s">
        <v>110</v>
      </c>
    </row>
    <row r="95" s="1" customFormat="1" ht="20.4" customHeight="1">
      <c r="B95" s="35"/>
      <c r="C95" s="195" t="s">
        <v>116</v>
      </c>
      <c r="D95" s="195" t="s">
        <v>112</v>
      </c>
      <c r="E95" s="196" t="s">
        <v>134</v>
      </c>
      <c r="F95" s="197" t="s">
        <v>135</v>
      </c>
      <c r="G95" s="198" t="s">
        <v>130</v>
      </c>
      <c r="H95" s="199">
        <v>14.720000000000001</v>
      </c>
      <c r="I95" s="200"/>
      <c r="J95" s="201">
        <f>ROUND(I95*H95,2)</f>
        <v>0</v>
      </c>
      <c r="K95" s="197" t="s">
        <v>122</v>
      </c>
      <c r="L95" s="40"/>
      <c r="M95" s="202" t="s">
        <v>1</v>
      </c>
      <c r="N95" s="203" t="s">
        <v>41</v>
      </c>
      <c r="O95" s="76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14" t="s">
        <v>116</v>
      </c>
      <c r="AT95" s="14" t="s">
        <v>112</v>
      </c>
      <c r="AU95" s="14" t="s">
        <v>77</v>
      </c>
      <c r="AY95" s="14" t="s">
        <v>110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4" t="s">
        <v>75</v>
      </c>
      <c r="BK95" s="206">
        <f>ROUND(I95*H95,2)</f>
        <v>0</v>
      </c>
      <c r="BL95" s="14" t="s">
        <v>116</v>
      </c>
      <c r="BM95" s="14" t="s">
        <v>136</v>
      </c>
    </row>
    <row r="96" s="1" customFormat="1">
      <c r="B96" s="35"/>
      <c r="C96" s="36"/>
      <c r="D96" s="207" t="s">
        <v>118</v>
      </c>
      <c r="E96" s="36"/>
      <c r="F96" s="208" t="s">
        <v>137</v>
      </c>
      <c r="G96" s="36"/>
      <c r="H96" s="36"/>
      <c r="I96" s="122"/>
      <c r="J96" s="36"/>
      <c r="K96" s="36"/>
      <c r="L96" s="40"/>
      <c r="M96" s="209"/>
      <c r="N96" s="76"/>
      <c r="O96" s="76"/>
      <c r="P96" s="76"/>
      <c r="Q96" s="76"/>
      <c r="R96" s="76"/>
      <c r="S96" s="76"/>
      <c r="T96" s="77"/>
      <c r="AT96" s="14" t="s">
        <v>118</v>
      </c>
      <c r="AU96" s="14" t="s">
        <v>77</v>
      </c>
    </row>
    <row r="97" s="10" customFormat="1" ht="22.8" customHeight="1">
      <c r="B97" s="179"/>
      <c r="C97" s="180"/>
      <c r="D97" s="181" t="s">
        <v>69</v>
      </c>
      <c r="E97" s="193" t="s">
        <v>138</v>
      </c>
      <c r="F97" s="193" t="s">
        <v>139</v>
      </c>
      <c r="G97" s="180"/>
      <c r="H97" s="180"/>
      <c r="I97" s="183"/>
      <c r="J97" s="194">
        <f>BK97</f>
        <v>0</v>
      </c>
      <c r="K97" s="180"/>
      <c r="L97" s="185"/>
      <c r="M97" s="186"/>
      <c r="N97" s="187"/>
      <c r="O97" s="187"/>
      <c r="P97" s="188">
        <f>SUM(P98:P100)</f>
        <v>0</v>
      </c>
      <c r="Q97" s="187"/>
      <c r="R97" s="188">
        <f>SUM(R98:R100)</f>
        <v>0.3074364</v>
      </c>
      <c r="S97" s="187"/>
      <c r="T97" s="189">
        <f>SUM(T98:T100)</f>
        <v>0</v>
      </c>
      <c r="AR97" s="190" t="s">
        <v>75</v>
      </c>
      <c r="AT97" s="191" t="s">
        <v>69</v>
      </c>
      <c r="AU97" s="191" t="s">
        <v>75</v>
      </c>
      <c r="AY97" s="190" t="s">
        <v>110</v>
      </c>
      <c r="BK97" s="192">
        <f>SUM(BK98:BK100)</f>
        <v>0</v>
      </c>
    </row>
    <row r="98" s="1" customFormat="1" ht="20.4" customHeight="1">
      <c r="B98" s="35"/>
      <c r="C98" s="195" t="s">
        <v>140</v>
      </c>
      <c r="D98" s="195" t="s">
        <v>112</v>
      </c>
      <c r="E98" s="196" t="s">
        <v>141</v>
      </c>
      <c r="F98" s="197" t="s">
        <v>142</v>
      </c>
      <c r="G98" s="198" t="s">
        <v>130</v>
      </c>
      <c r="H98" s="199">
        <v>4.1399999999999997</v>
      </c>
      <c r="I98" s="200"/>
      <c r="J98" s="201">
        <f>ROUND(I98*H98,2)</f>
        <v>0</v>
      </c>
      <c r="K98" s="197" t="s">
        <v>122</v>
      </c>
      <c r="L98" s="40"/>
      <c r="M98" s="202" t="s">
        <v>1</v>
      </c>
      <c r="N98" s="203" t="s">
        <v>41</v>
      </c>
      <c r="O98" s="76"/>
      <c r="P98" s="204">
        <f>O98*H98</f>
        <v>0</v>
      </c>
      <c r="Q98" s="204">
        <v>0.074260000000000007</v>
      </c>
      <c r="R98" s="204">
        <f>Q98*H98</f>
        <v>0.3074364</v>
      </c>
      <c r="S98" s="204">
        <v>0</v>
      </c>
      <c r="T98" s="205">
        <f>S98*H98</f>
        <v>0</v>
      </c>
      <c r="AR98" s="14" t="s">
        <v>116</v>
      </c>
      <c r="AT98" s="14" t="s">
        <v>112</v>
      </c>
      <c r="AU98" s="14" t="s">
        <v>77</v>
      </c>
      <c r="AY98" s="14" t="s">
        <v>110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4" t="s">
        <v>75</v>
      </c>
      <c r="BK98" s="206">
        <f>ROUND(I98*H98,2)</f>
        <v>0</v>
      </c>
      <c r="BL98" s="14" t="s">
        <v>116</v>
      </c>
      <c r="BM98" s="14" t="s">
        <v>143</v>
      </c>
    </row>
    <row r="99" s="1" customFormat="1">
      <c r="B99" s="35"/>
      <c r="C99" s="36"/>
      <c r="D99" s="207" t="s">
        <v>118</v>
      </c>
      <c r="E99" s="36"/>
      <c r="F99" s="208" t="s">
        <v>144</v>
      </c>
      <c r="G99" s="36"/>
      <c r="H99" s="36"/>
      <c r="I99" s="122"/>
      <c r="J99" s="36"/>
      <c r="K99" s="36"/>
      <c r="L99" s="40"/>
      <c r="M99" s="209"/>
      <c r="N99" s="76"/>
      <c r="O99" s="76"/>
      <c r="P99" s="76"/>
      <c r="Q99" s="76"/>
      <c r="R99" s="76"/>
      <c r="S99" s="76"/>
      <c r="T99" s="77"/>
      <c r="AT99" s="14" t="s">
        <v>118</v>
      </c>
      <c r="AU99" s="14" t="s">
        <v>77</v>
      </c>
    </row>
    <row r="100" s="11" customFormat="1">
      <c r="B100" s="210"/>
      <c r="C100" s="211"/>
      <c r="D100" s="207" t="s">
        <v>125</v>
      </c>
      <c r="E100" s="212" t="s">
        <v>1</v>
      </c>
      <c r="F100" s="213" t="s">
        <v>145</v>
      </c>
      <c r="G100" s="211"/>
      <c r="H100" s="214">
        <v>4.1399999999999997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125</v>
      </c>
      <c r="AU100" s="220" t="s">
        <v>77</v>
      </c>
      <c r="AV100" s="11" t="s">
        <v>77</v>
      </c>
      <c r="AW100" s="11" t="s">
        <v>32</v>
      </c>
      <c r="AX100" s="11" t="s">
        <v>75</v>
      </c>
      <c r="AY100" s="220" t="s">
        <v>110</v>
      </c>
    </row>
    <row r="101" s="10" customFormat="1" ht="22.8" customHeight="1">
      <c r="B101" s="179"/>
      <c r="C101" s="180"/>
      <c r="D101" s="181" t="s">
        <v>69</v>
      </c>
      <c r="E101" s="193" t="s">
        <v>146</v>
      </c>
      <c r="F101" s="193" t="s">
        <v>147</v>
      </c>
      <c r="G101" s="180"/>
      <c r="H101" s="180"/>
      <c r="I101" s="183"/>
      <c r="J101" s="194">
        <f>BK101</f>
        <v>0</v>
      </c>
      <c r="K101" s="180"/>
      <c r="L101" s="185"/>
      <c r="M101" s="186"/>
      <c r="N101" s="187"/>
      <c r="O101" s="187"/>
      <c r="P101" s="188">
        <f>SUM(P102:P127)</f>
        <v>0</v>
      </c>
      <c r="Q101" s="187"/>
      <c r="R101" s="188">
        <f>SUM(R102:R127)</f>
        <v>28.325127999999999</v>
      </c>
      <c r="S101" s="187"/>
      <c r="T101" s="189">
        <f>SUM(T102:T127)</f>
        <v>0</v>
      </c>
      <c r="AR101" s="190" t="s">
        <v>75</v>
      </c>
      <c r="AT101" s="191" t="s">
        <v>69</v>
      </c>
      <c r="AU101" s="191" t="s">
        <v>75</v>
      </c>
      <c r="AY101" s="190" t="s">
        <v>110</v>
      </c>
      <c r="BK101" s="192">
        <f>SUM(BK102:BK127)</f>
        <v>0</v>
      </c>
    </row>
    <row r="102" s="1" customFormat="1" ht="20.4" customHeight="1">
      <c r="B102" s="35"/>
      <c r="C102" s="195" t="s">
        <v>138</v>
      </c>
      <c r="D102" s="195" t="s">
        <v>112</v>
      </c>
      <c r="E102" s="196" t="s">
        <v>148</v>
      </c>
      <c r="F102" s="197" t="s">
        <v>149</v>
      </c>
      <c r="G102" s="198" t="s">
        <v>150</v>
      </c>
      <c r="H102" s="199">
        <v>18.960000000000001</v>
      </c>
      <c r="I102" s="200"/>
      <c r="J102" s="201">
        <f>ROUND(I102*H102,2)</f>
        <v>0</v>
      </c>
      <c r="K102" s="197" t="s">
        <v>122</v>
      </c>
      <c r="L102" s="40"/>
      <c r="M102" s="202" t="s">
        <v>1</v>
      </c>
      <c r="N102" s="203" t="s">
        <v>41</v>
      </c>
      <c r="O102" s="76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14" t="s">
        <v>116</v>
      </c>
      <c r="AT102" s="14" t="s">
        <v>112</v>
      </c>
      <c r="AU102" s="14" t="s">
        <v>77</v>
      </c>
      <c r="AY102" s="14" t="s">
        <v>110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4" t="s">
        <v>75</v>
      </c>
      <c r="BK102" s="206">
        <f>ROUND(I102*H102,2)</f>
        <v>0</v>
      </c>
      <c r="BL102" s="14" t="s">
        <v>116</v>
      </c>
      <c r="BM102" s="14" t="s">
        <v>151</v>
      </c>
    </row>
    <row r="103" s="1" customFormat="1">
      <c r="B103" s="35"/>
      <c r="C103" s="36"/>
      <c r="D103" s="207" t="s">
        <v>118</v>
      </c>
      <c r="E103" s="36"/>
      <c r="F103" s="208" t="s">
        <v>152</v>
      </c>
      <c r="G103" s="36"/>
      <c r="H103" s="36"/>
      <c r="I103" s="122"/>
      <c r="J103" s="36"/>
      <c r="K103" s="36"/>
      <c r="L103" s="40"/>
      <c r="M103" s="209"/>
      <c r="N103" s="76"/>
      <c r="O103" s="76"/>
      <c r="P103" s="76"/>
      <c r="Q103" s="76"/>
      <c r="R103" s="76"/>
      <c r="S103" s="76"/>
      <c r="T103" s="77"/>
      <c r="AT103" s="14" t="s">
        <v>118</v>
      </c>
      <c r="AU103" s="14" t="s">
        <v>77</v>
      </c>
    </row>
    <row r="104" s="11" customFormat="1">
      <c r="B104" s="210"/>
      <c r="C104" s="211"/>
      <c r="D104" s="207" t="s">
        <v>125</v>
      </c>
      <c r="E104" s="212" t="s">
        <v>1</v>
      </c>
      <c r="F104" s="213" t="s">
        <v>153</v>
      </c>
      <c r="G104" s="211"/>
      <c r="H104" s="214">
        <v>18.416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125</v>
      </c>
      <c r="AU104" s="220" t="s">
        <v>77</v>
      </c>
      <c r="AV104" s="11" t="s">
        <v>77</v>
      </c>
      <c r="AW104" s="11" t="s">
        <v>32</v>
      </c>
      <c r="AX104" s="11" t="s">
        <v>70</v>
      </c>
      <c r="AY104" s="220" t="s">
        <v>110</v>
      </c>
    </row>
    <row r="105" s="11" customFormat="1">
      <c r="B105" s="210"/>
      <c r="C105" s="211"/>
      <c r="D105" s="207" t="s">
        <v>125</v>
      </c>
      <c r="E105" s="212" t="s">
        <v>1</v>
      </c>
      <c r="F105" s="213" t="s">
        <v>154</v>
      </c>
      <c r="G105" s="211"/>
      <c r="H105" s="214">
        <v>0.221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125</v>
      </c>
      <c r="AU105" s="220" t="s">
        <v>77</v>
      </c>
      <c r="AV105" s="11" t="s">
        <v>77</v>
      </c>
      <c r="AW105" s="11" t="s">
        <v>32</v>
      </c>
      <c r="AX105" s="11" t="s">
        <v>70</v>
      </c>
      <c r="AY105" s="220" t="s">
        <v>110</v>
      </c>
    </row>
    <row r="106" s="11" customFormat="1">
      <c r="B106" s="210"/>
      <c r="C106" s="211"/>
      <c r="D106" s="207" t="s">
        <v>125</v>
      </c>
      <c r="E106" s="212" t="s">
        <v>1</v>
      </c>
      <c r="F106" s="213" t="s">
        <v>155</v>
      </c>
      <c r="G106" s="211"/>
      <c r="H106" s="214">
        <v>0.32300000000000001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125</v>
      </c>
      <c r="AU106" s="220" t="s">
        <v>77</v>
      </c>
      <c r="AV106" s="11" t="s">
        <v>77</v>
      </c>
      <c r="AW106" s="11" t="s">
        <v>32</v>
      </c>
      <c r="AX106" s="11" t="s">
        <v>70</v>
      </c>
      <c r="AY106" s="220" t="s">
        <v>110</v>
      </c>
    </row>
    <row r="107" s="12" customFormat="1">
      <c r="B107" s="221"/>
      <c r="C107" s="222"/>
      <c r="D107" s="207" t="s">
        <v>125</v>
      </c>
      <c r="E107" s="223" t="s">
        <v>1</v>
      </c>
      <c r="F107" s="224" t="s">
        <v>156</v>
      </c>
      <c r="G107" s="222"/>
      <c r="H107" s="225">
        <v>18.960000000000001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125</v>
      </c>
      <c r="AU107" s="231" t="s">
        <v>77</v>
      </c>
      <c r="AV107" s="12" t="s">
        <v>116</v>
      </c>
      <c r="AW107" s="12" t="s">
        <v>32</v>
      </c>
      <c r="AX107" s="12" t="s">
        <v>75</v>
      </c>
      <c r="AY107" s="231" t="s">
        <v>110</v>
      </c>
    </row>
    <row r="108" s="1" customFormat="1" ht="20.4" customHeight="1">
      <c r="B108" s="35"/>
      <c r="C108" s="232" t="s">
        <v>157</v>
      </c>
      <c r="D108" s="232" t="s">
        <v>158</v>
      </c>
      <c r="E108" s="233" t="s">
        <v>159</v>
      </c>
      <c r="F108" s="234" t="s">
        <v>160</v>
      </c>
      <c r="G108" s="235" t="s">
        <v>150</v>
      </c>
      <c r="H108" s="236">
        <v>19.337</v>
      </c>
      <c r="I108" s="237"/>
      <c r="J108" s="238">
        <f>ROUND(I108*H108,2)</f>
        <v>0</v>
      </c>
      <c r="K108" s="234" t="s">
        <v>122</v>
      </c>
      <c r="L108" s="239"/>
      <c r="M108" s="240" t="s">
        <v>1</v>
      </c>
      <c r="N108" s="241" t="s">
        <v>41</v>
      </c>
      <c r="O108" s="76"/>
      <c r="P108" s="204">
        <f>O108*H108</f>
        <v>0</v>
      </c>
      <c r="Q108" s="204">
        <v>1</v>
      </c>
      <c r="R108" s="204">
        <f>Q108*H108</f>
        <v>19.337</v>
      </c>
      <c r="S108" s="204">
        <v>0</v>
      </c>
      <c r="T108" s="205">
        <f>S108*H108</f>
        <v>0</v>
      </c>
      <c r="AR108" s="14" t="s">
        <v>161</v>
      </c>
      <c r="AT108" s="14" t="s">
        <v>158</v>
      </c>
      <c r="AU108" s="14" t="s">
        <v>77</v>
      </c>
      <c r="AY108" s="14" t="s">
        <v>110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4" t="s">
        <v>75</v>
      </c>
      <c r="BK108" s="206">
        <f>ROUND(I108*H108,2)</f>
        <v>0</v>
      </c>
      <c r="BL108" s="14" t="s">
        <v>116</v>
      </c>
      <c r="BM108" s="14" t="s">
        <v>162</v>
      </c>
    </row>
    <row r="109" s="1" customFormat="1">
      <c r="B109" s="35"/>
      <c r="C109" s="36"/>
      <c r="D109" s="207" t="s">
        <v>118</v>
      </c>
      <c r="E109" s="36"/>
      <c r="F109" s="208" t="s">
        <v>160</v>
      </c>
      <c r="G109" s="36"/>
      <c r="H109" s="36"/>
      <c r="I109" s="122"/>
      <c r="J109" s="36"/>
      <c r="K109" s="36"/>
      <c r="L109" s="40"/>
      <c r="M109" s="209"/>
      <c r="N109" s="76"/>
      <c r="O109" s="76"/>
      <c r="P109" s="76"/>
      <c r="Q109" s="76"/>
      <c r="R109" s="76"/>
      <c r="S109" s="76"/>
      <c r="T109" s="77"/>
      <c r="AT109" s="14" t="s">
        <v>118</v>
      </c>
      <c r="AU109" s="14" t="s">
        <v>77</v>
      </c>
    </row>
    <row r="110" s="11" customFormat="1">
      <c r="B110" s="210"/>
      <c r="C110" s="211"/>
      <c r="D110" s="207" t="s">
        <v>125</v>
      </c>
      <c r="E110" s="211"/>
      <c r="F110" s="213" t="s">
        <v>163</v>
      </c>
      <c r="G110" s="211"/>
      <c r="H110" s="214">
        <v>19.337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125</v>
      </c>
      <c r="AU110" s="220" t="s">
        <v>77</v>
      </c>
      <c r="AV110" s="11" t="s">
        <v>77</v>
      </c>
      <c r="AW110" s="11" t="s">
        <v>4</v>
      </c>
      <c r="AX110" s="11" t="s">
        <v>75</v>
      </c>
      <c r="AY110" s="220" t="s">
        <v>110</v>
      </c>
    </row>
    <row r="111" s="1" customFormat="1" ht="20.4" customHeight="1">
      <c r="B111" s="35"/>
      <c r="C111" s="232" t="s">
        <v>161</v>
      </c>
      <c r="D111" s="232" t="s">
        <v>158</v>
      </c>
      <c r="E111" s="233" t="s">
        <v>164</v>
      </c>
      <c r="F111" s="234" t="s">
        <v>165</v>
      </c>
      <c r="G111" s="235" t="s">
        <v>166</v>
      </c>
      <c r="H111" s="236">
        <v>13.800000000000001</v>
      </c>
      <c r="I111" s="237"/>
      <c r="J111" s="238">
        <f>ROUND(I111*H111,2)</f>
        <v>0</v>
      </c>
      <c r="K111" s="234" t="s">
        <v>122</v>
      </c>
      <c r="L111" s="239"/>
      <c r="M111" s="240" t="s">
        <v>1</v>
      </c>
      <c r="N111" s="241" t="s">
        <v>41</v>
      </c>
      <c r="O111" s="76"/>
      <c r="P111" s="204">
        <f>O111*H111</f>
        <v>0</v>
      </c>
      <c r="Q111" s="204">
        <v>0.01426</v>
      </c>
      <c r="R111" s="204">
        <f>Q111*H111</f>
        <v>0.19678800000000002</v>
      </c>
      <c r="S111" s="204">
        <v>0</v>
      </c>
      <c r="T111" s="205">
        <f>S111*H111</f>
        <v>0</v>
      </c>
      <c r="AR111" s="14" t="s">
        <v>161</v>
      </c>
      <c r="AT111" s="14" t="s">
        <v>158</v>
      </c>
      <c r="AU111" s="14" t="s">
        <v>77</v>
      </c>
      <c r="AY111" s="14" t="s">
        <v>110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4" t="s">
        <v>75</v>
      </c>
      <c r="BK111" s="206">
        <f>ROUND(I111*H111,2)</f>
        <v>0</v>
      </c>
      <c r="BL111" s="14" t="s">
        <v>116</v>
      </c>
      <c r="BM111" s="14" t="s">
        <v>167</v>
      </c>
    </row>
    <row r="112" s="1" customFormat="1">
      <c r="B112" s="35"/>
      <c r="C112" s="36"/>
      <c r="D112" s="207" t="s">
        <v>118</v>
      </c>
      <c r="E112" s="36"/>
      <c r="F112" s="208" t="s">
        <v>165</v>
      </c>
      <c r="G112" s="36"/>
      <c r="H112" s="36"/>
      <c r="I112" s="122"/>
      <c r="J112" s="36"/>
      <c r="K112" s="36"/>
      <c r="L112" s="40"/>
      <c r="M112" s="209"/>
      <c r="N112" s="76"/>
      <c r="O112" s="76"/>
      <c r="P112" s="76"/>
      <c r="Q112" s="76"/>
      <c r="R112" s="76"/>
      <c r="S112" s="76"/>
      <c r="T112" s="77"/>
      <c r="AT112" s="14" t="s">
        <v>118</v>
      </c>
      <c r="AU112" s="14" t="s">
        <v>77</v>
      </c>
    </row>
    <row r="113" s="11" customFormat="1">
      <c r="B113" s="210"/>
      <c r="C113" s="211"/>
      <c r="D113" s="207" t="s">
        <v>125</v>
      </c>
      <c r="E113" s="212" t="s">
        <v>1</v>
      </c>
      <c r="F113" s="213" t="s">
        <v>168</v>
      </c>
      <c r="G113" s="211"/>
      <c r="H113" s="214">
        <v>13.800000000000001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125</v>
      </c>
      <c r="AU113" s="220" t="s">
        <v>77</v>
      </c>
      <c r="AV113" s="11" t="s">
        <v>77</v>
      </c>
      <c r="AW113" s="11" t="s">
        <v>32</v>
      </c>
      <c r="AX113" s="11" t="s">
        <v>75</v>
      </c>
      <c r="AY113" s="220" t="s">
        <v>110</v>
      </c>
    </row>
    <row r="114" s="1" customFormat="1" ht="20.4" customHeight="1">
      <c r="B114" s="35"/>
      <c r="C114" s="232" t="s">
        <v>146</v>
      </c>
      <c r="D114" s="232" t="s">
        <v>158</v>
      </c>
      <c r="E114" s="233" t="s">
        <v>169</v>
      </c>
      <c r="F114" s="234" t="s">
        <v>170</v>
      </c>
      <c r="G114" s="235" t="s">
        <v>150</v>
      </c>
      <c r="H114" s="236">
        <v>0.32300000000000001</v>
      </c>
      <c r="I114" s="237"/>
      <c r="J114" s="238">
        <f>ROUND(I114*H114,2)</f>
        <v>0</v>
      </c>
      <c r="K114" s="234" t="s">
        <v>122</v>
      </c>
      <c r="L114" s="239"/>
      <c r="M114" s="240" t="s">
        <v>1</v>
      </c>
      <c r="N114" s="241" t="s">
        <v>41</v>
      </c>
      <c r="O114" s="76"/>
      <c r="P114" s="204">
        <f>O114*H114</f>
        <v>0</v>
      </c>
      <c r="Q114" s="204">
        <v>1</v>
      </c>
      <c r="R114" s="204">
        <f>Q114*H114</f>
        <v>0.32300000000000001</v>
      </c>
      <c r="S114" s="204">
        <v>0</v>
      </c>
      <c r="T114" s="205">
        <f>S114*H114</f>
        <v>0</v>
      </c>
      <c r="AR114" s="14" t="s">
        <v>161</v>
      </c>
      <c r="AT114" s="14" t="s">
        <v>158</v>
      </c>
      <c r="AU114" s="14" t="s">
        <v>77</v>
      </c>
      <c r="AY114" s="14" t="s">
        <v>110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4" t="s">
        <v>75</v>
      </c>
      <c r="BK114" s="206">
        <f>ROUND(I114*H114,2)</f>
        <v>0</v>
      </c>
      <c r="BL114" s="14" t="s">
        <v>116</v>
      </c>
      <c r="BM114" s="14" t="s">
        <v>171</v>
      </c>
    </row>
    <row r="115" s="1" customFormat="1">
      <c r="B115" s="35"/>
      <c r="C115" s="36"/>
      <c r="D115" s="207" t="s">
        <v>118</v>
      </c>
      <c r="E115" s="36"/>
      <c r="F115" s="208" t="s">
        <v>170</v>
      </c>
      <c r="G115" s="36"/>
      <c r="H115" s="36"/>
      <c r="I115" s="122"/>
      <c r="J115" s="36"/>
      <c r="K115" s="36"/>
      <c r="L115" s="40"/>
      <c r="M115" s="209"/>
      <c r="N115" s="76"/>
      <c r="O115" s="76"/>
      <c r="P115" s="76"/>
      <c r="Q115" s="76"/>
      <c r="R115" s="76"/>
      <c r="S115" s="76"/>
      <c r="T115" s="77"/>
      <c r="AT115" s="14" t="s">
        <v>118</v>
      </c>
      <c r="AU115" s="14" t="s">
        <v>77</v>
      </c>
    </row>
    <row r="116" s="11" customFormat="1">
      <c r="B116" s="210"/>
      <c r="C116" s="211"/>
      <c r="D116" s="207" t="s">
        <v>125</v>
      </c>
      <c r="E116" s="212" t="s">
        <v>1</v>
      </c>
      <c r="F116" s="213" t="s">
        <v>155</v>
      </c>
      <c r="G116" s="211"/>
      <c r="H116" s="214">
        <v>0.32300000000000001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125</v>
      </c>
      <c r="AU116" s="220" t="s">
        <v>77</v>
      </c>
      <c r="AV116" s="11" t="s">
        <v>77</v>
      </c>
      <c r="AW116" s="11" t="s">
        <v>32</v>
      </c>
      <c r="AX116" s="11" t="s">
        <v>75</v>
      </c>
      <c r="AY116" s="220" t="s">
        <v>110</v>
      </c>
    </row>
    <row r="117" s="1" customFormat="1" ht="20.4" customHeight="1">
      <c r="B117" s="35"/>
      <c r="C117" s="195" t="s">
        <v>172</v>
      </c>
      <c r="D117" s="195" t="s">
        <v>112</v>
      </c>
      <c r="E117" s="196" t="s">
        <v>173</v>
      </c>
      <c r="F117" s="197" t="s">
        <v>174</v>
      </c>
      <c r="G117" s="198" t="s">
        <v>150</v>
      </c>
      <c r="H117" s="199">
        <v>8.0519999999999996</v>
      </c>
      <c r="I117" s="200"/>
      <c r="J117" s="201">
        <f>ROUND(I117*H117,2)</f>
        <v>0</v>
      </c>
      <c r="K117" s="197" t="s">
        <v>122</v>
      </c>
      <c r="L117" s="40"/>
      <c r="M117" s="202" t="s">
        <v>1</v>
      </c>
      <c r="N117" s="203" t="s">
        <v>41</v>
      </c>
      <c r="O117" s="76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AR117" s="14" t="s">
        <v>116</v>
      </c>
      <c r="AT117" s="14" t="s">
        <v>112</v>
      </c>
      <c r="AU117" s="14" t="s">
        <v>77</v>
      </c>
      <c r="AY117" s="14" t="s">
        <v>110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4" t="s">
        <v>75</v>
      </c>
      <c r="BK117" s="206">
        <f>ROUND(I117*H117,2)</f>
        <v>0</v>
      </c>
      <c r="BL117" s="14" t="s">
        <v>116</v>
      </c>
      <c r="BM117" s="14" t="s">
        <v>175</v>
      </c>
    </row>
    <row r="118" s="1" customFormat="1">
      <c r="B118" s="35"/>
      <c r="C118" s="36"/>
      <c r="D118" s="207" t="s">
        <v>118</v>
      </c>
      <c r="E118" s="36"/>
      <c r="F118" s="208" t="s">
        <v>176</v>
      </c>
      <c r="G118" s="36"/>
      <c r="H118" s="36"/>
      <c r="I118" s="122"/>
      <c r="J118" s="36"/>
      <c r="K118" s="36"/>
      <c r="L118" s="40"/>
      <c r="M118" s="209"/>
      <c r="N118" s="76"/>
      <c r="O118" s="76"/>
      <c r="P118" s="76"/>
      <c r="Q118" s="76"/>
      <c r="R118" s="76"/>
      <c r="S118" s="76"/>
      <c r="T118" s="77"/>
      <c r="AT118" s="14" t="s">
        <v>118</v>
      </c>
      <c r="AU118" s="14" t="s">
        <v>77</v>
      </c>
    </row>
    <row r="119" s="11" customFormat="1">
      <c r="B119" s="210"/>
      <c r="C119" s="211"/>
      <c r="D119" s="207" t="s">
        <v>125</v>
      </c>
      <c r="E119" s="212" t="s">
        <v>1</v>
      </c>
      <c r="F119" s="213" t="s">
        <v>177</v>
      </c>
      <c r="G119" s="211"/>
      <c r="H119" s="214">
        <v>8.0519999999999996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125</v>
      </c>
      <c r="AU119" s="220" t="s">
        <v>77</v>
      </c>
      <c r="AV119" s="11" t="s">
        <v>77</v>
      </c>
      <c r="AW119" s="11" t="s">
        <v>32</v>
      </c>
      <c r="AX119" s="11" t="s">
        <v>75</v>
      </c>
      <c r="AY119" s="220" t="s">
        <v>110</v>
      </c>
    </row>
    <row r="120" s="1" customFormat="1" ht="20.4" customHeight="1">
      <c r="B120" s="35"/>
      <c r="C120" s="232" t="s">
        <v>178</v>
      </c>
      <c r="D120" s="232" t="s">
        <v>158</v>
      </c>
      <c r="E120" s="233" t="s">
        <v>179</v>
      </c>
      <c r="F120" s="234" t="s">
        <v>180</v>
      </c>
      <c r="G120" s="235" t="s">
        <v>150</v>
      </c>
      <c r="H120" s="236">
        <v>8.4550000000000001</v>
      </c>
      <c r="I120" s="237"/>
      <c r="J120" s="238">
        <f>ROUND(I120*H120,2)</f>
        <v>0</v>
      </c>
      <c r="K120" s="234" t="s">
        <v>122</v>
      </c>
      <c r="L120" s="239"/>
      <c r="M120" s="240" t="s">
        <v>1</v>
      </c>
      <c r="N120" s="241" t="s">
        <v>41</v>
      </c>
      <c r="O120" s="76"/>
      <c r="P120" s="204">
        <f>O120*H120</f>
        <v>0</v>
      </c>
      <c r="Q120" s="204">
        <v>1</v>
      </c>
      <c r="R120" s="204">
        <f>Q120*H120</f>
        <v>8.4550000000000001</v>
      </c>
      <c r="S120" s="204">
        <v>0</v>
      </c>
      <c r="T120" s="205">
        <f>S120*H120</f>
        <v>0</v>
      </c>
      <c r="AR120" s="14" t="s">
        <v>161</v>
      </c>
      <c r="AT120" s="14" t="s">
        <v>158</v>
      </c>
      <c r="AU120" s="14" t="s">
        <v>77</v>
      </c>
      <c r="AY120" s="14" t="s">
        <v>110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4" t="s">
        <v>75</v>
      </c>
      <c r="BK120" s="206">
        <f>ROUND(I120*H120,2)</f>
        <v>0</v>
      </c>
      <c r="BL120" s="14" t="s">
        <v>116</v>
      </c>
      <c r="BM120" s="14" t="s">
        <v>181</v>
      </c>
    </row>
    <row r="121" s="1" customFormat="1">
      <c r="B121" s="35"/>
      <c r="C121" s="36"/>
      <c r="D121" s="207" t="s">
        <v>118</v>
      </c>
      <c r="E121" s="36"/>
      <c r="F121" s="208" t="s">
        <v>180</v>
      </c>
      <c r="G121" s="36"/>
      <c r="H121" s="36"/>
      <c r="I121" s="122"/>
      <c r="J121" s="36"/>
      <c r="K121" s="36"/>
      <c r="L121" s="40"/>
      <c r="M121" s="209"/>
      <c r="N121" s="76"/>
      <c r="O121" s="76"/>
      <c r="P121" s="76"/>
      <c r="Q121" s="76"/>
      <c r="R121" s="76"/>
      <c r="S121" s="76"/>
      <c r="T121" s="77"/>
      <c r="AT121" s="14" t="s">
        <v>118</v>
      </c>
      <c r="AU121" s="14" t="s">
        <v>77</v>
      </c>
    </row>
    <row r="122" s="11" customFormat="1">
      <c r="B122" s="210"/>
      <c r="C122" s="211"/>
      <c r="D122" s="207" t="s">
        <v>125</v>
      </c>
      <c r="E122" s="211"/>
      <c r="F122" s="213" t="s">
        <v>182</v>
      </c>
      <c r="G122" s="211"/>
      <c r="H122" s="214">
        <v>8.4550000000000001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125</v>
      </c>
      <c r="AU122" s="220" t="s">
        <v>77</v>
      </c>
      <c r="AV122" s="11" t="s">
        <v>77</v>
      </c>
      <c r="AW122" s="11" t="s">
        <v>4</v>
      </c>
      <c r="AX122" s="11" t="s">
        <v>75</v>
      </c>
      <c r="AY122" s="220" t="s">
        <v>110</v>
      </c>
    </row>
    <row r="123" s="1" customFormat="1" ht="20.4" customHeight="1">
      <c r="B123" s="35"/>
      <c r="C123" s="195" t="s">
        <v>183</v>
      </c>
      <c r="D123" s="195" t="s">
        <v>112</v>
      </c>
      <c r="E123" s="196" t="s">
        <v>184</v>
      </c>
      <c r="F123" s="197" t="s">
        <v>185</v>
      </c>
      <c r="G123" s="198" t="s">
        <v>115</v>
      </c>
      <c r="H123" s="199">
        <v>46</v>
      </c>
      <c r="I123" s="200"/>
      <c r="J123" s="201">
        <f>ROUND(I123*H123,2)</f>
        <v>0</v>
      </c>
      <c r="K123" s="197" t="s">
        <v>122</v>
      </c>
      <c r="L123" s="40"/>
      <c r="M123" s="202" t="s">
        <v>1</v>
      </c>
      <c r="N123" s="203" t="s">
        <v>41</v>
      </c>
      <c r="O123" s="76"/>
      <c r="P123" s="204">
        <f>O123*H123</f>
        <v>0</v>
      </c>
      <c r="Q123" s="204">
        <v>2.0000000000000002E-05</v>
      </c>
      <c r="R123" s="204">
        <f>Q123*H123</f>
        <v>0.00092000000000000003</v>
      </c>
      <c r="S123" s="204">
        <v>0</v>
      </c>
      <c r="T123" s="205">
        <f>S123*H123</f>
        <v>0</v>
      </c>
      <c r="AR123" s="14" t="s">
        <v>116</v>
      </c>
      <c r="AT123" s="14" t="s">
        <v>112</v>
      </c>
      <c r="AU123" s="14" t="s">
        <v>77</v>
      </c>
      <c r="AY123" s="14" t="s">
        <v>110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4" t="s">
        <v>75</v>
      </c>
      <c r="BK123" s="206">
        <f>ROUND(I123*H123,2)</f>
        <v>0</v>
      </c>
      <c r="BL123" s="14" t="s">
        <v>116</v>
      </c>
      <c r="BM123" s="14" t="s">
        <v>186</v>
      </c>
    </row>
    <row r="124" s="1" customFormat="1">
      <c r="B124" s="35"/>
      <c r="C124" s="36"/>
      <c r="D124" s="207" t="s">
        <v>118</v>
      </c>
      <c r="E124" s="36"/>
      <c r="F124" s="208" t="s">
        <v>187</v>
      </c>
      <c r="G124" s="36"/>
      <c r="H124" s="36"/>
      <c r="I124" s="122"/>
      <c r="J124" s="36"/>
      <c r="K124" s="36"/>
      <c r="L124" s="40"/>
      <c r="M124" s="209"/>
      <c r="N124" s="76"/>
      <c r="O124" s="76"/>
      <c r="P124" s="76"/>
      <c r="Q124" s="76"/>
      <c r="R124" s="76"/>
      <c r="S124" s="76"/>
      <c r="T124" s="77"/>
      <c r="AT124" s="14" t="s">
        <v>118</v>
      </c>
      <c r="AU124" s="14" t="s">
        <v>77</v>
      </c>
    </row>
    <row r="125" s="11" customFormat="1">
      <c r="B125" s="210"/>
      <c r="C125" s="211"/>
      <c r="D125" s="207" t="s">
        <v>125</v>
      </c>
      <c r="E125" s="212" t="s">
        <v>1</v>
      </c>
      <c r="F125" s="213" t="s">
        <v>188</v>
      </c>
      <c r="G125" s="211"/>
      <c r="H125" s="214">
        <v>46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125</v>
      </c>
      <c r="AU125" s="220" t="s">
        <v>77</v>
      </c>
      <c r="AV125" s="11" t="s">
        <v>77</v>
      </c>
      <c r="AW125" s="11" t="s">
        <v>32</v>
      </c>
      <c r="AX125" s="11" t="s">
        <v>75</v>
      </c>
      <c r="AY125" s="220" t="s">
        <v>110</v>
      </c>
    </row>
    <row r="126" s="1" customFormat="1" ht="20.4" customHeight="1">
      <c r="B126" s="35"/>
      <c r="C126" s="195" t="s">
        <v>189</v>
      </c>
      <c r="D126" s="195" t="s">
        <v>112</v>
      </c>
      <c r="E126" s="196" t="s">
        <v>190</v>
      </c>
      <c r="F126" s="197" t="s">
        <v>191</v>
      </c>
      <c r="G126" s="198" t="s">
        <v>115</v>
      </c>
      <c r="H126" s="199">
        <v>46</v>
      </c>
      <c r="I126" s="200"/>
      <c r="J126" s="201">
        <f>ROUND(I126*H126,2)</f>
        <v>0</v>
      </c>
      <c r="K126" s="197" t="s">
        <v>122</v>
      </c>
      <c r="L126" s="40"/>
      <c r="M126" s="202" t="s">
        <v>1</v>
      </c>
      <c r="N126" s="203" t="s">
        <v>41</v>
      </c>
      <c r="O126" s="76"/>
      <c r="P126" s="204">
        <f>O126*H126</f>
        <v>0</v>
      </c>
      <c r="Q126" s="204">
        <v>0.00027</v>
      </c>
      <c r="R126" s="204">
        <f>Q126*H126</f>
        <v>0.012420000000000001</v>
      </c>
      <c r="S126" s="204">
        <v>0</v>
      </c>
      <c r="T126" s="205">
        <f>S126*H126</f>
        <v>0</v>
      </c>
      <c r="AR126" s="14" t="s">
        <v>116</v>
      </c>
      <c r="AT126" s="14" t="s">
        <v>112</v>
      </c>
      <c r="AU126" s="14" t="s">
        <v>77</v>
      </c>
      <c r="AY126" s="14" t="s">
        <v>110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4" t="s">
        <v>75</v>
      </c>
      <c r="BK126" s="206">
        <f>ROUND(I126*H126,2)</f>
        <v>0</v>
      </c>
      <c r="BL126" s="14" t="s">
        <v>116</v>
      </c>
      <c r="BM126" s="14" t="s">
        <v>192</v>
      </c>
    </row>
    <row r="127" s="1" customFormat="1">
      <c r="B127" s="35"/>
      <c r="C127" s="36"/>
      <c r="D127" s="207" t="s">
        <v>118</v>
      </c>
      <c r="E127" s="36"/>
      <c r="F127" s="208" t="s">
        <v>193</v>
      </c>
      <c r="G127" s="36"/>
      <c r="H127" s="36"/>
      <c r="I127" s="122"/>
      <c r="J127" s="36"/>
      <c r="K127" s="36"/>
      <c r="L127" s="40"/>
      <c r="M127" s="209"/>
      <c r="N127" s="76"/>
      <c r="O127" s="76"/>
      <c r="P127" s="76"/>
      <c r="Q127" s="76"/>
      <c r="R127" s="76"/>
      <c r="S127" s="76"/>
      <c r="T127" s="77"/>
      <c r="AT127" s="14" t="s">
        <v>118</v>
      </c>
      <c r="AU127" s="14" t="s">
        <v>77</v>
      </c>
    </row>
    <row r="128" s="10" customFormat="1" ht="22.8" customHeight="1">
      <c r="B128" s="179"/>
      <c r="C128" s="180"/>
      <c r="D128" s="181" t="s">
        <v>69</v>
      </c>
      <c r="E128" s="193" t="s">
        <v>194</v>
      </c>
      <c r="F128" s="193" t="s">
        <v>195</v>
      </c>
      <c r="G128" s="180"/>
      <c r="H128" s="180"/>
      <c r="I128" s="183"/>
      <c r="J128" s="194">
        <f>BK128</f>
        <v>0</v>
      </c>
      <c r="K128" s="180"/>
      <c r="L128" s="185"/>
      <c r="M128" s="186"/>
      <c r="N128" s="187"/>
      <c r="O128" s="187"/>
      <c r="P128" s="188">
        <f>SUM(P129:P132)</f>
        <v>0</v>
      </c>
      <c r="Q128" s="187"/>
      <c r="R128" s="188">
        <f>SUM(R129:R132)</f>
        <v>0</v>
      </c>
      <c r="S128" s="187"/>
      <c r="T128" s="189">
        <f>SUM(T129:T132)</f>
        <v>0</v>
      </c>
      <c r="AR128" s="190" t="s">
        <v>75</v>
      </c>
      <c r="AT128" s="191" t="s">
        <v>69</v>
      </c>
      <c r="AU128" s="191" t="s">
        <v>75</v>
      </c>
      <c r="AY128" s="190" t="s">
        <v>110</v>
      </c>
      <c r="BK128" s="192">
        <f>SUM(BK129:BK132)</f>
        <v>0</v>
      </c>
    </row>
    <row r="129" s="1" customFormat="1" ht="20.4" customHeight="1">
      <c r="B129" s="35"/>
      <c r="C129" s="195" t="s">
        <v>196</v>
      </c>
      <c r="D129" s="195" t="s">
        <v>112</v>
      </c>
      <c r="E129" s="196" t="s">
        <v>197</v>
      </c>
      <c r="F129" s="197" t="s">
        <v>198</v>
      </c>
      <c r="G129" s="198" t="s">
        <v>150</v>
      </c>
      <c r="H129" s="199">
        <v>32.326999999999998</v>
      </c>
      <c r="I129" s="200"/>
      <c r="J129" s="201">
        <f>ROUND(I129*H129,2)</f>
        <v>0</v>
      </c>
      <c r="K129" s="197" t="s">
        <v>122</v>
      </c>
      <c r="L129" s="40"/>
      <c r="M129" s="202" t="s">
        <v>1</v>
      </c>
      <c r="N129" s="203" t="s">
        <v>41</v>
      </c>
      <c r="O129" s="76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14" t="s">
        <v>116</v>
      </c>
      <c r="AT129" s="14" t="s">
        <v>112</v>
      </c>
      <c r="AU129" s="14" t="s">
        <v>77</v>
      </c>
      <c r="AY129" s="14" t="s">
        <v>110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4" t="s">
        <v>75</v>
      </c>
      <c r="BK129" s="206">
        <f>ROUND(I129*H129,2)</f>
        <v>0</v>
      </c>
      <c r="BL129" s="14" t="s">
        <v>116</v>
      </c>
      <c r="BM129" s="14" t="s">
        <v>199</v>
      </c>
    </row>
    <row r="130" s="1" customFormat="1">
      <c r="B130" s="35"/>
      <c r="C130" s="36"/>
      <c r="D130" s="207" t="s">
        <v>118</v>
      </c>
      <c r="E130" s="36"/>
      <c r="F130" s="208" t="s">
        <v>200</v>
      </c>
      <c r="G130" s="36"/>
      <c r="H130" s="36"/>
      <c r="I130" s="122"/>
      <c r="J130" s="36"/>
      <c r="K130" s="36"/>
      <c r="L130" s="40"/>
      <c r="M130" s="209"/>
      <c r="N130" s="76"/>
      <c r="O130" s="76"/>
      <c r="P130" s="76"/>
      <c r="Q130" s="76"/>
      <c r="R130" s="76"/>
      <c r="S130" s="76"/>
      <c r="T130" s="77"/>
      <c r="AT130" s="14" t="s">
        <v>118</v>
      </c>
      <c r="AU130" s="14" t="s">
        <v>77</v>
      </c>
    </row>
    <row r="131" s="1" customFormat="1" ht="14.4" customHeight="1">
      <c r="B131" s="35"/>
      <c r="C131" s="195" t="s">
        <v>8</v>
      </c>
      <c r="D131" s="195" t="s">
        <v>112</v>
      </c>
      <c r="E131" s="196" t="s">
        <v>201</v>
      </c>
      <c r="F131" s="197" t="s">
        <v>202</v>
      </c>
      <c r="G131" s="198" t="s">
        <v>150</v>
      </c>
      <c r="H131" s="199">
        <v>32.326999999999998</v>
      </c>
      <c r="I131" s="200"/>
      <c r="J131" s="201">
        <f>ROUND(I131*H131,2)</f>
        <v>0</v>
      </c>
      <c r="K131" s="197" t="s">
        <v>1</v>
      </c>
      <c r="L131" s="40"/>
      <c r="M131" s="202" t="s">
        <v>1</v>
      </c>
      <c r="N131" s="203" t="s">
        <v>41</v>
      </c>
      <c r="O131" s="76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14" t="s">
        <v>116</v>
      </c>
      <c r="AT131" s="14" t="s">
        <v>112</v>
      </c>
      <c r="AU131" s="14" t="s">
        <v>77</v>
      </c>
      <c r="AY131" s="14" t="s">
        <v>110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4" t="s">
        <v>75</v>
      </c>
      <c r="BK131" s="206">
        <f>ROUND(I131*H131,2)</f>
        <v>0</v>
      </c>
      <c r="BL131" s="14" t="s">
        <v>116</v>
      </c>
      <c r="BM131" s="14" t="s">
        <v>203</v>
      </c>
    </row>
    <row r="132" s="1" customFormat="1">
      <c r="B132" s="35"/>
      <c r="C132" s="36"/>
      <c r="D132" s="207" t="s">
        <v>118</v>
      </c>
      <c r="E132" s="36"/>
      <c r="F132" s="208" t="s">
        <v>202</v>
      </c>
      <c r="G132" s="36"/>
      <c r="H132" s="36"/>
      <c r="I132" s="122"/>
      <c r="J132" s="36"/>
      <c r="K132" s="36"/>
      <c r="L132" s="40"/>
      <c r="M132" s="209"/>
      <c r="N132" s="76"/>
      <c r="O132" s="76"/>
      <c r="P132" s="76"/>
      <c r="Q132" s="76"/>
      <c r="R132" s="76"/>
      <c r="S132" s="76"/>
      <c r="T132" s="77"/>
      <c r="AT132" s="14" t="s">
        <v>118</v>
      </c>
      <c r="AU132" s="14" t="s">
        <v>77</v>
      </c>
    </row>
    <row r="133" s="10" customFormat="1" ht="25.92" customHeight="1">
      <c r="B133" s="179"/>
      <c r="C133" s="180"/>
      <c r="D133" s="181" t="s">
        <v>69</v>
      </c>
      <c r="E133" s="182" t="s">
        <v>204</v>
      </c>
      <c r="F133" s="182" t="s">
        <v>205</v>
      </c>
      <c r="G133" s="180"/>
      <c r="H133" s="180"/>
      <c r="I133" s="183"/>
      <c r="J133" s="184">
        <f>BK133</f>
        <v>0</v>
      </c>
      <c r="K133" s="180"/>
      <c r="L133" s="185"/>
      <c r="M133" s="186"/>
      <c r="N133" s="187"/>
      <c r="O133" s="187"/>
      <c r="P133" s="188">
        <f>P134+P138+P141</f>
        <v>0</v>
      </c>
      <c r="Q133" s="187"/>
      <c r="R133" s="188">
        <f>R134+R138+R141</f>
        <v>1.2133659200000002</v>
      </c>
      <c r="S133" s="187"/>
      <c r="T133" s="189">
        <f>T134+T138+T141</f>
        <v>0.090562500000000004</v>
      </c>
      <c r="AR133" s="190" t="s">
        <v>77</v>
      </c>
      <c r="AT133" s="191" t="s">
        <v>69</v>
      </c>
      <c r="AU133" s="191" t="s">
        <v>70</v>
      </c>
      <c r="AY133" s="190" t="s">
        <v>110</v>
      </c>
      <c r="BK133" s="192">
        <f>BK134+BK138+BK141</f>
        <v>0</v>
      </c>
    </row>
    <row r="134" s="10" customFormat="1" ht="22.8" customHeight="1">
      <c r="B134" s="179"/>
      <c r="C134" s="180"/>
      <c r="D134" s="181" t="s">
        <v>69</v>
      </c>
      <c r="E134" s="193" t="s">
        <v>206</v>
      </c>
      <c r="F134" s="193" t="s">
        <v>207</v>
      </c>
      <c r="G134" s="180"/>
      <c r="H134" s="180"/>
      <c r="I134" s="183"/>
      <c r="J134" s="194">
        <f>BK134</f>
        <v>0</v>
      </c>
      <c r="K134" s="180"/>
      <c r="L134" s="185"/>
      <c r="M134" s="186"/>
      <c r="N134" s="187"/>
      <c r="O134" s="187"/>
      <c r="P134" s="188">
        <f>SUM(P135:P137)</f>
        <v>0</v>
      </c>
      <c r="Q134" s="187"/>
      <c r="R134" s="188">
        <f>SUM(R135:R137)</f>
        <v>0</v>
      </c>
      <c r="S134" s="187"/>
      <c r="T134" s="189">
        <f>SUM(T135:T137)</f>
        <v>0.080500000000000002</v>
      </c>
      <c r="AR134" s="190" t="s">
        <v>77</v>
      </c>
      <c r="AT134" s="191" t="s">
        <v>69</v>
      </c>
      <c r="AU134" s="191" t="s">
        <v>75</v>
      </c>
      <c r="AY134" s="190" t="s">
        <v>110</v>
      </c>
      <c r="BK134" s="192">
        <f>SUM(BK135:BK137)</f>
        <v>0</v>
      </c>
    </row>
    <row r="135" s="1" customFormat="1" ht="20.4" customHeight="1">
      <c r="B135" s="35"/>
      <c r="C135" s="195" t="s">
        <v>208</v>
      </c>
      <c r="D135" s="195" t="s">
        <v>112</v>
      </c>
      <c r="E135" s="196" t="s">
        <v>209</v>
      </c>
      <c r="F135" s="197" t="s">
        <v>210</v>
      </c>
      <c r="G135" s="198" t="s">
        <v>130</v>
      </c>
      <c r="H135" s="199">
        <v>5.75</v>
      </c>
      <c r="I135" s="200"/>
      <c r="J135" s="201">
        <f>ROUND(I135*H135,2)</f>
        <v>0</v>
      </c>
      <c r="K135" s="197" t="s">
        <v>122</v>
      </c>
      <c r="L135" s="40"/>
      <c r="M135" s="202" t="s">
        <v>1</v>
      </c>
      <c r="N135" s="203" t="s">
        <v>41</v>
      </c>
      <c r="O135" s="76"/>
      <c r="P135" s="204">
        <f>O135*H135</f>
        <v>0</v>
      </c>
      <c r="Q135" s="204">
        <v>0</v>
      </c>
      <c r="R135" s="204">
        <f>Q135*H135</f>
        <v>0</v>
      </c>
      <c r="S135" s="204">
        <v>0.014</v>
      </c>
      <c r="T135" s="205">
        <f>S135*H135</f>
        <v>0.080500000000000002</v>
      </c>
      <c r="AR135" s="14" t="s">
        <v>208</v>
      </c>
      <c r="AT135" s="14" t="s">
        <v>112</v>
      </c>
      <c r="AU135" s="14" t="s">
        <v>77</v>
      </c>
      <c r="AY135" s="14" t="s">
        <v>110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4" t="s">
        <v>75</v>
      </c>
      <c r="BK135" s="206">
        <f>ROUND(I135*H135,2)</f>
        <v>0</v>
      </c>
      <c r="BL135" s="14" t="s">
        <v>208</v>
      </c>
      <c r="BM135" s="14" t="s">
        <v>211</v>
      </c>
    </row>
    <row r="136" s="1" customFormat="1">
      <c r="B136" s="35"/>
      <c r="C136" s="36"/>
      <c r="D136" s="207" t="s">
        <v>118</v>
      </c>
      <c r="E136" s="36"/>
      <c r="F136" s="208" t="s">
        <v>212</v>
      </c>
      <c r="G136" s="36"/>
      <c r="H136" s="36"/>
      <c r="I136" s="122"/>
      <c r="J136" s="36"/>
      <c r="K136" s="36"/>
      <c r="L136" s="40"/>
      <c r="M136" s="209"/>
      <c r="N136" s="76"/>
      <c r="O136" s="76"/>
      <c r="P136" s="76"/>
      <c r="Q136" s="76"/>
      <c r="R136" s="76"/>
      <c r="S136" s="76"/>
      <c r="T136" s="77"/>
      <c r="AT136" s="14" t="s">
        <v>118</v>
      </c>
      <c r="AU136" s="14" t="s">
        <v>77</v>
      </c>
    </row>
    <row r="137" s="11" customFormat="1">
      <c r="B137" s="210"/>
      <c r="C137" s="211"/>
      <c r="D137" s="207" t="s">
        <v>125</v>
      </c>
      <c r="E137" s="212" t="s">
        <v>1</v>
      </c>
      <c r="F137" s="213" t="s">
        <v>213</v>
      </c>
      <c r="G137" s="211"/>
      <c r="H137" s="214">
        <v>5.75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125</v>
      </c>
      <c r="AU137" s="220" t="s">
        <v>77</v>
      </c>
      <c r="AV137" s="11" t="s">
        <v>77</v>
      </c>
      <c r="AW137" s="11" t="s">
        <v>32</v>
      </c>
      <c r="AX137" s="11" t="s">
        <v>75</v>
      </c>
      <c r="AY137" s="220" t="s">
        <v>110</v>
      </c>
    </row>
    <row r="138" s="10" customFormat="1" ht="22.8" customHeight="1">
      <c r="B138" s="179"/>
      <c r="C138" s="180"/>
      <c r="D138" s="181" t="s">
        <v>69</v>
      </c>
      <c r="E138" s="193" t="s">
        <v>214</v>
      </c>
      <c r="F138" s="193" t="s">
        <v>215</v>
      </c>
      <c r="G138" s="180"/>
      <c r="H138" s="180"/>
      <c r="I138" s="183"/>
      <c r="J138" s="194">
        <f>BK138</f>
        <v>0</v>
      </c>
      <c r="K138" s="180"/>
      <c r="L138" s="185"/>
      <c r="M138" s="186"/>
      <c r="N138" s="187"/>
      <c r="O138" s="187"/>
      <c r="P138" s="188">
        <f>SUM(P139:P140)</f>
        <v>0</v>
      </c>
      <c r="Q138" s="187"/>
      <c r="R138" s="188">
        <f>SUM(R139:R140)</f>
        <v>0</v>
      </c>
      <c r="S138" s="187"/>
      <c r="T138" s="189">
        <f>SUM(T139:T140)</f>
        <v>0.0100625</v>
      </c>
      <c r="AR138" s="190" t="s">
        <v>77</v>
      </c>
      <c r="AT138" s="191" t="s">
        <v>69</v>
      </c>
      <c r="AU138" s="191" t="s">
        <v>75</v>
      </c>
      <c r="AY138" s="190" t="s">
        <v>110</v>
      </c>
      <c r="BK138" s="192">
        <f>SUM(BK139:BK140)</f>
        <v>0</v>
      </c>
    </row>
    <row r="139" s="1" customFormat="1" ht="20.4" customHeight="1">
      <c r="B139" s="35"/>
      <c r="C139" s="195" t="s">
        <v>216</v>
      </c>
      <c r="D139" s="195" t="s">
        <v>112</v>
      </c>
      <c r="E139" s="196" t="s">
        <v>217</v>
      </c>
      <c r="F139" s="197" t="s">
        <v>218</v>
      </c>
      <c r="G139" s="198" t="s">
        <v>130</v>
      </c>
      <c r="H139" s="199">
        <v>5.75</v>
      </c>
      <c r="I139" s="200"/>
      <c r="J139" s="201">
        <f>ROUND(I139*H139,2)</f>
        <v>0</v>
      </c>
      <c r="K139" s="197" t="s">
        <v>122</v>
      </c>
      <c r="L139" s="40"/>
      <c r="M139" s="202" t="s">
        <v>1</v>
      </c>
      <c r="N139" s="203" t="s">
        <v>41</v>
      </c>
      <c r="O139" s="76"/>
      <c r="P139" s="204">
        <f>O139*H139</f>
        <v>0</v>
      </c>
      <c r="Q139" s="204">
        <v>0</v>
      </c>
      <c r="R139" s="204">
        <f>Q139*H139</f>
        <v>0</v>
      </c>
      <c r="S139" s="204">
        <v>0.00175</v>
      </c>
      <c r="T139" s="205">
        <f>S139*H139</f>
        <v>0.0100625</v>
      </c>
      <c r="AR139" s="14" t="s">
        <v>208</v>
      </c>
      <c r="AT139" s="14" t="s">
        <v>112</v>
      </c>
      <c r="AU139" s="14" t="s">
        <v>77</v>
      </c>
      <c r="AY139" s="14" t="s">
        <v>110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4" t="s">
        <v>75</v>
      </c>
      <c r="BK139" s="206">
        <f>ROUND(I139*H139,2)</f>
        <v>0</v>
      </c>
      <c r="BL139" s="14" t="s">
        <v>208</v>
      </c>
      <c r="BM139" s="14" t="s">
        <v>219</v>
      </c>
    </row>
    <row r="140" s="1" customFormat="1">
      <c r="B140" s="35"/>
      <c r="C140" s="36"/>
      <c r="D140" s="207" t="s">
        <v>118</v>
      </c>
      <c r="E140" s="36"/>
      <c r="F140" s="208" t="s">
        <v>220</v>
      </c>
      <c r="G140" s="36"/>
      <c r="H140" s="36"/>
      <c r="I140" s="122"/>
      <c r="J140" s="36"/>
      <c r="K140" s="36"/>
      <c r="L140" s="40"/>
      <c r="M140" s="209"/>
      <c r="N140" s="76"/>
      <c r="O140" s="76"/>
      <c r="P140" s="76"/>
      <c r="Q140" s="76"/>
      <c r="R140" s="76"/>
      <c r="S140" s="76"/>
      <c r="T140" s="77"/>
      <c r="AT140" s="14" t="s">
        <v>118</v>
      </c>
      <c r="AU140" s="14" t="s">
        <v>77</v>
      </c>
    </row>
    <row r="141" s="10" customFormat="1" ht="22.8" customHeight="1">
      <c r="B141" s="179"/>
      <c r="C141" s="180"/>
      <c r="D141" s="181" t="s">
        <v>69</v>
      </c>
      <c r="E141" s="193" t="s">
        <v>221</v>
      </c>
      <c r="F141" s="193" t="s">
        <v>222</v>
      </c>
      <c r="G141" s="180"/>
      <c r="H141" s="180"/>
      <c r="I141" s="183"/>
      <c r="J141" s="194">
        <f>BK141</f>
        <v>0</v>
      </c>
      <c r="K141" s="180"/>
      <c r="L141" s="185"/>
      <c r="M141" s="186"/>
      <c r="N141" s="187"/>
      <c r="O141" s="187"/>
      <c r="P141" s="188">
        <f>SUM(P142:P150)</f>
        <v>0</v>
      </c>
      <c r="Q141" s="187"/>
      <c r="R141" s="188">
        <f>SUM(R142:R150)</f>
        <v>1.2133659200000002</v>
      </c>
      <c r="S141" s="187"/>
      <c r="T141" s="189">
        <f>SUM(T142:T150)</f>
        <v>0</v>
      </c>
      <c r="AR141" s="190" t="s">
        <v>77</v>
      </c>
      <c r="AT141" s="191" t="s">
        <v>69</v>
      </c>
      <c r="AU141" s="191" t="s">
        <v>75</v>
      </c>
      <c r="AY141" s="190" t="s">
        <v>110</v>
      </c>
      <c r="BK141" s="192">
        <f>SUM(BK142:BK150)</f>
        <v>0</v>
      </c>
    </row>
    <row r="142" s="1" customFormat="1" ht="20.4" customHeight="1">
      <c r="B142" s="35"/>
      <c r="C142" s="195" t="s">
        <v>223</v>
      </c>
      <c r="D142" s="195" t="s">
        <v>112</v>
      </c>
      <c r="E142" s="196" t="s">
        <v>224</v>
      </c>
      <c r="F142" s="197" t="s">
        <v>225</v>
      </c>
      <c r="G142" s="198" t="s">
        <v>130</v>
      </c>
      <c r="H142" s="199">
        <v>1166.6980000000001</v>
      </c>
      <c r="I142" s="200"/>
      <c r="J142" s="201">
        <f>ROUND(I142*H142,2)</f>
        <v>0</v>
      </c>
      <c r="K142" s="197" t="s">
        <v>122</v>
      </c>
      <c r="L142" s="40"/>
      <c r="M142" s="202" t="s">
        <v>1</v>
      </c>
      <c r="N142" s="203" t="s">
        <v>41</v>
      </c>
      <c r="O142" s="76"/>
      <c r="P142" s="204">
        <f>O142*H142</f>
        <v>0</v>
      </c>
      <c r="Q142" s="204">
        <v>0.00052999999999999998</v>
      </c>
      <c r="R142" s="204">
        <f>Q142*H142</f>
        <v>0.61834993999999999</v>
      </c>
      <c r="S142" s="204">
        <v>0</v>
      </c>
      <c r="T142" s="205">
        <f>S142*H142</f>
        <v>0</v>
      </c>
      <c r="AR142" s="14" t="s">
        <v>208</v>
      </c>
      <c r="AT142" s="14" t="s">
        <v>112</v>
      </c>
      <c r="AU142" s="14" t="s">
        <v>77</v>
      </c>
      <c r="AY142" s="14" t="s">
        <v>110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4" t="s">
        <v>75</v>
      </c>
      <c r="BK142" s="206">
        <f>ROUND(I142*H142,2)</f>
        <v>0</v>
      </c>
      <c r="BL142" s="14" t="s">
        <v>208</v>
      </c>
      <c r="BM142" s="14" t="s">
        <v>226</v>
      </c>
    </row>
    <row r="143" s="1" customFormat="1">
      <c r="B143" s="35"/>
      <c r="C143" s="36"/>
      <c r="D143" s="207" t="s">
        <v>118</v>
      </c>
      <c r="E143" s="36"/>
      <c r="F143" s="208" t="s">
        <v>227</v>
      </c>
      <c r="G143" s="36"/>
      <c r="H143" s="36"/>
      <c r="I143" s="122"/>
      <c r="J143" s="36"/>
      <c r="K143" s="36"/>
      <c r="L143" s="40"/>
      <c r="M143" s="209"/>
      <c r="N143" s="76"/>
      <c r="O143" s="76"/>
      <c r="P143" s="76"/>
      <c r="Q143" s="76"/>
      <c r="R143" s="76"/>
      <c r="S143" s="76"/>
      <c r="T143" s="77"/>
      <c r="AT143" s="14" t="s">
        <v>118</v>
      </c>
      <c r="AU143" s="14" t="s">
        <v>77</v>
      </c>
    </row>
    <row r="144" s="11" customFormat="1">
      <c r="B144" s="210"/>
      <c r="C144" s="211"/>
      <c r="D144" s="207" t="s">
        <v>125</v>
      </c>
      <c r="E144" s="212" t="s">
        <v>1</v>
      </c>
      <c r="F144" s="213" t="s">
        <v>228</v>
      </c>
      <c r="G144" s="211"/>
      <c r="H144" s="214">
        <v>945.678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125</v>
      </c>
      <c r="AU144" s="220" t="s">
        <v>77</v>
      </c>
      <c r="AV144" s="11" t="s">
        <v>77</v>
      </c>
      <c r="AW144" s="11" t="s">
        <v>32</v>
      </c>
      <c r="AX144" s="11" t="s">
        <v>70</v>
      </c>
      <c r="AY144" s="220" t="s">
        <v>110</v>
      </c>
    </row>
    <row r="145" s="11" customFormat="1">
      <c r="B145" s="210"/>
      <c r="C145" s="211"/>
      <c r="D145" s="207" t="s">
        <v>125</v>
      </c>
      <c r="E145" s="212" t="s">
        <v>1</v>
      </c>
      <c r="F145" s="213" t="s">
        <v>229</v>
      </c>
      <c r="G145" s="211"/>
      <c r="H145" s="214">
        <v>6.0999999999999996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125</v>
      </c>
      <c r="AU145" s="220" t="s">
        <v>77</v>
      </c>
      <c r="AV145" s="11" t="s">
        <v>77</v>
      </c>
      <c r="AW145" s="11" t="s">
        <v>32</v>
      </c>
      <c r="AX145" s="11" t="s">
        <v>70</v>
      </c>
      <c r="AY145" s="220" t="s">
        <v>110</v>
      </c>
    </row>
    <row r="146" s="11" customFormat="1">
      <c r="B146" s="210"/>
      <c r="C146" s="211"/>
      <c r="D146" s="207" t="s">
        <v>125</v>
      </c>
      <c r="E146" s="212" t="s">
        <v>1</v>
      </c>
      <c r="F146" s="213" t="s">
        <v>230</v>
      </c>
      <c r="G146" s="211"/>
      <c r="H146" s="214">
        <v>8.2799999999999994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125</v>
      </c>
      <c r="AU146" s="220" t="s">
        <v>77</v>
      </c>
      <c r="AV146" s="11" t="s">
        <v>77</v>
      </c>
      <c r="AW146" s="11" t="s">
        <v>32</v>
      </c>
      <c r="AX146" s="11" t="s">
        <v>70</v>
      </c>
      <c r="AY146" s="220" t="s">
        <v>110</v>
      </c>
    </row>
    <row r="147" s="11" customFormat="1">
      <c r="B147" s="210"/>
      <c r="C147" s="211"/>
      <c r="D147" s="207" t="s">
        <v>125</v>
      </c>
      <c r="E147" s="212" t="s">
        <v>1</v>
      </c>
      <c r="F147" s="213" t="s">
        <v>231</v>
      </c>
      <c r="G147" s="211"/>
      <c r="H147" s="214">
        <v>206.63999999999999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125</v>
      </c>
      <c r="AU147" s="220" t="s">
        <v>77</v>
      </c>
      <c r="AV147" s="11" t="s">
        <v>77</v>
      </c>
      <c r="AW147" s="11" t="s">
        <v>32</v>
      </c>
      <c r="AX147" s="11" t="s">
        <v>70</v>
      </c>
      <c r="AY147" s="220" t="s">
        <v>110</v>
      </c>
    </row>
    <row r="148" s="12" customFormat="1">
      <c r="B148" s="221"/>
      <c r="C148" s="222"/>
      <c r="D148" s="207" t="s">
        <v>125</v>
      </c>
      <c r="E148" s="223" t="s">
        <v>1</v>
      </c>
      <c r="F148" s="224" t="s">
        <v>156</v>
      </c>
      <c r="G148" s="222"/>
      <c r="H148" s="225">
        <v>1166.6979999999999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125</v>
      </c>
      <c r="AU148" s="231" t="s">
        <v>77</v>
      </c>
      <c r="AV148" s="12" t="s">
        <v>116</v>
      </c>
      <c r="AW148" s="12" t="s">
        <v>32</v>
      </c>
      <c r="AX148" s="12" t="s">
        <v>75</v>
      </c>
      <c r="AY148" s="231" t="s">
        <v>110</v>
      </c>
    </row>
    <row r="149" s="1" customFormat="1" ht="20.4" customHeight="1">
      <c r="B149" s="35"/>
      <c r="C149" s="195" t="s">
        <v>232</v>
      </c>
      <c r="D149" s="195" t="s">
        <v>112</v>
      </c>
      <c r="E149" s="196" t="s">
        <v>233</v>
      </c>
      <c r="F149" s="197" t="s">
        <v>234</v>
      </c>
      <c r="G149" s="198" t="s">
        <v>130</v>
      </c>
      <c r="H149" s="199">
        <v>1166.6980000000001</v>
      </c>
      <c r="I149" s="200"/>
      <c r="J149" s="201">
        <f>ROUND(I149*H149,2)</f>
        <v>0</v>
      </c>
      <c r="K149" s="197" t="s">
        <v>122</v>
      </c>
      <c r="L149" s="40"/>
      <c r="M149" s="202" t="s">
        <v>1</v>
      </c>
      <c r="N149" s="203" t="s">
        <v>41</v>
      </c>
      <c r="O149" s="76"/>
      <c r="P149" s="204">
        <f>O149*H149</f>
        <v>0</v>
      </c>
      <c r="Q149" s="204">
        <v>0.00051000000000000004</v>
      </c>
      <c r="R149" s="204">
        <f>Q149*H149</f>
        <v>0.59501598000000011</v>
      </c>
      <c r="S149" s="204">
        <v>0</v>
      </c>
      <c r="T149" s="205">
        <f>S149*H149</f>
        <v>0</v>
      </c>
      <c r="AR149" s="14" t="s">
        <v>208</v>
      </c>
      <c r="AT149" s="14" t="s">
        <v>112</v>
      </c>
      <c r="AU149" s="14" t="s">
        <v>77</v>
      </c>
      <c r="AY149" s="14" t="s">
        <v>110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4" t="s">
        <v>75</v>
      </c>
      <c r="BK149" s="206">
        <f>ROUND(I149*H149,2)</f>
        <v>0</v>
      </c>
      <c r="BL149" s="14" t="s">
        <v>208</v>
      </c>
      <c r="BM149" s="14" t="s">
        <v>235</v>
      </c>
    </row>
    <row r="150" s="1" customFormat="1">
      <c r="B150" s="35"/>
      <c r="C150" s="36"/>
      <c r="D150" s="207" t="s">
        <v>118</v>
      </c>
      <c r="E150" s="36"/>
      <c r="F150" s="208" t="s">
        <v>236</v>
      </c>
      <c r="G150" s="36"/>
      <c r="H150" s="36"/>
      <c r="I150" s="122"/>
      <c r="J150" s="36"/>
      <c r="K150" s="36"/>
      <c r="L150" s="40"/>
      <c r="M150" s="209"/>
      <c r="N150" s="76"/>
      <c r="O150" s="76"/>
      <c r="P150" s="76"/>
      <c r="Q150" s="76"/>
      <c r="R150" s="76"/>
      <c r="S150" s="76"/>
      <c r="T150" s="77"/>
      <c r="AT150" s="14" t="s">
        <v>118</v>
      </c>
      <c r="AU150" s="14" t="s">
        <v>77</v>
      </c>
    </row>
    <row r="151" s="10" customFormat="1" ht="25.92" customHeight="1">
      <c r="B151" s="179"/>
      <c r="C151" s="180"/>
      <c r="D151" s="181" t="s">
        <v>69</v>
      </c>
      <c r="E151" s="182" t="s">
        <v>237</v>
      </c>
      <c r="F151" s="182" t="s">
        <v>238</v>
      </c>
      <c r="G151" s="180"/>
      <c r="H151" s="180"/>
      <c r="I151" s="183"/>
      <c r="J151" s="184">
        <f>BK151</f>
        <v>0</v>
      </c>
      <c r="K151" s="180"/>
      <c r="L151" s="185"/>
      <c r="M151" s="186"/>
      <c r="N151" s="187"/>
      <c r="O151" s="187"/>
      <c r="P151" s="188">
        <f>P152</f>
        <v>0</v>
      </c>
      <c r="Q151" s="187"/>
      <c r="R151" s="188">
        <f>R152</f>
        <v>0</v>
      </c>
      <c r="S151" s="187"/>
      <c r="T151" s="189">
        <f>T152</f>
        <v>0</v>
      </c>
      <c r="AR151" s="190" t="s">
        <v>140</v>
      </c>
      <c r="AT151" s="191" t="s">
        <v>69</v>
      </c>
      <c r="AU151" s="191" t="s">
        <v>70</v>
      </c>
      <c r="AY151" s="190" t="s">
        <v>110</v>
      </c>
      <c r="BK151" s="192">
        <f>BK152</f>
        <v>0</v>
      </c>
    </row>
    <row r="152" s="10" customFormat="1" ht="22.8" customHeight="1">
      <c r="B152" s="179"/>
      <c r="C152" s="180"/>
      <c r="D152" s="181" t="s">
        <v>69</v>
      </c>
      <c r="E152" s="193" t="s">
        <v>239</v>
      </c>
      <c r="F152" s="193" t="s">
        <v>240</v>
      </c>
      <c r="G152" s="180"/>
      <c r="H152" s="180"/>
      <c r="I152" s="183"/>
      <c r="J152" s="194">
        <f>BK152</f>
        <v>0</v>
      </c>
      <c r="K152" s="180"/>
      <c r="L152" s="185"/>
      <c r="M152" s="186"/>
      <c r="N152" s="187"/>
      <c r="O152" s="187"/>
      <c r="P152" s="188">
        <f>SUM(P153:P154)</f>
        <v>0</v>
      </c>
      <c r="Q152" s="187"/>
      <c r="R152" s="188">
        <f>SUM(R153:R154)</f>
        <v>0</v>
      </c>
      <c r="S152" s="187"/>
      <c r="T152" s="189">
        <f>SUM(T153:T154)</f>
        <v>0</v>
      </c>
      <c r="AR152" s="190" t="s">
        <v>140</v>
      </c>
      <c r="AT152" s="191" t="s">
        <v>69</v>
      </c>
      <c r="AU152" s="191" t="s">
        <v>75</v>
      </c>
      <c r="AY152" s="190" t="s">
        <v>110</v>
      </c>
      <c r="BK152" s="192">
        <f>SUM(BK153:BK154)</f>
        <v>0</v>
      </c>
    </row>
    <row r="153" s="1" customFormat="1" ht="20.4" customHeight="1">
      <c r="B153" s="35"/>
      <c r="C153" s="195" t="s">
        <v>241</v>
      </c>
      <c r="D153" s="195" t="s">
        <v>112</v>
      </c>
      <c r="E153" s="196" t="s">
        <v>242</v>
      </c>
      <c r="F153" s="197" t="s">
        <v>243</v>
      </c>
      <c r="G153" s="198" t="s">
        <v>244</v>
      </c>
      <c r="H153" s="199">
        <v>30</v>
      </c>
      <c r="I153" s="200"/>
      <c r="J153" s="201">
        <f>ROUND(I153*H153,2)</f>
        <v>0</v>
      </c>
      <c r="K153" s="197" t="s">
        <v>122</v>
      </c>
      <c r="L153" s="40"/>
      <c r="M153" s="202" t="s">
        <v>1</v>
      </c>
      <c r="N153" s="203" t="s">
        <v>41</v>
      </c>
      <c r="O153" s="76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AR153" s="14" t="s">
        <v>245</v>
      </c>
      <c r="AT153" s="14" t="s">
        <v>112</v>
      </c>
      <c r="AU153" s="14" t="s">
        <v>77</v>
      </c>
      <c r="AY153" s="14" t="s">
        <v>110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4" t="s">
        <v>75</v>
      </c>
      <c r="BK153" s="206">
        <f>ROUND(I153*H153,2)</f>
        <v>0</v>
      </c>
      <c r="BL153" s="14" t="s">
        <v>245</v>
      </c>
      <c r="BM153" s="14" t="s">
        <v>246</v>
      </c>
    </row>
    <row r="154" s="1" customFormat="1">
      <c r="B154" s="35"/>
      <c r="C154" s="36"/>
      <c r="D154" s="207" t="s">
        <v>118</v>
      </c>
      <c r="E154" s="36"/>
      <c r="F154" s="208" t="s">
        <v>247</v>
      </c>
      <c r="G154" s="36"/>
      <c r="H154" s="36"/>
      <c r="I154" s="122"/>
      <c r="J154" s="36"/>
      <c r="K154" s="36"/>
      <c r="L154" s="40"/>
      <c r="M154" s="242"/>
      <c r="N154" s="243"/>
      <c r="O154" s="243"/>
      <c r="P154" s="243"/>
      <c r="Q154" s="243"/>
      <c r="R154" s="243"/>
      <c r="S154" s="243"/>
      <c r="T154" s="244"/>
      <c r="AT154" s="14" t="s">
        <v>118</v>
      </c>
      <c r="AU154" s="14" t="s">
        <v>77</v>
      </c>
    </row>
    <row r="155" s="1" customFormat="1" ht="6.96" customHeight="1">
      <c r="B155" s="54"/>
      <c r="C155" s="55"/>
      <c r="D155" s="55"/>
      <c r="E155" s="55"/>
      <c r="F155" s="55"/>
      <c r="G155" s="55"/>
      <c r="H155" s="55"/>
      <c r="I155" s="146"/>
      <c r="J155" s="55"/>
      <c r="K155" s="55"/>
      <c r="L155" s="40"/>
    </row>
  </sheetData>
  <sheetProtection sheet="1" autoFilter="0" formatColumns="0" formatRows="0" objects="1" scenarios="1" spinCount="100000" saltValue="DCejoY5cFgJ6m3K29y2aL+Bu/Xi4T4S4mwK5AlbfaMqN/4mQugdRO3FlZIiSxFLyfZE8atMXEDHEuOv8SJGeqA==" hashValue="mcavsDeYJ5KT9QVS1IH6NzFLmEJeRv8TTCai9/aHtZSny4gIGCd/EkKm+H8Qg6BR5+LCspb43ZT+cNM1ciLrTw==" algorithmName="SHA-512" password="CC35"/>
  <autoFilter ref="C83:K154"/>
  <mergeCells count="6">
    <mergeCell ref="E7:H7"/>
    <mergeCell ref="E16:H16"/>
    <mergeCell ref="E25:H25"/>
    <mergeCell ref="E46:H46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DT178731\Nesnera</dc:creator>
  <cp:lastModifiedBy>DT178731\Nesnera</cp:lastModifiedBy>
  <dcterms:created xsi:type="dcterms:W3CDTF">2019-02-09T07:25:35Z</dcterms:created>
  <dcterms:modified xsi:type="dcterms:W3CDTF">2019-02-09T07:25:38Z</dcterms:modified>
</cp:coreProperties>
</file>