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výměna motorů VZT" sheetId="2" r:id="rId2"/>
  </sheets>
  <definedNames>
    <definedName name="_xlnm.Print_Area" localSheetId="0">'Rekapitulace stavby'!$D$4:$AO$76,'Rekapitulace stavby'!$C$82:$AQ$96</definedName>
    <definedName name="_xlnm._FilterDatabase" localSheetId="1" hidden="1">'02 - výměna motorů VZT'!$C$119:$K$137</definedName>
    <definedName name="_xlnm.Print_Area" localSheetId="1">'02 - výměna motorů VZT'!$C$4:$J$76,'02 - výměna motorů VZT'!$C$82:$J$101,'02 - výměna motorů VZT'!$C$107:$K$137</definedName>
    <definedName name="_xlnm.Print_Titles" localSheetId="0">'Rekapitulace stavby'!$92:$92</definedName>
    <definedName name="_xlnm.Print_Titles" localSheetId="1">'02 - výměna motorů VZT'!$119:$119</definedName>
  </definedNames>
  <calcPr fullCalcOnLoad="1"/>
</workbook>
</file>

<file path=xl/sharedStrings.xml><?xml version="1.0" encoding="utf-8"?>
<sst xmlns="http://schemas.openxmlformats.org/spreadsheetml/2006/main" count="391" uniqueCount="152">
  <si>
    <t>Export Komplet</t>
  </si>
  <si>
    <t/>
  </si>
  <si>
    <t>2.0</t>
  </si>
  <si>
    <t>ZAMOK</t>
  </si>
  <si>
    <t>False</t>
  </si>
  <si>
    <t>{0db13e38-7d5c-41ef-9a03-946aec36afcb}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</si>
  <si>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</si>
  <si>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</si>
  <si>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</si>
  <si>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</si>
  <si>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</si>
  <si>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</si>
  <si>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</si>
  <si>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</si>
  <si>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20190227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</si>
  <si>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</si>
  <si>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</si>
  <si>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VZT OD Andy</t>
  </si>
  <si>
    <t>KSO:</t>
  </si>
  <si>
    <t>CC-CZ:</t>
  </si>
  <si>
    <t>Místo:</t>
  </si>
  <si>
    <t xml:space="preserve"> </t>
  </si>
  <si>
    <t>Datum:</t>
  </si>
  <si>
    <t>3. 7. 2019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</si>
  <si>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</si>
  <si>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</si>
  <si>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</si>
  <si>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</si>
  <si>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</si>
  <si>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</si>
  <si>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</si>
  <si>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</si>
  <si>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</si>
  <si>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</si>
  <si>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</si>
  <si>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</si>
  <si>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</si>
  <si>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</si>
  <si>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</si>
  <si>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</si>
  <si>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</si>
  <si>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</si>
  <si>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</si>
  <si>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</si>
  <si>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</si>
  <si>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</si>
  <si>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</si>
  <si>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</si>
  <si>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</si>
  <si>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</si>
  <si>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</si>
  <si>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</si>
  <si>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</si>
  <si>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</si>
  <si>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</si>
  <si>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</si>
  <si>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</si>
  <si>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</si>
  <si>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</si>
  <si>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</si>
  <si>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</si>
  <si>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</si>
  <si>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</si>
  <si>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</si>
  <si>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</si>
  <si>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</si>
  <si>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</si>
  <si>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</si>
  <si>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</si>
  <si>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</si>
  <si>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</si>
  <si>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</si>
  <si>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</si>
  <si>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</si>
  <si>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</si>
  <si>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</si>
  <si>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</si>
  <si>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</si>
  <si>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</si>
  <si>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výměna motorů VZT</t>
  </si>
  <si>
    <t>STA</t>
  </si>
  <si>
    <t>1</t>
  </si>
  <si>
    <t>{2229c460-094e-4916-9b51-23d303606046}</t>
  </si>
  <si>
    <t>2</t>
  </si>
  <si>
    <t>KRYCÍ LIST SOUPISU PRACÍ</t>
  </si>
  <si>
    <t>Objekt:</t>
  </si>
  <si>
    <t>02 - výměna motorů VZT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</si>
  <si>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</si>
  <si>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</si>
  <si>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</si>
  <si>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</si>
  <si>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</si>
  <si>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</si>
  <si>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</si>
  <si>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</si>
  <si>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751 - Vzduchotechnika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</si>
  <si>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</si>
  <si>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</si>
  <si>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</si>
  <si>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</si>
  <si>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</si>
  <si>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</si>
  <si>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</si>
  <si>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</si>
  <si>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</si>
  <si>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</si>
  <si>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</si>
  <si>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</si>
  <si>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</si>
  <si>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</si>
  <si>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</si>
  <si>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</si>
  <si>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</si>
  <si>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</si>
  <si>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</si>
  <si>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997013501</t>
  </si>
  <si>
    <t>Odvoz suti a vybouraných hmot na skládku nebo meziskládku do 1 km se složením</t>
  </si>
  <si>
    <t>t</t>
  </si>
  <si>
    <t>CS ÚRS 2019 01</t>
  </si>
  <si>
    <t>4</t>
  </si>
  <si>
    <t>-1415185181</t>
  </si>
  <si>
    <t>PP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</si>
  <si>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</si>
  <si>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</si>
  <si>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</si>
  <si>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-1478870909</t>
  </si>
  <si>
    <t>Odvoz suti a vybouraných hmot na skládku nebo meziskládku  se složením, na vzdálenost Příplatek k ceně za každý další i započatý 1 km přes 1 km</t>
  </si>
  <si>
    <t>VV</t>
  </si>
  <si>
    <t>0,4*9 'Přepočtené koeficientem množství</t>
  </si>
  <si>
    <t>PSV</t>
  </si>
  <si>
    <t>Práce a dodávky PSV</t>
  </si>
  <si>
    <t>751</t>
  </si>
  <si>
    <t>Vzduchotechnika</t>
  </si>
  <si>
    <t>3</t>
  </si>
  <si>
    <t>7511112R</t>
  </si>
  <si>
    <t>Mtž motoru VZT</t>
  </si>
  <si>
    <t>kus</t>
  </si>
  <si>
    <t>16</t>
  </si>
  <si>
    <t>841401154</t>
  </si>
  <si>
    <t>M</t>
  </si>
  <si>
    <t>426160R1</t>
  </si>
  <si>
    <t xml:space="preserve">motor VZT viz. příloha č. 3.2 Tech. spec - motor A </t>
  </si>
  <si>
    <t>32</t>
  </si>
  <si>
    <t>-1602173063</t>
  </si>
  <si>
    <t>5</t>
  </si>
  <si>
    <t>426160R2</t>
  </si>
  <si>
    <t xml:space="preserve">motor VZT viz příloha č. 3.2 Tech. spec. - motor B </t>
  </si>
  <si>
    <t>449769182</t>
  </si>
  <si>
    <t>6</t>
  </si>
  <si>
    <t>751621811</t>
  </si>
  <si>
    <t>Demontáž motoru VZT</t>
  </si>
  <si>
    <t>-1378500276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</si>
</sst>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2:44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" customHeight="1">
      <c r="B49" s="35"/>
      <c r="C49" s="36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">
      <c r="B60" s="35"/>
      <c r="C60" s="36"/>
      <c r="D60" s="57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48</v>
      </c>
      <c r="AI60" s="38"/>
      <c r="AJ60" s="38"/>
      <c r="AK60" s="38"/>
      <c r="AL60" s="38"/>
      <c r="AM60" s="57" t="s">
        <v>49</v>
      </c>
      <c r="AN60" s="38"/>
      <c r="AO60" s="38"/>
      <c r="AP60" s="36"/>
      <c r="AQ60" s="36"/>
      <c r="AR60" s="40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">
      <c r="B64" s="35"/>
      <c r="C64" s="36"/>
      <c r="D64" s="55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51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">
      <c r="B75" s="35"/>
      <c r="C75" s="36"/>
      <c r="D75" s="57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48</v>
      </c>
      <c r="AI75" s="38"/>
      <c r="AJ75" s="38"/>
      <c r="AK75" s="38"/>
      <c r="AL75" s="38"/>
      <c r="AM75" s="57" t="s">
        <v>49</v>
      </c>
      <c r="AN75" s="38"/>
      <c r="AO75" s="38"/>
      <c r="AP75" s="36"/>
      <c r="AQ75" s="36"/>
      <c r="AR75" s="40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pans="2:44" s="1" customFormat="1" ht="6.95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pans="2:44" s="1" customFormat="1" ht="6.95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pans="2:44" s="1" customFormat="1" ht="24.95" customHeight="1">
      <c r="B82" s="35"/>
      <c r="C82" s="20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pans="2:4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20190227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2:44" s="4" customFormat="1" ht="36.95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Úprava VZT OD Andy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pans="2:44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IF(AN8="","",AN8)</f>
        <v>3. 7. 2019</v>
      </c>
      <c r="AN87" s="71"/>
      <c r="AO87" s="36"/>
      <c r="AP87" s="36"/>
      <c r="AQ87" s="36"/>
      <c r="AR87" s="40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pans="2:56" s="1" customFormat="1" ht="15.6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72" t="str">
        <f>IF(E17="","",E17)</f>
        <v xml:space="preserve"> </v>
      </c>
      <c r="AN89" s="63"/>
      <c r="AO89" s="63"/>
      <c r="AP89" s="63"/>
      <c r="AQ89" s="36"/>
      <c r="AR89" s="40"/>
      <c r="AS89" s="73" t="s">
        <v>53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pans="2:56" s="1" customFormat="1" ht="15.6" customHeight="1"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63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72" t="str">
        <f>IF(E20="","",E20)</f>
        <v xml:space="preserve"> 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pans="2:56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pans="2:56" s="1" customFormat="1" ht="29.25" customHeight="1">
      <c r="B92" s="35"/>
      <c r="C92" s="85" t="s">
        <v>54</v>
      </c>
      <c r="D92" s="86"/>
      <c r="E92" s="86"/>
      <c r="F92" s="86"/>
      <c r="G92" s="86"/>
      <c r="H92" s="87"/>
      <c r="I92" s="88" t="s">
        <v>55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56</v>
      </c>
      <c r="AH92" s="86"/>
      <c r="AI92" s="86"/>
      <c r="AJ92" s="86"/>
      <c r="AK92" s="86"/>
      <c r="AL92" s="86"/>
      <c r="AM92" s="86"/>
      <c r="AN92" s="88" t="s">
        <v>57</v>
      </c>
      <c r="AO92" s="86"/>
      <c r="AP92" s="90"/>
      <c r="AQ92" s="91" t="s">
        <v>58</v>
      </c>
      <c r="AR92" s="40"/>
      <c r="AS92" s="92" t="s">
        <v>59</v>
      </c>
      <c r="AT92" s="93" t="s">
        <v>60</v>
      </c>
      <c r="AU92" s="93" t="s">
        <v>61</v>
      </c>
      <c r="AV92" s="93" t="s">
        <v>62</v>
      </c>
      <c r="AW92" s="93" t="s">
        <v>63</v>
      </c>
      <c r="AX92" s="93" t="s">
        <v>64</v>
      </c>
      <c r="AY92" s="93" t="s">
        <v>65</v>
      </c>
      <c r="AZ92" s="93" t="s">
        <v>66</v>
      </c>
      <c r="BA92" s="93" t="s">
        <v>67</v>
      </c>
      <c r="BB92" s="93" t="s">
        <v>68</v>
      </c>
      <c r="BC92" s="93" t="s">
        <v>69</v>
      </c>
      <c r="BD92" s="94" t="s">
        <v>70</v>
      </c>
    </row>
    <row r="93" spans="2:56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pans="2:90" s="5" customFormat="1" ht="32.4" customHeight="1">
      <c r="B94" s="98"/>
      <c r="C94" s="99" t="s">
        <v>71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72</v>
      </c>
      <c r="BT94" s="109" t="s">
        <v>73</v>
      </c>
      <c r="BU94" s="110" t="s">
        <v>74</v>
      </c>
      <c r="BV94" s="109" t="s">
        <v>75</v>
      </c>
      <c r="BW94" s="109" t="s">
        <v>5</v>
      </c>
      <c r="BX94" s="109" t="s">
        <v>76</v>
      </c>
      <c r="CL94" s="109" t="s">
        <v>1</v>
      </c>
    </row>
    <row r="95" spans="1:91" s="6" customFormat="1" ht="14.4" customHeight="1">
      <c r="A95" s="111" t="s">
        <v>77</v>
      </c>
      <c r="B95" s="112"/>
      <c r="C95" s="113"/>
      <c r="D95" s="114" t="s">
        <v>78</v>
      </c>
      <c r="E95" s="114"/>
      <c r="F95" s="114"/>
      <c r="G95" s="114"/>
      <c r="H95" s="114"/>
      <c r="I95" s="115"/>
      <c r="J95" s="114" t="s">
        <v>79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'02 - výměna motorů VZT'!J30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80</v>
      </c>
      <c r="AR95" s="118"/>
      <c r="AS95" s="119">
        <v>0</v>
      </c>
      <c r="AT95" s="120">
        <f>ROUND(SUM(AV95:AW95),2)</f>
        <v>0</v>
      </c>
      <c r="AU95" s="121">
        <f>'02 - výměna motorů VZT'!P120</f>
        <v>0</v>
      </c>
      <c r="AV95" s="120">
        <f>'02 - výměna motorů VZT'!J33</f>
        <v>0</v>
      </c>
      <c r="AW95" s="120">
        <f>'02 - výměna motorů VZT'!J34</f>
        <v>0</v>
      </c>
      <c r="AX95" s="120">
        <f>'02 - výměna motorů VZT'!J35</f>
        <v>0</v>
      </c>
      <c r="AY95" s="120">
        <f>'02 - výměna motorů VZT'!J36</f>
        <v>0</v>
      </c>
      <c r="AZ95" s="120">
        <f>'02 - výměna motorů VZT'!F33</f>
        <v>0</v>
      </c>
      <c r="BA95" s="120">
        <f>'02 - výměna motorů VZT'!F34</f>
        <v>0</v>
      </c>
      <c r="BB95" s="120">
        <f>'02 - výměna motorů VZT'!F35</f>
        <v>0</v>
      </c>
      <c r="BC95" s="120">
        <f>'02 - výměna motorů VZT'!F36</f>
        <v>0</v>
      </c>
      <c r="BD95" s="122">
        <f>'02 - výměna motorů VZT'!F37</f>
        <v>0</v>
      </c>
      <c r="BT95" s="123" t="s">
        <v>81</v>
      </c>
      <c r="BV95" s="123" t="s">
        <v>75</v>
      </c>
      <c r="BW95" s="123" t="s">
        <v>82</v>
      </c>
      <c r="BX95" s="123" t="s">
        <v>5</v>
      </c>
      <c r="CL95" s="123" t="s">
        <v>1</v>
      </c>
      <c r="CM95" s="123" t="s">
        <v>83</v>
      </c>
    </row>
    <row r="96" spans="2:44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pans="2:44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2 - výměna motorů VZ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24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4" t="s">
        <v>82</v>
      </c>
    </row>
    <row r="3" spans="2:46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7"/>
      <c r="AT3" s="14" t="s">
        <v>83</v>
      </c>
    </row>
    <row r="4" spans="2:46" ht="24.95" customHeight="1">
      <c r="B4" s="17"/>
      <c r="D4" s="128" t="s">
        <v>84</v>
      </c>
      <c r="L4" s="17"/>
      <c r="M4" s="129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0" t="s">
        <v>16</v>
      </c>
      <c r="L6" s="17"/>
    </row>
    <row r="7" spans="2:12" ht="14.4" customHeight="1">
      <c r="B7" s="17"/>
      <c r="E7" s="131" t="str">
        <f>'Rekapitulace stavby'!K6</f>
        <v>Úprava VZT OD Andy</v>
      </c>
      <c r="F7" s="130"/>
      <c r="G7" s="130"/>
      <c r="H7" s="130"/>
      <c r="L7" s="17"/>
    </row>
    <row r="8" spans="2:12" s="1" customFormat="1" ht="12" customHeight="1">
      <c r="B8" s="40"/>
      <c r="D8" s="130" t="s">
        <v>85</v>
      </c>
      <c r="I8" s="132"/>
      <c r="L8" s="40"/>
    </row>
    <row r="9" spans="2:12" s="1" customFormat="1" ht="36.95" customHeight="1">
      <c r="B9" s="40"/>
      <c r="E9" s="133" t="s">
        <v>86</v>
      </c>
      <c r="F9" s="1"/>
      <c r="G9" s="1"/>
      <c r="H9" s="1"/>
      <c r="I9" s="132"/>
      <c r="L9" s="40"/>
    </row>
    <row r="10" spans="2:12" s="1" customFormat="1" ht="12">
      <c r="B10" s="40"/>
      <c r="I10" s="132"/>
      <c r="L10" s="40"/>
    </row>
    <row r="11" spans="2:12" s="1" customFormat="1" ht="12" customHeight="1">
      <c r="B11" s="40"/>
      <c r="D11" s="130" t="s">
        <v>18</v>
      </c>
      <c r="F11" s="134" t="s">
        <v>1</v>
      </c>
      <c r="I11" s="135" t="s">
        <v>19</v>
      </c>
      <c r="J11" s="134" t="s">
        <v>1</v>
      </c>
      <c r="L11" s="40"/>
    </row>
    <row r="12" spans="2:12" s="1" customFormat="1" ht="12" customHeight="1">
      <c r="B12" s="40"/>
      <c r="D12" s="130" t="s">
        <v>20</v>
      </c>
      <c r="F12" s="134" t="s">
        <v>21</v>
      </c>
      <c r="I12" s="135" t="s">
        <v>22</v>
      </c>
      <c r="J12" s="136" t="str">
        <f>'Rekapitulace stavby'!AN8</f>
        <v>3. 7. 2019</v>
      </c>
      <c r="L12" s="40"/>
    </row>
    <row r="13" spans="2:12" s="1" customFormat="1" ht="10.8" customHeight="1">
      <c r="B13" s="40"/>
      <c r="I13" s="132"/>
      <c r="L13" s="40"/>
    </row>
    <row r="14" spans="2:12" s="1" customFormat="1" ht="12" customHeight="1">
      <c r="B14" s="40"/>
      <c r="D14" s="130" t="s">
        <v>24</v>
      </c>
      <c r="I14" s="135" t="s">
        <v>25</v>
      </c>
      <c r="J14" s="134" t="str">
        <f>IF('Rekapitulace stavby'!AN10="","",'Rekapitulace stavby'!AN10)</f>
        <v/>
      </c>
      <c r="L14" s="40"/>
    </row>
    <row r="15" spans="2:12" s="1" customFormat="1" ht="18" customHeight="1">
      <c r="B15" s="40"/>
      <c r="E15" s="134" t="str">
        <f>IF('Rekapitulace stavby'!E11="","",'Rekapitulace stavby'!E11)</f>
        <v xml:space="preserve"> </v>
      </c>
      <c r="I15" s="135" t="s">
        <v>26</v>
      </c>
      <c r="J15" s="134" t="str">
        <f>IF('Rekapitulace stavby'!AN11="","",'Rekapitulace stavby'!AN11)</f>
        <v/>
      </c>
      <c r="L15" s="40"/>
    </row>
    <row r="16" spans="2:12" s="1" customFormat="1" ht="6.95" customHeight="1">
      <c r="B16" s="40"/>
      <c r="I16" s="132"/>
      <c r="L16" s="40"/>
    </row>
    <row r="17" spans="2:12" s="1" customFormat="1" ht="12" customHeight="1">
      <c r="B17" s="40"/>
      <c r="D17" s="130" t="s">
        <v>27</v>
      </c>
      <c r="I17" s="135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34"/>
      <c r="G18" s="134"/>
      <c r="H18" s="134"/>
      <c r="I18" s="135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32"/>
      <c r="L19" s="40"/>
    </row>
    <row r="20" spans="2:12" s="1" customFormat="1" ht="12" customHeight="1">
      <c r="B20" s="40"/>
      <c r="D20" s="130" t="s">
        <v>29</v>
      </c>
      <c r="I20" s="135" t="s">
        <v>25</v>
      </c>
      <c r="J20" s="134" t="str">
        <f>IF('Rekapitulace stavby'!AN16="","",'Rekapitulace stavby'!AN16)</f>
        <v/>
      </c>
      <c r="L20" s="40"/>
    </row>
    <row r="21" spans="2:12" s="1" customFormat="1" ht="18" customHeight="1">
      <c r="B21" s="40"/>
      <c r="E21" s="134" t="str">
        <f>IF('Rekapitulace stavby'!E17="","",'Rekapitulace stavby'!E17)</f>
        <v xml:space="preserve"> </v>
      </c>
      <c r="I21" s="135" t="s">
        <v>26</v>
      </c>
      <c r="J21" s="134" t="str">
        <f>IF('Rekapitulace stavby'!AN17="","",'Rekapitulace stavby'!AN17)</f>
        <v/>
      </c>
      <c r="L21" s="40"/>
    </row>
    <row r="22" spans="2:12" s="1" customFormat="1" ht="6.95" customHeight="1">
      <c r="B22" s="40"/>
      <c r="I22" s="132"/>
      <c r="L22" s="40"/>
    </row>
    <row r="23" spans="2:12" s="1" customFormat="1" ht="12" customHeight="1">
      <c r="B23" s="40"/>
      <c r="D23" s="130" t="s">
        <v>31</v>
      </c>
      <c r="I23" s="135" t="s">
        <v>25</v>
      </c>
      <c r="J23" s="134" t="str">
        <f>IF('Rekapitulace stavby'!AN19="","",'Rekapitulace stavby'!AN19)</f>
        <v/>
      </c>
      <c r="L23" s="40"/>
    </row>
    <row r="24" spans="2:12" s="1" customFormat="1" ht="18" customHeight="1">
      <c r="B24" s="40"/>
      <c r="E24" s="134" t="str">
        <f>IF('Rekapitulace stavby'!E20="","",'Rekapitulace stavby'!E20)</f>
        <v xml:space="preserve"> </v>
      </c>
      <c r="I24" s="135" t="s">
        <v>26</v>
      </c>
      <c r="J24" s="134" t="str">
        <f>IF('Rekapitulace stavby'!AN20="","",'Rekapitulace stavby'!AN20)</f>
        <v/>
      </c>
      <c r="L24" s="40"/>
    </row>
    <row r="25" spans="2:12" s="1" customFormat="1" ht="6.95" customHeight="1">
      <c r="B25" s="40"/>
      <c r="I25" s="132"/>
      <c r="L25" s="40"/>
    </row>
    <row r="26" spans="2:12" s="1" customFormat="1" ht="12" customHeight="1">
      <c r="B26" s="40"/>
      <c r="D26" s="130" t="s">
        <v>32</v>
      </c>
      <c r="I26" s="132"/>
      <c r="L26" s="40"/>
    </row>
    <row r="27" spans="2:12" s="7" customFormat="1" ht="14.4" customHeight="1">
      <c r="B27" s="137"/>
      <c r="E27" s="138" t="s">
        <v>1</v>
      </c>
      <c r="F27" s="138"/>
      <c r="G27" s="138"/>
      <c r="H27" s="138"/>
      <c r="I27" s="139"/>
      <c r="L27" s="137"/>
    </row>
    <row r="28" spans="2:12" s="1" customFormat="1" ht="6.95" customHeight="1">
      <c r="B28" s="40"/>
      <c r="I28" s="132"/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40"/>
      <c r="J29" s="75"/>
      <c r="K29" s="75"/>
      <c r="L29" s="40"/>
    </row>
    <row r="30" spans="2:12" s="1" customFormat="1" ht="25.4" customHeight="1">
      <c r="B30" s="40"/>
      <c r="D30" s="141" t="s">
        <v>33</v>
      </c>
      <c r="I30" s="132"/>
      <c r="J30" s="142">
        <f>ROUND(J120,2)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40"/>
      <c r="J31" s="75"/>
      <c r="K31" s="75"/>
      <c r="L31" s="40"/>
    </row>
    <row r="32" spans="2:12" s="1" customFormat="1" ht="14.4" customHeight="1">
      <c r="B32" s="40"/>
      <c r="F32" s="143" t="s">
        <v>35</v>
      </c>
      <c r="I32" s="144" t="s">
        <v>34</v>
      </c>
      <c r="J32" s="143" t="s">
        <v>36</v>
      </c>
      <c r="L32" s="40"/>
    </row>
    <row r="33" spans="2:12" s="1" customFormat="1" ht="14.4" customHeight="1">
      <c r="B33" s="40"/>
      <c r="D33" s="145" t="s">
        <v>37</v>
      </c>
      <c r="E33" s="130" t="s">
        <v>38</v>
      </c>
      <c r="F33" s="146">
        <f>ROUND((SUM(BE120:BE137)),2)</f>
        <v>0</v>
      </c>
      <c r="I33" s="147">
        <v>0.21</v>
      </c>
      <c r="J33" s="146">
        <f>ROUND(((SUM(BE120:BE137))*I33),2)</f>
        <v>0</v>
      </c>
      <c r="L33" s="40"/>
    </row>
    <row r="34" spans="2:12" s="1" customFormat="1" ht="14.4" customHeight="1">
      <c r="B34" s="40"/>
      <c r="E34" s="130" t="s">
        <v>39</v>
      </c>
      <c r="F34" s="146">
        <f>ROUND((SUM(BF120:BF137)),2)</f>
        <v>0</v>
      </c>
      <c r="I34" s="147">
        <v>0.15</v>
      </c>
      <c r="J34" s="146">
        <f>ROUND(((SUM(BF120:BF137))*I34),2)</f>
        <v>0</v>
      </c>
      <c r="L34" s="40"/>
    </row>
    <row r="35" spans="2:12" s="1" customFormat="1" ht="14.4" customHeight="1" hidden="1">
      <c r="B35" s="40"/>
      <c r="E35" s="130" t="s">
        <v>40</v>
      </c>
      <c r="F35" s="146">
        <f>ROUND((SUM(BG120:BG137)),2)</f>
        <v>0</v>
      </c>
      <c r="I35" s="147">
        <v>0.21</v>
      </c>
      <c r="J35" s="146">
        <f>0</f>
        <v>0</v>
      </c>
      <c r="L35" s="40"/>
    </row>
    <row r="36" spans="2:12" s="1" customFormat="1" ht="14.4" customHeight="1" hidden="1">
      <c r="B36" s="40"/>
      <c r="E36" s="130" t="s">
        <v>41</v>
      </c>
      <c r="F36" s="146">
        <f>ROUND((SUM(BH120:BH137)),2)</f>
        <v>0</v>
      </c>
      <c r="I36" s="147">
        <v>0.15</v>
      </c>
      <c r="J36" s="146">
        <f>0</f>
        <v>0</v>
      </c>
      <c r="L36" s="40"/>
    </row>
    <row r="37" spans="2:12" s="1" customFormat="1" ht="14.4" customHeight="1" hidden="1">
      <c r="B37" s="40"/>
      <c r="E37" s="130" t="s">
        <v>42</v>
      </c>
      <c r="F37" s="146">
        <f>ROUND((SUM(BI120:BI137)),2)</f>
        <v>0</v>
      </c>
      <c r="I37" s="147">
        <v>0</v>
      </c>
      <c r="J37" s="146">
        <f>0</f>
        <v>0</v>
      </c>
      <c r="L37" s="40"/>
    </row>
    <row r="38" spans="2:12" s="1" customFormat="1" ht="6.95" customHeight="1">
      <c r="B38" s="40"/>
      <c r="I38" s="132"/>
      <c r="L38" s="40"/>
    </row>
    <row r="39" spans="2:12" s="1" customFormat="1" ht="25.4" customHeight="1">
      <c r="B39" s="40"/>
      <c r="C39" s="148"/>
      <c r="D39" s="149" t="s">
        <v>43</v>
      </c>
      <c r="E39" s="150"/>
      <c r="F39" s="150"/>
      <c r="G39" s="151" t="s">
        <v>44</v>
      </c>
      <c r="H39" s="152" t="s">
        <v>45</v>
      </c>
      <c r="I39" s="153"/>
      <c r="J39" s="154">
        <f>SUM(J30:J37)</f>
        <v>0</v>
      </c>
      <c r="K39" s="155"/>
      <c r="L39" s="40"/>
    </row>
    <row r="40" spans="2:12" s="1" customFormat="1" ht="14.4" customHeight="1">
      <c r="B40" s="40"/>
      <c r="I40" s="132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56" t="s">
        <v>46</v>
      </c>
      <c r="E50" s="157"/>
      <c r="F50" s="157"/>
      <c r="G50" s="156" t="s">
        <v>47</v>
      </c>
      <c r="H50" s="157"/>
      <c r="I50" s="158"/>
      <c r="J50" s="157"/>
      <c r="K50" s="157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59" t="s">
        <v>48</v>
      </c>
      <c r="E61" s="160"/>
      <c r="F61" s="161" t="s">
        <v>49</v>
      </c>
      <c r="G61" s="159" t="s">
        <v>48</v>
      </c>
      <c r="H61" s="160"/>
      <c r="I61" s="162"/>
      <c r="J61" s="163" t="s">
        <v>49</v>
      </c>
      <c r="K61" s="160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56" t="s">
        <v>50</v>
      </c>
      <c r="E65" s="157"/>
      <c r="F65" s="157"/>
      <c r="G65" s="156" t="s">
        <v>51</v>
      </c>
      <c r="H65" s="157"/>
      <c r="I65" s="158"/>
      <c r="J65" s="157"/>
      <c r="K65" s="157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59" t="s">
        <v>48</v>
      </c>
      <c r="E76" s="160"/>
      <c r="F76" s="161" t="s">
        <v>49</v>
      </c>
      <c r="G76" s="159" t="s">
        <v>48</v>
      </c>
      <c r="H76" s="160"/>
      <c r="I76" s="162"/>
      <c r="J76" s="163" t="s">
        <v>49</v>
      </c>
      <c r="K76" s="160"/>
      <c r="L76" s="40"/>
    </row>
    <row r="77" spans="2:12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0"/>
    </row>
    <row r="81" spans="2:12" s="1" customFormat="1" ht="6.95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0"/>
    </row>
    <row r="82" spans="2:12" s="1" customFormat="1" ht="24.95" customHeight="1">
      <c r="B82" s="35"/>
      <c r="C82" s="20" t="s">
        <v>87</v>
      </c>
      <c r="D82" s="36"/>
      <c r="E82" s="36"/>
      <c r="F82" s="36"/>
      <c r="G82" s="36"/>
      <c r="H82" s="36"/>
      <c r="I82" s="132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2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2"/>
      <c r="J84" s="36"/>
      <c r="K84" s="36"/>
      <c r="L84" s="40"/>
    </row>
    <row r="85" spans="2:12" s="1" customFormat="1" ht="14.4" customHeight="1">
      <c r="B85" s="35"/>
      <c r="C85" s="36"/>
      <c r="D85" s="36"/>
      <c r="E85" s="170" t="str">
        <f>E7</f>
        <v>Úprava VZT OD Andy</v>
      </c>
      <c r="F85" s="29"/>
      <c r="G85" s="29"/>
      <c r="H85" s="29"/>
      <c r="I85" s="132"/>
      <c r="J85" s="36"/>
      <c r="K85" s="36"/>
      <c r="L85" s="40"/>
    </row>
    <row r="86" spans="2:12" s="1" customFormat="1" ht="12" customHeight="1">
      <c r="B86" s="35"/>
      <c r="C86" s="29" t="s">
        <v>85</v>
      </c>
      <c r="D86" s="36"/>
      <c r="E86" s="36"/>
      <c r="F86" s="36"/>
      <c r="G86" s="36"/>
      <c r="H86" s="36"/>
      <c r="I86" s="132"/>
      <c r="J86" s="36"/>
      <c r="K86" s="36"/>
      <c r="L86" s="40"/>
    </row>
    <row r="87" spans="2:12" s="1" customFormat="1" ht="14.4" customHeight="1">
      <c r="B87" s="35"/>
      <c r="C87" s="36"/>
      <c r="D87" s="36"/>
      <c r="E87" s="68" t="str">
        <f>E9</f>
        <v>02 - výměna motorů VZT</v>
      </c>
      <c r="F87" s="36"/>
      <c r="G87" s="36"/>
      <c r="H87" s="36"/>
      <c r="I87" s="132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2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 xml:space="preserve"> </v>
      </c>
      <c r="G89" s="36"/>
      <c r="H89" s="36"/>
      <c r="I89" s="135" t="s">
        <v>22</v>
      </c>
      <c r="J89" s="71" t="str">
        <f>IF(J12="","",J12)</f>
        <v>3. 7. 2019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2"/>
      <c r="J90" s="36"/>
      <c r="K90" s="36"/>
      <c r="L90" s="40"/>
    </row>
    <row r="91" spans="2:12" s="1" customFormat="1" ht="15.6" customHeight="1">
      <c r="B91" s="35"/>
      <c r="C91" s="29" t="s">
        <v>24</v>
      </c>
      <c r="D91" s="36"/>
      <c r="E91" s="36"/>
      <c r="F91" s="24" t="str">
        <f>E15</f>
        <v xml:space="preserve"> </v>
      </c>
      <c r="G91" s="36"/>
      <c r="H91" s="36"/>
      <c r="I91" s="135" t="s">
        <v>29</v>
      </c>
      <c r="J91" s="33" t="str">
        <f>E21</f>
        <v xml:space="preserve"> </v>
      </c>
      <c r="K91" s="36"/>
      <c r="L91" s="40"/>
    </row>
    <row r="92" spans="2:12" s="1" customFormat="1" ht="15.6" customHeight="1">
      <c r="B92" s="35"/>
      <c r="C92" s="29" t="s">
        <v>27</v>
      </c>
      <c r="D92" s="36"/>
      <c r="E92" s="36"/>
      <c r="F92" s="24" t="str">
        <f>IF(E18="","",E18)</f>
        <v>Vyplň údaj</v>
      </c>
      <c r="G92" s="36"/>
      <c r="H92" s="36"/>
      <c r="I92" s="135" t="s">
        <v>31</v>
      </c>
      <c r="J92" s="33" t="str">
        <f>E24</f>
        <v xml:space="preserve"> 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2"/>
      <c r="J93" s="36"/>
      <c r="K93" s="36"/>
      <c r="L93" s="40"/>
    </row>
    <row r="94" spans="2:12" s="1" customFormat="1" ht="29.25" customHeight="1">
      <c r="B94" s="35"/>
      <c r="C94" s="171" t="s">
        <v>88</v>
      </c>
      <c r="D94" s="172"/>
      <c r="E94" s="172"/>
      <c r="F94" s="172"/>
      <c r="G94" s="172"/>
      <c r="H94" s="172"/>
      <c r="I94" s="173"/>
      <c r="J94" s="174" t="s">
        <v>89</v>
      </c>
      <c r="K94" s="172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2"/>
      <c r="J95" s="36"/>
      <c r="K95" s="36"/>
      <c r="L95" s="40"/>
    </row>
    <row r="96" spans="2:47" s="1" customFormat="1" ht="22.8" customHeight="1">
      <c r="B96" s="35"/>
      <c r="C96" s="175" t="s">
        <v>90</v>
      </c>
      <c r="D96" s="36"/>
      <c r="E96" s="36"/>
      <c r="F96" s="36"/>
      <c r="G96" s="36"/>
      <c r="H96" s="36"/>
      <c r="I96" s="132"/>
      <c r="J96" s="102">
        <f>J120</f>
        <v>0</v>
      </c>
      <c r="K96" s="36"/>
      <c r="L96" s="40"/>
      <c r="AU96" s="14" t="s">
        <v>91</v>
      </c>
    </row>
    <row r="97" spans="2:12" s="8" customFormat="1" ht="24.95" customHeight="1">
      <c r="B97" s="176"/>
      <c r="C97" s="177"/>
      <c r="D97" s="178" t="s">
        <v>92</v>
      </c>
      <c r="E97" s="179"/>
      <c r="F97" s="179"/>
      <c r="G97" s="179"/>
      <c r="H97" s="179"/>
      <c r="I97" s="180"/>
      <c r="J97" s="181">
        <f>J121</f>
        <v>0</v>
      </c>
      <c r="K97" s="177"/>
      <c r="L97" s="182"/>
    </row>
    <row r="98" spans="2:12" s="9" customFormat="1" ht="19.9" customHeight="1">
      <c r="B98" s="183"/>
      <c r="C98" s="184"/>
      <c r="D98" s="185" t="s">
        <v>93</v>
      </c>
      <c r="E98" s="186"/>
      <c r="F98" s="186"/>
      <c r="G98" s="186"/>
      <c r="H98" s="186"/>
      <c r="I98" s="187"/>
      <c r="J98" s="188">
        <f>J122</f>
        <v>0</v>
      </c>
      <c r="K98" s="184"/>
      <c r="L98" s="189"/>
    </row>
    <row r="99" spans="2:12" s="8" customFormat="1" ht="24.95" customHeight="1">
      <c r="B99" s="176"/>
      <c r="C99" s="177"/>
      <c r="D99" s="178" t="s">
        <v>94</v>
      </c>
      <c r="E99" s="179"/>
      <c r="F99" s="179"/>
      <c r="G99" s="179"/>
      <c r="H99" s="179"/>
      <c r="I99" s="180"/>
      <c r="J99" s="181">
        <f>J128</f>
        <v>0</v>
      </c>
      <c r="K99" s="177"/>
      <c r="L99" s="182"/>
    </row>
    <row r="100" spans="2:12" s="9" customFormat="1" ht="19.9" customHeight="1">
      <c r="B100" s="183"/>
      <c r="C100" s="184"/>
      <c r="D100" s="185" t="s">
        <v>95</v>
      </c>
      <c r="E100" s="186"/>
      <c r="F100" s="186"/>
      <c r="G100" s="186"/>
      <c r="H100" s="186"/>
      <c r="I100" s="187"/>
      <c r="J100" s="188">
        <f>J129</f>
        <v>0</v>
      </c>
      <c r="K100" s="184"/>
      <c r="L100" s="189"/>
    </row>
    <row r="101" spans="2:12" s="1" customFormat="1" ht="21.8" customHeight="1">
      <c r="B101" s="35"/>
      <c r="C101" s="36"/>
      <c r="D101" s="36"/>
      <c r="E101" s="36"/>
      <c r="F101" s="36"/>
      <c r="G101" s="36"/>
      <c r="H101" s="36"/>
      <c r="I101" s="132"/>
      <c r="J101" s="36"/>
      <c r="K101" s="36"/>
      <c r="L101" s="40"/>
    </row>
    <row r="102" spans="2:12" s="1" customFormat="1" ht="6.95" customHeight="1">
      <c r="B102" s="58"/>
      <c r="C102" s="59"/>
      <c r="D102" s="59"/>
      <c r="E102" s="59"/>
      <c r="F102" s="59"/>
      <c r="G102" s="59"/>
      <c r="H102" s="59"/>
      <c r="I102" s="166"/>
      <c r="J102" s="59"/>
      <c r="K102" s="59"/>
      <c r="L102" s="40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69"/>
      <c r="J106" s="61"/>
      <c r="K106" s="61"/>
      <c r="L106" s="40"/>
    </row>
    <row r="107" spans="2:12" s="1" customFormat="1" ht="24.95" customHeight="1">
      <c r="B107" s="35"/>
      <c r="C107" s="20" t="s">
        <v>96</v>
      </c>
      <c r="D107" s="36"/>
      <c r="E107" s="36"/>
      <c r="F107" s="36"/>
      <c r="G107" s="36"/>
      <c r="H107" s="36"/>
      <c r="I107" s="132"/>
      <c r="J107" s="36"/>
      <c r="K107" s="36"/>
      <c r="L107" s="40"/>
    </row>
    <row r="108" spans="2:12" s="1" customFormat="1" ht="6.95" customHeight="1">
      <c r="B108" s="35"/>
      <c r="C108" s="36"/>
      <c r="D108" s="36"/>
      <c r="E108" s="36"/>
      <c r="F108" s="36"/>
      <c r="G108" s="36"/>
      <c r="H108" s="36"/>
      <c r="I108" s="132"/>
      <c r="J108" s="36"/>
      <c r="K108" s="36"/>
      <c r="L108" s="40"/>
    </row>
    <row r="109" spans="2:12" s="1" customFormat="1" ht="12" customHeight="1">
      <c r="B109" s="35"/>
      <c r="C109" s="29" t="s">
        <v>16</v>
      </c>
      <c r="D109" s="36"/>
      <c r="E109" s="36"/>
      <c r="F109" s="36"/>
      <c r="G109" s="36"/>
      <c r="H109" s="36"/>
      <c r="I109" s="132"/>
      <c r="J109" s="36"/>
      <c r="K109" s="36"/>
      <c r="L109" s="40"/>
    </row>
    <row r="110" spans="2:12" s="1" customFormat="1" ht="14.4" customHeight="1">
      <c r="B110" s="35"/>
      <c r="C110" s="36"/>
      <c r="D110" s="36"/>
      <c r="E110" s="170" t="str">
        <f>E7</f>
        <v>Úprava VZT OD Andy</v>
      </c>
      <c r="F110" s="29"/>
      <c r="G110" s="29"/>
      <c r="H110" s="29"/>
      <c r="I110" s="132"/>
      <c r="J110" s="36"/>
      <c r="K110" s="36"/>
      <c r="L110" s="40"/>
    </row>
    <row r="111" spans="2:12" s="1" customFormat="1" ht="12" customHeight="1">
      <c r="B111" s="35"/>
      <c r="C111" s="29" t="s">
        <v>85</v>
      </c>
      <c r="D111" s="36"/>
      <c r="E111" s="36"/>
      <c r="F111" s="36"/>
      <c r="G111" s="36"/>
      <c r="H111" s="36"/>
      <c r="I111" s="132"/>
      <c r="J111" s="36"/>
      <c r="K111" s="36"/>
      <c r="L111" s="40"/>
    </row>
    <row r="112" spans="2:12" s="1" customFormat="1" ht="14.4" customHeight="1">
      <c r="B112" s="35"/>
      <c r="C112" s="36"/>
      <c r="D112" s="36"/>
      <c r="E112" s="68" t="str">
        <f>E9</f>
        <v>02 - výměna motorů VZT</v>
      </c>
      <c r="F112" s="36"/>
      <c r="G112" s="36"/>
      <c r="H112" s="36"/>
      <c r="I112" s="132"/>
      <c r="J112" s="36"/>
      <c r="K112" s="36"/>
      <c r="L112" s="40"/>
    </row>
    <row r="113" spans="2:12" s="1" customFormat="1" ht="6.95" customHeight="1">
      <c r="B113" s="35"/>
      <c r="C113" s="36"/>
      <c r="D113" s="36"/>
      <c r="E113" s="36"/>
      <c r="F113" s="36"/>
      <c r="G113" s="36"/>
      <c r="H113" s="36"/>
      <c r="I113" s="132"/>
      <c r="J113" s="36"/>
      <c r="K113" s="36"/>
      <c r="L113" s="40"/>
    </row>
    <row r="114" spans="2:12" s="1" customFormat="1" ht="12" customHeight="1">
      <c r="B114" s="35"/>
      <c r="C114" s="29" t="s">
        <v>20</v>
      </c>
      <c r="D114" s="36"/>
      <c r="E114" s="36"/>
      <c r="F114" s="24" t="str">
        <f>F12</f>
        <v xml:space="preserve"> </v>
      </c>
      <c r="G114" s="36"/>
      <c r="H114" s="36"/>
      <c r="I114" s="135" t="s">
        <v>22</v>
      </c>
      <c r="J114" s="71" t="str">
        <f>IF(J12="","",J12)</f>
        <v>3. 7. 2019</v>
      </c>
      <c r="K114" s="36"/>
      <c r="L114" s="40"/>
    </row>
    <row r="115" spans="2:12" s="1" customFormat="1" ht="6.95" customHeight="1">
      <c r="B115" s="35"/>
      <c r="C115" s="36"/>
      <c r="D115" s="36"/>
      <c r="E115" s="36"/>
      <c r="F115" s="36"/>
      <c r="G115" s="36"/>
      <c r="H115" s="36"/>
      <c r="I115" s="132"/>
      <c r="J115" s="36"/>
      <c r="K115" s="36"/>
      <c r="L115" s="40"/>
    </row>
    <row r="116" spans="2:12" s="1" customFormat="1" ht="15.6" customHeight="1">
      <c r="B116" s="35"/>
      <c r="C116" s="29" t="s">
        <v>24</v>
      </c>
      <c r="D116" s="36"/>
      <c r="E116" s="36"/>
      <c r="F116" s="24" t="str">
        <f>E15</f>
        <v xml:space="preserve"> </v>
      </c>
      <c r="G116" s="36"/>
      <c r="H116" s="36"/>
      <c r="I116" s="135" t="s">
        <v>29</v>
      </c>
      <c r="J116" s="33" t="str">
        <f>E21</f>
        <v xml:space="preserve"> </v>
      </c>
      <c r="K116" s="36"/>
      <c r="L116" s="40"/>
    </row>
    <row r="117" spans="2:12" s="1" customFormat="1" ht="15.6" customHeight="1">
      <c r="B117" s="35"/>
      <c r="C117" s="29" t="s">
        <v>27</v>
      </c>
      <c r="D117" s="36"/>
      <c r="E117" s="36"/>
      <c r="F117" s="24" t="str">
        <f>IF(E18="","",E18)</f>
        <v>Vyplň údaj</v>
      </c>
      <c r="G117" s="36"/>
      <c r="H117" s="36"/>
      <c r="I117" s="135" t="s">
        <v>31</v>
      </c>
      <c r="J117" s="33" t="str">
        <f>E24</f>
        <v xml:space="preserve"> </v>
      </c>
      <c r="K117" s="36"/>
      <c r="L117" s="40"/>
    </row>
    <row r="118" spans="2:12" s="1" customFormat="1" ht="10.3" customHeight="1">
      <c r="B118" s="35"/>
      <c r="C118" s="36"/>
      <c r="D118" s="36"/>
      <c r="E118" s="36"/>
      <c r="F118" s="36"/>
      <c r="G118" s="36"/>
      <c r="H118" s="36"/>
      <c r="I118" s="132"/>
      <c r="J118" s="36"/>
      <c r="K118" s="36"/>
      <c r="L118" s="40"/>
    </row>
    <row r="119" spans="2:20" s="10" customFormat="1" ht="29.25" customHeight="1">
      <c r="B119" s="190"/>
      <c r="C119" s="191" t="s">
        <v>97</v>
      </c>
      <c r="D119" s="192" t="s">
        <v>58</v>
      </c>
      <c r="E119" s="192" t="s">
        <v>54</v>
      </c>
      <c r="F119" s="192" t="s">
        <v>55</v>
      </c>
      <c r="G119" s="192" t="s">
        <v>98</v>
      </c>
      <c r="H119" s="192" t="s">
        <v>99</v>
      </c>
      <c r="I119" s="193" t="s">
        <v>100</v>
      </c>
      <c r="J119" s="192" t="s">
        <v>89</v>
      </c>
      <c r="K119" s="194" t="s">
        <v>101</v>
      </c>
      <c r="L119" s="195"/>
      <c r="M119" s="92" t="s">
        <v>1</v>
      </c>
      <c r="N119" s="93" t="s">
        <v>37</v>
      </c>
      <c r="O119" s="93" t="s">
        <v>102</v>
      </c>
      <c r="P119" s="93" t="s">
        <v>103</v>
      </c>
      <c r="Q119" s="93" t="s">
        <v>104</v>
      </c>
      <c r="R119" s="93" t="s">
        <v>105</v>
      </c>
      <c r="S119" s="93" t="s">
        <v>106</v>
      </c>
      <c r="T119" s="94" t="s">
        <v>107</v>
      </c>
    </row>
    <row r="120" spans="2:63" s="1" customFormat="1" ht="22.8" customHeight="1">
      <c r="B120" s="35"/>
      <c r="C120" s="99" t="s">
        <v>108</v>
      </c>
      <c r="D120" s="36"/>
      <c r="E120" s="36"/>
      <c r="F120" s="36"/>
      <c r="G120" s="36"/>
      <c r="H120" s="36"/>
      <c r="I120" s="132"/>
      <c r="J120" s="196">
        <f>BK120</f>
        <v>0</v>
      </c>
      <c r="K120" s="36"/>
      <c r="L120" s="40"/>
      <c r="M120" s="95"/>
      <c r="N120" s="96"/>
      <c r="O120" s="96"/>
      <c r="P120" s="197">
        <f>P121+P128</f>
        <v>0</v>
      </c>
      <c r="Q120" s="96"/>
      <c r="R120" s="197">
        <f>R121+R128</f>
        <v>0.464</v>
      </c>
      <c r="S120" s="96"/>
      <c r="T120" s="198">
        <f>T121+T128</f>
        <v>0.4</v>
      </c>
      <c r="AT120" s="14" t="s">
        <v>72</v>
      </c>
      <c r="AU120" s="14" t="s">
        <v>91</v>
      </c>
      <c r="BK120" s="199">
        <f>BK121+BK128</f>
        <v>0</v>
      </c>
    </row>
    <row r="121" spans="2:63" s="11" customFormat="1" ht="25.9" customHeight="1">
      <c r="B121" s="200"/>
      <c r="C121" s="201"/>
      <c r="D121" s="202" t="s">
        <v>72</v>
      </c>
      <c r="E121" s="203" t="s">
        <v>109</v>
      </c>
      <c r="F121" s="203" t="s">
        <v>110</v>
      </c>
      <c r="G121" s="201"/>
      <c r="H121" s="201"/>
      <c r="I121" s="204"/>
      <c r="J121" s="205">
        <f>BK121</f>
        <v>0</v>
      </c>
      <c r="K121" s="201"/>
      <c r="L121" s="206"/>
      <c r="M121" s="207"/>
      <c r="N121" s="208"/>
      <c r="O121" s="208"/>
      <c r="P121" s="209">
        <f>P122</f>
        <v>0</v>
      </c>
      <c r="Q121" s="208"/>
      <c r="R121" s="209">
        <f>R122</f>
        <v>0</v>
      </c>
      <c r="S121" s="208"/>
      <c r="T121" s="210">
        <f>T122</f>
        <v>0</v>
      </c>
      <c r="AR121" s="211" t="s">
        <v>81</v>
      </c>
      <c r="AT121" s="212" t="s">
        <v>72</v>
      </c>
      <c r="AU121" s="212" t="s">
        <v>73</v>
      </c>
      <c r="AY121" s="211" t="s">
        <v>111</v>
      </c>
      <c r="BK121" s="213">
        <f>BK122</f>
        <v>0</v>
      </c>
    </row>
    <row r="122" spans="2:63" s="11" customFormat="1" ht="22.8" customHeight="1">
      <c r="B122" s="200"/>
      <c r="C122" s="201"/>
      <c r="D122" s="202" t="s">
        <v>72</v>
      </c>
      <c r="E122" s="214" t="s">
        <v>112</v>
      </c>
      <c r="F122" s="214" t="s">
        <v>113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SUM(P123:P127)</f>
        <v>0</v>
      </c>
      <c r="Q122" s="208"/>
      <c r="R122" s="209">
        <f>SUM(R123:R127)</f>
        <v>0</v>
      </c>
      <c r="S122" s="208"/>
      <c r="T122" s="210">
        <f>SUM(T123:T127)</f>
        <v>0</v>
      </c>
      <c r="AR122" s="211" t="s">
        <v>81</v>
      </c>
      <c r="AT122" s="212" t="s">
        <v>72</v>
      </c>
      <c r="AU122" s="212" t="s">
        <v>81</v>
      </c>
      <c r="AY122" s="211" t="s">
        <v>111</v>
      </c>
      <c r="BK122" s="213">
        <f>SUM(BK123:BK127)</f>
        <v>0</v>
      </c>
    </row>
    <row r="123" spans="2:65" s="1" customFormat="1" ht="21.6" customHeight="1">
      <c r="B123" s="35"/>
      <c r="C123" s="216" t="s">
        <v>81</v>
      </c>
      <c r="D123" s="216" t="s">
        <v>114</v>
      </c>
      <c r="E123" s="217" t="s">
        <v>115</v>
      </c>
      <c r="F123" s="218" t="s">
        <v>116</v>
      </c>
      <c r="G123" s="219" t="s">
        <v>117</v>
      </c>
      <c r="H123" s="220">
        <v>0.4</v>
      </c>
      <c r="I123" s="221"/>
      <c r="J123" s="222">
        <f>ROUND(I123*H123,2)</f>
        <v>0</v>
      </c>
      <c r="K123" s="218" t="s">
        <v>118</v>
      </c>
      <c r="L123" s="40"/>
      <c r="M123" s="223" t="s">
        <v>1</v>
      </c>
      <c r="N123" s="224" t="s">
        <v>38</v>
      </c>
      <c r="O123" s="83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AR123" s="227" t="s">
        <v>119</v>
      </c>
      <c r="AT123" s="227" t="s">
        <v>114</v>
      </c>
      <c r="AU123" s="227" t="s">
        <v>83</v>
      </c>
      <c r="AY123" s="14" t="s">
        <v>111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4" t="s">
        <v>81</v>
      </c>
      <c r="BK123" s="228">
        <f>ROUND(I123*H123,2)</f>
        <v>0</v>
      </c>
      <c r="BL123" s="14" t="s">
        <v>119</v>
      </c>
      <c r="BM123" s="227" t="s">
        <v>120</v>
      </c>
    </row>
    <row r="124" spans="2:47" s="1" customFormat="1" ht="12">
      <c r="B124" s="35"/>
      <c r="C124" s="36"/>
      <c r="D124" s="229" t="s">
        <v>121</v>
      </c>
      <c r="E124" s="36"/>
      <c r="F124" s="230" t="s">
        <v>122</v>
      </c>
      <c r="G124" s="36"/>
      <c r="H124" s="36"/>
      <c r="I124" s="132"/>
      <c r="J124" s="36"/>
      <c r="K124" s="36"/>
      <c r="L124" s="40"/>
      <c r="M124" s="231"/>
      <c r="N124" s="83"/>
      <c r="O124" s="83"/>
      <c r="P124" s="83"/>
      <c r="Q124" s="83"/>
      <c r="R124" s="83"/>
      <c r="S124" s="83"/>
      <c r="T124" s="84"/>
      <c r="AT124" s="14" t="s">
        <v>121</v>
      </c>
      <c r="AU124" s="14" t="s">
        <v>83</v>
      </c>
    </row>
    <row r="125" spans="2:65" s="1" customFormat="1" ht="21.6" customHeight="1">
      <c r="B125" s="35"/>
      <c r="C125" s="216" t="s">
        <v>83</v>
      </c>
      <c r="D125" s="216" t="s">
        <v>114</v>
      </c>
      <c r="E125" s="217" t="s">
        <v>123</v>
      </c>
      <c r="F125" s="218" t="s">
        <v>124</v>
      </c>
      <c r="G125" s="219" t="s">
        <v>117</v>
      </c>
      <c r="H125" s="220">
        <v>3.6</v>
      </c>
      <c r="I125" s="221"/>
      <c r="J125" s="222">
        <f>ROUND(I125*H125,2)</f>
        <v>0</v>
      </c>
      <c r="K125" s="218" t="s">
        <v>118</v>
      </c>
      <c r="L125" s="40"/>
      <c r="M125" s="223" t="s">
        <v>1</v>
      </c>
      <c r="N125" s="224" t="s">
        <v>38</v>
      </c>
      <c r="O125" s="83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227" t="s">
        <v>119</v>
      </c>
      <c r="AT125" s="227" t="s">
        <v>114</v>
      </c>
      <c r="AU125" s="227" t="s">
        <v>83</v>
      </c>
      <c r="AY125" s="14" t="s">
        <v>111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4" t="s">
        <v>81</v>
      </c>
      <c r="BK125" s="228">
        <f>ROUND(I125*H125,2)</f>
        <v>0</v>
      </c>
      <c r="BL125" s="14" t="s">
        <v>119</v>
      </c>
      <c r="BM125" s="227" t="s">
        <v>125</v>
      </c>
    </row>
    <row r="126" spans="2:47" s="1" customFormat="1" ht="12">
      <c r="B126" s="35"/>
      <c r="C126" s="36"/>
      <c r="D126" s="229" t="s">
        <v>121</v>
      </c>
      <c r="E126" s="36"/>
      <c r="F126" s="230" t="s">
        <v>126</v>
      </c>
      <c r="G126" s="36"/>
      <c r="H126" s="36"/>
      <c r="I126" s="132"/>
      <c r="J126" s="36"/>
      <c r="K126" s="36"/>
      <c r="L126" s="40"/>
      <c r="M126" s="231"/>
      <c r="N126" s="83"/>
      <c r="O126" s="83"/>
      <c r="P126" s="83"/>
      <c r="Q126" s="83"/>
      <c r="R126" s="83"/>
      <c r="S126" s="83"/>
      <c r="T126" s="84"/>
      <c r="AT126" s="14" t="s">
        <v>121</v>
      </c>
      <c r="AU126" s="14" t="s">
        <v>83</v>
      </c>
    </row>
    <row r="127" spans="2:51" s="12" customFormat="1" ht="12">
      <c r="B127" s="232"/>
      <c r="C127" s="233"/>
      <c r="D127" s="229" t="s">
        <v>127</v>
      </c>
      <c r="E127" s="233"/>
      <c r="F127" s="234" t="s">
        <v>128</v>
      </c>
      <c r="G127" s="233"/>
      <c r="H127" s="235">
        <v>3.6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127</v>
      </c>
      <c r="AU127" s="241" t="s">
        <v>83</v>
      </c>
      <c r="AV127" s="12" t="s">
        <v>83</v>
      </c>
      <c r="AW127" s="12" t="s">
        <v>4</v>
      </c>
      <c r="AX127" s="12" t="s">
        <v>81</v>
      </c>
      <c r="AY127" s="241" t="s">
        <v>111</v>
      </c>
    </row>
    <row r="128" spans="2:63" s="11" customFormat="1" ht="25.9" customHeight="1">
      <c r="B128" s="200"/>
      <c r="C128" s="201"/>
      <c r="D128" s="202" t="s">
        <v>72</v>
      </c>
      <c r="E128" s="203" t="s">
        <v>129</v>
      </c>
      <c r="F128" s="203" t="s">
        <v>130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</f>
        <v>0</v>
      </c>
      <c r="Q128" s="208"/>
      <c r="R128" s="209">
        <f>R129</f>
        <v>0.464</v>
      </c>
      <c r="S128" s="208"/>
      <c r="T128" s="210">
        <f>T129</f>
        <v>0.4</v>
      </c>
      <c r="AR128" s="211" t="s">
        <v>83</v>
      </c>
      <c r="AT128" s="212" t="s">
        <v>72</v>
      </c>
      <c r="AU128" s="212" t="s">
        <v>73</v>
      </c>
      <c r="AY128" s="211" t="s">
        <v>111</v>
      </c>
      <c r="BK128" s="213">
        <f>BK129</f>
        <v>0</v>
      </c>
    </row>
    <row r="129" spans="2:63" s="11" customFormat="1" ht="22.8" customHeight="1">
      <c r="B129" s="200"/>
      <c r="C129" s="201"/>
      <c r="D129" s="202" t="s">
        <v>72</v>
      </c>
      <c r="E129" s="214" t="s">
        <v>131</v>
      </c>
      <c r="F129" s="214" t="s">
        <v>132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SUM(P130:P137)</f>
        <v>0</v>
      </c>
      <c r="Q129" s="208"/>
      <c r="R129" s="209">
        <f>SUM(R130:R137)</f>
        <v>0.464</v>
      </c>
      <c r="S129" s="208"/>
      <c r="T129" s="210">
        <f>SUM(T130:T137)</f>
        <v>0.4</v>
      </c>
      <c r="AR129" s="211" t="s">
        <v>83</v>
      </c>
      <c r="AT129" s="212" t="s">
        <v>72</v>
      </c>
      <c r="AU129" s="212" t="s">
        <v>81</v>
      </c>
      <c r="AY129" s="211" t="s">
        <v>111</v>
      </c>
      <c r="BK129" s="213">
        <f>SUM(BK130:BK137)</f>
        <v>0</v>
      </c>
    </row>
    <row r="130" spans="2:65" s="1" customFormat="1" ht="14.4" customHeight="1">
      <c r="B130" s="35"/>
      <c r="C130" s="216" t="s">
        <v>133</v>
      </c>
      <c r="D130" s="216" t="s">
        <v>114</v>
      </c>
      <c r="E130" s="217" t="s">
        <v>134</v>
      </c>
      <c r="F130" s="218" t="s">
        <v>135</v>
      </c>
      <c r="G130" s="219" t="s">
        <v>136</v>
      </c>
      <c r="H130" s="220">
        <v>8</v>
      </c>
      <c r="I130" s="221"/>
      <c r="J130" s="222">
        <f>ROUND(I130*H130,2)</f>
        <v>0</v>
      </c>
      <c r="K130" s="218" t="s">
        <v>1</v>
      </c>
      <c r="L130" s="40"/>
      <c r="M130" s="223" t="s">
        <v>1</v>
      </c>
      <c r="N130" s="224" t="s">
        <v>38</v>
      </c>
      <c r="O130" s="83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227" t="s">
        <v>137</v>
      </c>
      <c r="AT130" s="227" t="s">
        <v>114</v>
      </c>
      <c r="AU130" s="227" t="s">
        <v>83</v>
      </c>
      <c r="AY130" s="14" t="s">
        <v>111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4" t="s">
        <v>81</v>
      </c>
      <c r="BK130" s="228">
        <f>ROUND(I130*H130,2)</f>
        <v>0</v>
      </c>
      <c r="BL130" s="14" t="s">
        <v>137</v>
      </c>
      <c r="BM130" s="227" t="s">
        <v>138</v>
      </c>
    </row>
    <row r="131" spans="2:47" s="1" customFormat="1" ht="12">
      <c r="B131" s="35"/>
      <c r="C131" s="36"/>
      <c r="D131" s="229" t="s">
        <v>121</v>
      </c>
      <c r="E131" s="36"/>
      <c r="F131" s="230" t="s">
        <v>135</v>
      </c>
      <c r="G131" s="36"/>
      <c r="H131" s="36"/>
      <c r="I131" s="132"/>
      <c r="J131" s="36"/>
      <c r="K131" s="36"/>
      <c r="L131" s="40"/>
      <c r="M131" s="231"/>
      <c r="N131" s="83"/>
      <c r="O131" s="83"/>
      <c r="P131" s="83"/>
      <c r="Q131" s="83"/>
      <c r="R131" s="83"/>
      <c r="S131" s="83"/>
      <c r="T131" s="84"/>
      <c r="AT131" s="14" t="s">
        <v>121</v>
      </c>
      <c r="AU131" s="14" t="s">
        <v>83</v>
      </c>
    </row>
    <row r="132" spans="2:65" s="1" customFormat="1" ht="21.6" customHeight="1">
      <c r="B132" s="35"/>
      <c r="C132" s="242" t="s">
        <v>119</v>
      </c>
      <c r="D132" s="242" t="s">
        <v>139</v>
      </c>
      <c r="E132" s="243" t="s">
        <v>140</v>
      </c>
      <c r="F132" s="244" t="s">
        <v>141</v>
      </c>
      <c r="G132" s="245" t="s">
        <v>136</v>
      </c>
      <c r="H132" s="246">
        <v>4</v>
      </c>
      <c r="I132" s="247"/>
      <c r="J132" s="248">
        <f>ROUND(I132*H132,2)</f>
        <v>0</v>
      </c>
      <c r="K132" s="244" t="s">
        <v>1</v>
      </c>
      <c r="L132" s="249"/>
      <c r="M132" s="250" t="s">
        <v>1</v>
      </c>
      <c r="N132" s="251" t="s">
        <v>38</v>
      </c>
      <c r="O132" s="83"/>
      <c r="P132" s="225">
        <f>O132*H132</f>
        <v>0</v>
      </c>
      <c r="Q132" s="225">
        <v>0.058</v>
      </c>
      <c r="R132" s="225">
        <f>Q132*H132</f>
        <v>0.232</v>
      </c>
      <c r="S132" s="225">
        <v>0</v>
      </c>
      <c r="T132" s="226">
        <f>S132*H132</f>
        <v>0</v>
      </c>
      <c r="AR132" s="227" t="s">
        <v>142</v>
      </c>
      <c r="AT132" s="227" t="s">
        <v>139</v>
      </c>
      <c r="AU132" s="227" t="s">
        <v>83</v>
      </c>
      <c r="AY132" s="14" t="s">
        <v>111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4" t="s">
        <v>81</v>
      </c>
      <c r="BK132" s="228">
        <f>ROUND(I132*H132,2)</f>
        <v>0</v>
      </c>
      <c r="BL132" s="14" t="s">
        <v>137</v>
      </c>
      <c r="BM132" s="227" t="s">
        <v>143</v>
      </c>
    </row>
    <row r="133" spans="2:47" s="1" customFormat="1" ht="12">
      <c r="B133" s="35"/>
      <c r="C133" s="36"/>
      <c r="D133" s="229" t="s">
        <v>121</v>
      </c>
      <c r="E133" s="36"/>
      <c r="F133" s="230" t="s">
        <v>141</v>
      </c>
      <c r="G133" s="36"/>
      <c r="H133" s="36"/>
      <c r="I133" s="132"/>
      <c r="J133" s="36"/>
      <c r="K133" s="36"/>
      <c r="L133" s="40"/>
      <c r="M133" s="231"/>
      <c r="N133" s="83"/>
      <c r="O133" s="83"/>
      <c r="P133" s="83"/>
      <c r="Q133" s="83"/>
      <c r="R133" s="83"/>
      <c r="S133" s="83"/>
      <c r="T133" s="84"/>
      <c r="AT133" s="14" t="s">
        <v>121</v>
      </c>
      <c r="AU133" s="14" t="s">
        <v>83</v>
      </c>
    </row>
    <row r="134" spans="2:65" s="1" customFormat="1" ht="21.6" customHeight="1">
      <c r="B134" s="35"/>
      <c r="C134" s="242" t="s">
        <v>144</v>
      </c>
      <c r="D134" s="242" t="s">
        <v>139</v>
      </c>
      <c r="E134" s="243" t="s">
        <v>145</v>
      </c>
      <c r="F134" s="244" t="s">
        <v>146</v>
      </c>
      <c r="G134" s="245" t="s">
        <v>136</v>
      </c>
      <c r="H134" s="246">
        <v>4</v>
      </c>
      <c r="I134" s="247"/>
      <c r="J134" s="248">
        <f>ROUND(I134*H134,2)</f>
        <v>0</v>
      </c>
      <c r="K134" s="244" t="s">
        <v>1</v>
      </c>
      <c r="L134" s="249"/>
      <c r="M134" s="250" t="s">
        <v>1</v>
      </c>
      <c r="N134" s="251" t="s">
        <v>38</v>
      </c>
      <c r="O134" s="83"/>
      <c r="P134" s="225">
        <f>O134*H134</f>
        <v>0</v>
      </c>
      <c r="Q134" s="225">
        <v>0.058</v>
      </c>
      <c r="R134" s="225">
        <f>Q134*H134</f>
        <v>0.232</v>
      </c>
      <c r="S134" s="225">
        <v>0</v>
      </c>
      <c r="T134" s="226">
        <f>S134*H134</f>
        <v>0</v>
      </c>
      <c r="AR134" s="227" t="s">
        <v>142</v>
      </c>
      <c r="AT134" s="227" t="s">
        <v>139</v>
      </c>
      <c r="AU134" s="227" t="s">
        <v>83</v>
      </c>
      <c r="AY134" s="14" t="s">
        <v>111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4" t="s">
        <v>81</v>
      </c>
      <c r="BK134" s="228">
        <f>ROUND(I134*H134,2)</f>
        <v>0</v>
      </c>
      <c r="BL134" s="14" t="s">
        <v>137</v>
      </c>
      <c r="BM134" s="227" t="s">
        <v>147</v>
      </c>
    </row>
    <row r="135" spans="2:47" s="1" customFormat="1" ht="12">
      <c r="B135" s="35"/>
      <c r="C135" s="36"/>
      <c r="D135" s="229" t="s">
        <v>121</v>
      </c>
      <c r="E135" s="36"/>
      <c r="F135" s="230" t="s">
        <v>146</v>
      </c>
      <c r="G135" s="36"/>
      <c r="H135" s="36"/>
      <c r="I135" s="132"/>
      <c r="J135" s="36"/>
      <c r="K135" s="36"/>
      <c r="L135" s="40"/>
      <c r="M135" s="231"/>
      <c r="N135" s="83"/>
      <c r="O135" s="83"/>
      <c r="P135" s="83"/>
      <c r="Q135" s="83"/>
      <c r="R135" s="83"/>
      <c r="S135" s="83"/>
      <c r="T135" s="84"/>
      <c r="AT135" s="14" t="s">
        <v>121</v>
      </c>
      <c r="AU135" s="14" t="s">
        <v>83</v>
      </c>
    </row>
    <row r="136" spans="2:65" s="1" customFormat="1" ht="14.4" customHeight="1">
      <c r="B136" s="35"/>
      <c r="C136" s="216" t="s">
        <v>148</v>
      </c>
      <c r="D136" s="216" t="s">
        <v>114</v>
      </c>
      <c r="E136" s="217" t="s">
        <v>149</v>
      </c>
      <c r="F136" s="218" t="s">
        <v>150</v>
      </c>
      <c r="G136" s="219" t="s">
        <v>136</v>
      </c>
      <c r="H136" s="220">
        <v>8</v>
      </c>
      <c r="I136" s="221"/>
      <c r="J136" s="222">
        <f>ROUND(I136*H136,2)</f>
        <v>0</v>
      </c>
      <c r="K136" s="218" t="s">
        <v>118</v>
      </c>
      <c r="L136" s="40"/>
      <c r="M136" s="223" t="s">
        <v>1</v>
      </c>
      <c r="N136" s="224" t="s">
        <v>38</v>
      </c>
      <c r="O136" s="83"/>
      <c r="P136" s="225">
        <f>O136*H136</f>
        <v>0</v>
      </c>
      <c r="Q136" s="225">
        <v>0</v>
      </c>
      <c r="R136" s="225">
        <f>Q136*H136</f>
        <v>0</v>
      </c>
      <c r="S136" s="225">
        <v>0.05</v>
      </c>
      <c r="T136" s="226">
        <f>S136*H136</f>
        <v>0.4</v>
      </c>
      <c r="AR136" s="227" t="s">
        <v>137</v>
      </c>
      <c r="AT136" s="227" t="s">
        <v>114</v>
      </c>
      <c r="AU136" s="227" t="s">
        <v>83</v>
      </c>
      <c r="AY136" s="14" t="s">
        <v>111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4" t="s">
        <v>81</v>
      </c>
      <c r="BK136" s="228">
        <f>ROUND(I136*H136,2)</f>
        <v>0</v>
      </c>
      <c r="BL136" s="14" t="s">
        <v>137</v>
      </c>
      <c r="BM136" s="227" t="s">
        <v>151</v>
      </c>
    </row>
    <row r="137" spans="2:47" s="1" customFormat="1" ht="12">
      <c r="B137" s="35"/>
      <c r="C137" s="36"/>
      <c r="D137" s="229" t="s">
        <v>121</v>
      </c>
      <c r="E137" s="36"/>
      <c r="F137" s="230" t="s">
        <v>150</v>
      </c>
      <c r="G137" s="36"/>
      <c r="H137" s="36"/>
      <c r="I137" s="132"/>
      <c r="J137" s="36"/>
      <c r="K137" s="36"/>
      <c r="L137" s="40"/>
      <c r="M137" s="252"/>
      <c r="N137" s="253"/>
      <c r="O137" s="253"/>
      <c r="P137" s="253"/>
      <c r="Q137" s="253"/>
      <c r="R137" s="253"/>
      <c r="S137" s="253"/>
      <c r="T137" s="254"/>
      <c r="AT137" s="14" t="s">
        <v>121</v>
      </c>
      <c r="AU137" s="14" t="s">
        <v>83</v>
      </c>
    </row>
    <row r="138" spans="2:12" s="1" customFormat="1" ht="6.95" customHeight="1">
      <c r="B138" s="58"/>
      <c r="C138" s="59"/>
      <c r="D138" s="59"/>
      <c r="E138" s="59"/>
      <c r="F138" s="59"/>
      <c r="G138" s="59"/>
      <c r="H138" s="59"/>
      <c r="I138" s="166"/>
      <c r="J138" s="59"/>
      <c r="K138" s="59"/>
      <c r="L138" s="40"/>
    </row>
  </sheetData>
  <sheetProtection password="CC35" sheet="1" objects="1" scenarios="1" formatColumns="0" formatRows="0" autoFilter="0"/>
  <autoFilter ref="C119:K13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2019-07-11T09:28:17Z</dcterms:created>
  <dcterms:modified xsi:type="dcterms:W3CDTF">2019-07-11T09:28:19Z</dcterms:modified>
  <cp:category/>
  <cp:version/>
  <cp:contentType/>
  <cp:contentStatus/>
</cp:coreProperties>
</file>