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VRN - Vedlejší rozpočtové..." sheetId="2" r:id="rId2"/>
    <sheet name="El.-MaR - Elektro+MaR" sheetId="3" r:id="rId3"/>
    <sheet name="STR - STROJNÍ" sheetId="4" r:id="rId4"/>
    <sheet name="ST - STAVEBNÍ A STATICKÁ" sheetId="5" r:id="rId5"/>
    <sheet name="VZD - VZDUCHOTECHNIKA" sheetId="6" r:id="rId6"/>
    <sheet name="STR - Strojní_01" sheetId="7" r:id="rId7"/>
    <sheet name="STAT - Statika" sheetId="8" r:id="rId8"/>
    <sheet name="STR - STROJNÍ_02" sheetId="9" r:id="rId9"/>
    <sheet name="STR - STROJNÍ_03" sheetId="10" r:id="rId10"/>
    <sheet name="El. - MaR - Elektro + MaR" sheetId="11" r:id="rId11"/>
    <sheet name="El. - MaR - Elektro + MaR_01" sheetId="12" r:id="rId12"/>
    <sheet name="STR - STROJNÍ_04" sheetId="13" r:id="rId13"/>
    <sheet name="El. - MaR - Elektro + MaR_02" sheetId="14" r:id="rId14"/>
    <sheet name="STR - STROJNÍ_05" sheetId="15" r:id="rId15"/>
    <sheet name="STR - STROJNÍ_06" sheetId="16" r:id="rId16"/>
    <sheet name="El. - MaR - Elektro + MaR_03" sheetId="17" r:id="rId17"/>
    <sheet name="STR - STROJNÍ_07" sheetId="18" r:id="rId18"/>
    <sheet name="El. - MaR - Elektro + MaR_04" sheetId="19" r:id="rId19"/>
    <sheet name="STR - STROJNÍ_08" sheetId="20" r:id="rId20"/>
    <sheet name="El. - MaR - Elektro + MaR_05" sheetId="21" r:id="rId21"/>
    <sheet name="STR - STROJNÍ_09" sheetId="22" r:id="rId22"/>
    <sheet name="El. - MaR - Elektro + MaR_06" sheetId="23" r:id="rId23"/>
    <sheet name="STR - STROJNÍ_10" sheetId="24" r:id="rId24"/>
    <sheet name="STR - STROJNÍ_11" sheetId="25" r:id="rId25"/>
    <sheet name="ZT - ZDRAVOTNÍ INSTALACE" sheetId="26" r:id="rId26"/>
    <sheet name="ZT - ZDRAVOTNÍ INSTALACE_01" sheetId="27" r:id="rId27"/>
    <sheet name="EL - ELEKTRO" sheetId="28" r:id="rId28"/>
    <sheet name="STR - Strojní_12" sheetId="29" r:id="rId29"/>
    <sheet name="El. MaR - Měření a regulace" sheetId="30" r:id="rId30"/>
    <sheet name="ST - Stavební" sheetId="31" r:id="rId31"/>
  </sheets>
  <definedNames>
    <definedName name="_xlnm.Print_Area" localSheetId="0">'Rekapitulace stavby'!$D$4:$AO$76,'Rekapitulace stavby'!$C$82:$AQ$142</definedName>
    <definedName name="_xlnm.Print_Titles" localSheetId="0">'Rekapitulace stavby'!$92:$92</definedName>
    <definedName name="_xlnm._FilterDatabase" localSheetId="1" hidden="1">'VRN - Vedlejší rozpočtové...'!$C$116:$K$124</definedName>
    <definedName name="_xlnm.Print_Area" localSheetId="1">'VRN - Vedlejší rozpočtové...'!$C$4:$J$76,'VRN - Vedlejší rozpočtové...'!$C$82:$J$98,'VRN - Vedlejší rozpočtové...'!$C$104:$K$124</definedName>
    <definedName name="_xlnm.Print_Titles" localSheetId="1">'VRN - Vedlejší rozpočtové...'!$116:$116</definedName>
    <definedName name="_xlnm._FilterDatabase" localSheetId="2" hidden="1">'El.-MaR - Elektro+MaR'!$C$156:$K$424</definedName>
    <definedName name="_xlnm.Print_Area" localSheetId="2">'El.-MaR - Elektro+MaR'!$C$4:$J$76,'El.-MaR - Elektro+MaR'!$C$82:$J$136,'El.-MaR - Elektro+MaR'!$C$142:$K$424</definedName>
    <definedName name="_xlnm.Print_Titles" localSheetId="2">'El.-MaR - Elektro+MaR'!$156:$156</definedName>
    <definedName name="_xlnm._FilterDatabase" localSheetId="3" hidden="1">'STR - STROJNÍ'!$C$130:$K$235</definedName>
    <definedName name="_xlnm.Print_Area" localSheetId="3">'STR - STROJNÍ'!$C$4:$J$76,'STR - STROJNÍ'!$C$82:$J$110,'STR - STROJNÍ'!$C$116:$K$235</definedName>
    <definedName name="_xlnm.Print_Titles" localSheetId="3">'STR - STROJNÍ'!$130:$130</definedName>
    <definedName name="_xlnm._FilterDatabase" localSheetId="4" hidden="1">'ST - STAVEBNÍ A STATICKÁ'!$C$139:$K$608</definedName>
    <definedName name="_xlnm.Print_Area" localSheetId="4">'ST - STAVEBNÍ A STATICKÁ'!$C$4:$J$76,'ST - STAVEBNÍ A STATICKÁ'!$C$82:$J$119,'ST - STAVEBNÍ A STATICKÁ'!$C$125:$K$608</definedName>
    <definedName name="_xlnm.Print_Titles" localSheetId="4">'ST - STAVEBNÍ A STATICKÁ'!$139:$139</definedName>
    <definedName name="_xlnm._FilterDatabase" localSheetId="5" hidden="1">'VZD - VZDUCHOTECHNIKA'!$C$125:$K$195</definedName>
    <definedName name="_xlnm.Print_Area" localSheetId="5">'VZD - VZDUCHOTECHNIKA'!$C$4:$J$76,'VZD - VZDUCHOTECHNIKA'!$C$82:$J$105,'VZD - VZDUCHOTECHNIKA'!$C$111:$K$195</definedName>
    <definedName name="_xlnm.Print_Titles" localSheetId="5">'VZD - VZDUCHOTECHNIKA'!$125:$125</definedName>
    <definedName name="_xlnm._FilterDatabase" localSheetId="6" hidden="1">'STR - Strojní_01'!$C$128:$K$156</definedName>
    <definedName name="_xlnm.Print_Area" localSheetId="6">'STR - Strojní_01'!$C$4:$J$76,'STR - Strojní_01'!$C$82:$J$106,'STR - Strojní_01'!$C$112:$K$156</definedName>
    <definedName name="_xlnm.Print_Titles" localSheetId="6">'STR - Strojní_01'!$128:$128</definedName>
    <definedName name="_xlnm._FilterDatabase" localSheetId="7" hidden="1">'STAT - Statika'!$C$132:$K$204</definedName>
    <definedName name="_xlnm.Print_Area" localSheetId="7">'STAT - Statika'!$C$4:$J$76,'STAT - Statika'!$C$82:$J$110,'STAT - Statika'!$C$116:$K$204</definedName>
    <definedName name="_xlnm.Print_Titles" localSheetId="7">'STAT - Statika'!$132:$132</definedName>
    <definedName name="_xlnm._FilterDatabase" localSheetId="8" hidden="1">'STR - STROJNÍ_02'!$C$129:$K$156</definedName>
    <definedName name="_xlnm.Print_Area" localSheetId="8">'STR - STROJNÍ_02'!$C$4:$J$76,'STR - STROJNÍ_02'!$C$82:$J$107,'STR - STROJNÍ_02'!$C$113:$K$156</definedName>
    <definedName name="_xlnm.Print_Titles" localSheetId="8">'STR - STROJNÍ_02'!$129:$129</definedName>
    <definedName name="_xlnm._FilterDatabase" localSheetId="9" hidden="1">'STR - STROJNÍ_03'!$C$130:$K$178</definedName>
    <definedName name="_xlnm.Print_Area" localSheetId="9">'STR - STROJNÍ_03'!$C$4:$J$76,'STR - STROJNÍ_03'!$C$82:$J$108,'STR - STROJNÍ_03'!$C$114:$K$178</definedName>
    <definedName name="_xlnm.Print_Titles" localSheetId="9">'STR - STROJNÍ_03'!$130:$130</definedName>
    <definedName name="_xlnm._FilterDatabase" localSheetId="10" hidden="1">'El. - MaR - Elektro + MaR'!$C$149:$K$252</definedName>
    <definedName name="_xlnm.Print_Area" localSheetId="10">'El. - MaR - Elektro + MaR'!$C$4:$J$76,'El. - MaR - Elektro + MaR'!$C$82:$J$127,'El. - MaR - Elektro + MaR'!$C$133:$K$252</definedName>
    <definedName name="_xlnm.Print_Titles" localSheetId="10">'El. - MaR - Elektro + MaR'!$149:$149</definedName>
    <definedName name="_xlnm._FilterDatabase" localSheetId="11" hidden="1">'El. - MaR - Elektro + MaR_01'!$C$150:$K$256</definedName>
    <definedName name="_xlnm.Print_Area" localSheetId="11">'El. - MaR - Elektro + MaR_01'!$C$4:$J$76,'El. - MaR - Elektro + MaR_01'!$C$82:$J$128,'El. - MaR - Elektro + MaR_01'!$C$134:$K$256</definedName>
    <definedName name="_xlnm.Print_Titles" localSheetId="11">'El. - MaR - Elektro + MaR_01'!$150:$150</definedName>
    <definedName name="_xlnm._FilterDatabase" localSheetId="12" hidden="1">'STR - STROJNÍ_04'!$C$131:$K$184</definedName>
    <definedName name="_xlnm.Print_Area" localSheetId="12">'STR - STROJNÍ_04'!$C$4:$J$76,'STR - STROJNÍ_04'!$C$82:$J$109,'STR - STROJNÍ_04'!$C$115:$K$184</definedName>
    <definedName name="_xlnm.Print_Titles" localSheetId="12">'STR - STROJNÍ_04'!$131:$131</definedName>
    <definedName name="_xlnm._FilterDatabase" localSheetId="13" hidden="1">'El. - MaR - Elektro + MaR_02'!$C$149:$K$252</definedName>
    <definedName name="_xlnm.Print_Area" localSheetId="13">'El. - MaR - Elektro + MaR_02'!$C$4:$J$76,'El. - MaR - Elektro + MaR_02'!$C$82:$J$127,'El. - MaR - Elektro + MaR_02'!$C$133:$K$252</definedName>
    <definedName name="_xlnm.Print_Titles" localSheetId="13">'El. - MaR - Elektro + MaR_02'!$149:$149</definedName>
    <definedName name="_xlnm._FilterDatabase" localSheetId="14" hidden="1">'STR - STROJNÍ_05'!$C$130:$K$171</definedName>
    <definedName name="_xlnm.Print_Area" localSheetId="14">'STR - STROJNÍ_05'!$C$4:$J$76,'STR - STROJNÍ_05'!$C$82:$J$108,'STR - STROJNÍ_05'!$C$114:$K$171</definedName>
    <definedName name="_xlnm.Print_Titles" localSheetId="14">'STR - STROJNÍ_05'!$130:$130</definedName>
    <definedName name="_xlnm._FilterDatabase" localSheetId="15" hidden="1">'STR - STROJNÍ_06'!$C$130:$K$167</definedName>
    <definedName name="_xlnm.Print_Area" localSheetId="15">'STR - STROJNÍ_06'!$C$4:$J$76,'STR - STROJNÍ_06'!$C$82:$J$108,'STR - STROJNÍ_06'!$C$114:$K$167</definedName>
    <definedName name="_xlnm.Print_Titles" localSheetId="15">'STR - STROJNÍ_06'!$130:$130</definedName>
    <definedName name="_xlnm._FilterDatabase" localSheetId="16" hidden="1">'El. - MaR - Elektro + MaR_03'!$C$149:$K$252</definedName>
    <definedName name="_xlnm.Print_Area" localSheetId="16">'El. - MaR - Elektro + MaR_03'!$C$4:$J$76,'El. - MaR - Elektro + MaR_03'!$C$82:$J$127,'El. - MaR - Elektro + MaR_03'!$C$133:$K$252</definedName>
    <definedName name="_xlnm.Print_Titles" localSheetId="16">'El. - MaR - Elektro + MaR_03'!$149:$149</definedName>
    <definedName name="_xlnm._FilterDatabase" localSheetId="17" hidden="1">'STR - STROJNÍ_07'!$C$130:$K$165</definedName>
    <definedName name="_xlnm.Print_Area" localSheetId="17">'STR - STROJNÍ_07'!$C$4:$J$76,'STR - STROJNÍ_07'!$C$82:$J$108,'STR - STROJNÍ_07'!$C$114:$K$165</definedName>
    <definedName name="_xlnm.Print_Titles" localSheetId="17">'STR - STROJNÍ_07'!$130:$130</definedName>
    <definedName name="_xlnm._FilterDatabase" localSheetId="18" hidden="1">'El. - MaR - Elektro + MaR_04'!$C$150:$K$260</definedName>
    <definedName name="_xlnm.Print_Area" localSheetId="18">'El. - MaR - Elektro + MaR_04'!$C$4:$J$76,'El. - MaR - Elektro + MaR_04'!$C$82:$J$128,'El. - MaR - Elektro + MaR_04'!$C$134:$K$260</definedName>
    <definedName name="_xlnm.Print_Titles" localSheetId="18">'El. - MaR - Elektro + MaR_04'!$150:$150</definedName>
    <definedName name="_xlnm._FilterDatabase" localSheetId="19" hidden="1">'STR - STROJNÍ_08'!$C$130:$K$174</definedName>
    <definedName name="_xlnm.Print_Area" localSheetId="19">'STR - STROJNÍ_08'!$C$4:$J$76,'STR - STROJNÍ_08'!$C$82:$J$108,'STR - STROJNÍ_08'!$C$114:$K$174</definedName>
    <definedName name="_xlnm.Print_Titles" localSheetId="19">'STR - STROJNÍ_08'!$130:$130</definedName>
    <definedName name="_xlnm._FilterDatabase" localSheetId="20" hidden="1">'El. - MaR - Elektro + MaR_05'!$C$149:$K$252</definedName>
    <definedName name="_xlnm.Print_Area" localSheetId="20">'El. - MaR - Elektro + MaR_05'!$C$4:$J$76,'El. - MaR - Elektro + MaR_05'!$C$82:$J$127,'El. - MaR - Elektro + MaR_05'!$C$133:$K$252</definedName>
    <definedName name="_xlnm.Print_Titles" localSheetId="20">'El. - MaR - Elektro + MaR_05'!$149:$149</definedName>
    <definedName name="_xlnm._FilterDatabase" localSheetId="21" hidden="1">'STR - STROJNÍ_09'!$C$130:$K$164</definedName>
    <definedName name="_xlnm.Print_Area" localSheetId="21">'STR - STROJNÍ_09'!$C$4:$J$76,'STR - STROJNÍ_09'!$C$82:$J$108,'STR - STROJNÍ_09'!$C$114:$K$164</definedName>
    <definedName name="_xlnm.Print_Titles" localSheetId="21">'STR - STROJNÍ_09'!$130:$130</definedName>
    <definedName name="_xlnm._FilterDatabase" localSheetId="22" hidden="1">'El. - MaR - Elektro + MaR_06'!$C$143:$K$207</definedName>
    <definedName name="_xlnm.Print_Area" localSheetId="22">'El. - MaR - Elektro + MaR_06'!$C$4:$J$76,'El. - MaR - Elektro + MaR_06'!$C$82:$J$121,'El. - MaR - Elektro + MaR_06'!$C$127:$K$207</definedName>
    <definedName name="_xlnm.Print_Titles" localSheetId="22">'El. - MaR - Elektro + MaR_06'!$143:$143</definedName>
    <definedName name="_xlnm._FilterDatabase" localSheetId="23" hidden="1">'STR - STROJNÍ_10'!$C$130:$K$167</definedName>
    <definedName name="_xlnm.Print_Area" localSheetId="23">'STR - STROJNÍ_10'!$C$4:$J$76,'STR - STROJNÍ_10'!$C$82:$J$108,'STR - STROJNÍ_10'!$C$114:$K$167</definedName>
    <definedName name="_xlnm.Print_Titles" localSheetId="23">'STR - STROJNÍ_10'!$130:$130</definedName>
    <definedName name="_xlnm._FilterDatabase" localSheetId="24" hidden="1">'STR - STROJNÍ_11'!$C$123:$K$146</definedName>
    <definedName name="_xlnm.Print_Area" localSheetId="24">'STR - STROJNÍ_11'!$C$4:$J$76,'STR - STROJNÍ_11'!$C$82:$J$103,'STR - STROJNÍ_11'!$C$109:$K$146</definedName>
    <definedName name="_xlnm.Print_Titles" localSheetId="24">'STR - STROJNÍ_11'!$123:$123</definedName>
    <definedName name="_xlnm._FilterDatabase" localSheetId="25" hidden="1">'ZT - ZDRAVOTNÍ INSTALACE'!$C$129:$K$214</definedName>
    <definedName name="_xlnm.Print_Area" localSheetId="25">'ZT - ZDRAVOTNÍ INSTALACE'!$C$4:$J$76,'ZT - ZDRAVOTNÍ INSTALACE'!$C$82:$J$109,'ZT - ZDRAVOTNÍ INSTALACE'!$C$115:$K$214</definedName>
    <definedName name="_xlnm.Print_Titles" localSheetId="25">'ZT - ZDRAVOTNÍ INSTALACE'!$129:$129</definedName>
    <definedName name="_xlnm._FilterDatabase" localSheetId="26" hidden="1">'ZT - ZDRAVOTNÍ INSTALACE_01'!$C$129:$K$226</definedName>
    <definedName name="_xlnm.Print_Area" localSheetId="26">'ZT - ZDRAVOTNÍ INSTALACE_01'!$C$4:$J$76,'ZT - ZDRAVOTNÍ INSTALACE_01'!$C$82:$J$109,'ZT - ZDRAVOTNÍ INSTALACE_01'!$C$115:$K$226</definedName>
    <definedName name="_xlnm.Print_Titles" localSheetId="26">'ZT - ZDRAVOTNÍ INSTALACE_01'!$129:$129</definedName>
    <definedName name="_xlnm._FilterDatabase" localSheetId="27" hidden="1">'EL - ELEKTRO'!$C$130:$K$207</definedName>
    <definedName name="_xlnm.Print_Area" localSheetId="27">'EL - ELEKTRO'!$C$4:$J$76,'EL - ELEKTRO'!$C$82:$J$110,'EL - ELEKTRO'!$C$116:$K$207</definedName>
    <definedName name="_xlnm.Print_Titles" localSheetId="27">'EL - ELEKTRO'!$130:$130</definedName>
    <definedName name="_xlnm._FilterDatabase" localSheetId="28" hidden="1">'STR - Strojní_12'!$C$125:$K$226</definedName>
    <definedName name="_xlnm.Print_Area" localSheetId="28">'STR - Strojní_12'!$C$4:$J$76,'STR - Strojní_12'!$C$82:$J$105,'STR - Strojní_12'!$C$111:$K$226</definedName>
    <definedName name="_xlnm.Print_Titles" localSheetId="28">'STR - Strojní_12'!$125:$125</definedName>
    <definedName name="_xlnm._FilterDatabase" localSheetId="29" hidden="1">'El. MaR - Měření a regulace'!$C$136:$K$194</definedName>
    <definedName name="_xlnm.Print_Area" localSheetId="29">'El. MaR - Měření a regulace'!$C$4:$J$76,'El. MaR - Měření a regulace'!$C$82:$J$116,'El. MaR - Měření a regulace'!$C$122:$K$194</definedName>
    <definedName name="_xlnm.Print_Titles" localSheetId="29">'El. MaR - Měření a regulace'!$136:$136</definedName>
    <definedName name="_xlnm._FilterDatabase" localSheetId="30" hidden="1">'ST - Stavební'!$C$143:$K$271</definedName>
    <definedName name="_xlnm.Print_Area" localSheetId="30">'ST - Stavební'!$C$4:$J$76,'ST - Stavební'!$C$82:$J$123,'ST - Stavební'!$C$129:$K$271</definedName>
    <definedName name="_xlnm.Print_Titles" localSheetId="30">'ST - Stavební'!$143:$143</definedName>
  </definedNames>
  <calcPr/>
</workbook>
</file>

<file path=xl/calcChain.xml><?xml version="1.0" encoding="utf-8"?>
<calcChain xmlns="http://schemas.openxmlformats.org/spreadsheetml/2006/main">
  <c i="31" r="J39"/>
  <c r="J38"/>
  <c i="1" r="AY141"/>
  <c i="31" r="J37"/>
  <c i="1" r="AX141"/>
  <c i="31" r="BI271"/>
  <c r="BH271"/>
  <c r="BG271"/>
  <c r="BF271"/>
  <c r="T271"/>
  <c r="R271"/>
  <c r="P271"/>
  <c r="BK271"/>
  <c r="J271"/>
  <c r="BE271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T261"/>
  <c r="R262"/>
  <c r="R261"/>
  <c r="P262"/>
  <c r="P261"/>
  <c r="BK262"/>
  <c r="BK261"/>
  <c r="J261"/>
  <c r="J262"/>
  <c r="BE262"/>
  <c r="J122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T253"/>
  <c r="R254"/>
  <c r="R253"/>
  <c r="P254"/>
  <c r="P253"/>
  <c r="BK254"/>
  <c r="BK253"/>
  <c r="J253"/>
  <c r="J254"/>
  <c r="BE254"/>
  <c r="J121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T247"/>
  <c r="R248"/>
  <c r="R247"/>
  <c r="P248"/>
  <c r="P247"/>
  <c r="BK248"/>
  <c r="BK247"/>
  <c r="J247"/>
  <c r="J248"/>
  <c r="BE248"/>
  <c r="J120"/>
  <c r="BI246"/>
  <c r="BH246"/>
  <c r="BG246"/>
  <c r="BF246"/>
  <c r="T246"/>
  <c r="T245"/>
  <c r="R246"/>
  <c r="R245"/>
  <c r="P246"/>
  <c r="P245"/>
  <c r="BK246"/>
  <c r="BK245"/>
  <c r="J245"/>
  <c r="J246"/>
  <c r="BE246"/>
  <c r="J119"/>
  <c r="BI244"/>
  <c r="BH244"/>
  <c r="BG244"/>
  <c r="BF244"/>
  <c r="T244"/>
  <c r="T243"/>
  <c r="R244"/>
  <c r="R243"/>
  <c r="P244"/>
  <c r="P243"/>
  <c r="BK244"/>
  <c r="BK243"/>
  <c r="J243"/>
  <c r="J244"/>
  <c r="BE244"/>
  <c r="J118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T237"/>
  <c r="R238"/>
  <c r="R237"/>
  <c r="P238"/>
  <c r="P237"/>
  <c r="BK238"/>
  <c r="BK237"/>
  <c r="J237"/>
  <c r="J238"/>
  <c r="BE238"/>
  <c r="J117"/>
  <c r="BI236"/>
  <c r="BH236"/>
  <c r="BG236"/>
  <c r="BF236"/>
  <c r="T236"/>
  <c r="T235"/>
  <c r="R236"/>
  <c r="R235"/>
  <c r="P236"/>
  <c r="P235"/>
  <c r="BK236"/>
  <c r="BK235"/>
  <c r="J235"/>
  <c r="J236"/>
  <c r="BE236"/>
  <c r="J116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T231"/>
  <c r="R232"/>
  <c r="R231"/>
  <c r="P232"/>
  <c r="P231"/>
  <c r="BK232"/>
  <c r="BK231"/>
  <c r="J231"/>
  <c r="J232"/>
  <c r="BE232"/>
  <c r="J115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T220"/>
  <c r="R221"/>
  <c r="R220"/>
  <c r="P221"/>
  <c r="P220"/>
  <c r="BK221"/>
  <c r="BK220"/>
  <c r="J220"/>
  <c r="J221"/>
  <c r="BE221"/>
  <c r="J114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T215"/>
  <c r="R216"/>
  <c r="R215"/>
  <c r="P216"/>
  <c r="P215"/>
  <c r="BK216"/>
  <c r="BK215"/>
  <c r="J215"/>
  <c r="J216"/>
  <c r="BE216"/>
  <c r="J113"/>
  <c r="BI212"/>
  <c r="BH212"/>
  <c r="BG212"/>
  <c r="BF212"/>
  <c r="T212"/>
  <c r="T211"/>
  <c r="R212"/>
  <c r="R211"/>
  <c r="P212"/>
  <c r="P211"/>
  <c r="BK212"/>
  <c r="BK211"/>
  <c r="J211"/>
  <c r="J212"/>
  <c r="BE212"/>
  <c r="J112"/>
  <c r="BI210"/>
  <c r="BH210"/>
  <c r="BG210"/>
  <c r="BF210"/>
  <c r="T210"/>
  <c r="T209"/>
  <c r="R210"/>
  <c r="R209"/>
  <c r="P210"/>
  <c r="P209"/>
  <c r="BK210"/>
  <c r="BK209"/>
  <c r="J209"/>
  <c r="J210"/>
  <c r="BE210"/>
  <c r="J111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T199"/>
  <c r="R200"/>
  <c r="R199"/>
  <c r="P200"/>
  <c r="P199"/>
  <c r="BK200"/>
  <c r="BK199"/>
  <c r="J199"/>
  <c r="J200"/>
  <c r="BE200"/>
  <c r="J110"/>
  <c r="BI198"/>
  <c r="BH198"/>
  <c r="BG198"/>
  <c r="BF198"/>
  <c r="T198"/>
  <c r="R198"/>
  <c r="P198"/>
  <c r="BK198"/>
  <c r="J198"/>
  <c r="BE198"/>
  <c r="BI197"/>
  <c r="BH197"/>
  <c r="BG197"/>
  <c r="BF197"/>
  <c r="T197"/>
  <c r="T196"/>
  <c r="R197"/>
  <c r="R196"/>
  <c r="P197"/>
  <c r="P196"/>
  <c r="BK197"/>
  <c r="BK196"/>
  <c r="J196"/>
  <c r="J197"/>
  <c r="BE197"/>
  <c r="J109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T192"/>
  <c r="R193"/>
  <c r="R192"/>
  <c r="P193"/>
  <c r="P192"/>
  <c r="BK193"/>
  <c r="BK192"/>
  <c r="J192"/>
  <c r="J193"/>
  <c r="BE193"/>
  <c r="J108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T188"/>
  <c r="R189"/>
  <c r="R188"/>
  <c r="P189"/>
  <c r="P188"/>
  <c r="BK189"/>
  <c r="BK188"/>
  <c r="J188"/>
  <c r="J189"/>
  <c r="BE189"/>
  <c r="J107"/>
  <c r="BI187"/>
  <c r="BH187"/>
  <c r="BG187"/>
  <c r="BF187"/>
  <c r="T187"/>
  <c r="T186"/>
  <c r="R187"/>
  <c r="R186"/>
  <c r="P187"/>
  <c r="P186"/>
  <c r="BK187"/>
  <c r="BK186"/>
  <c r="J186"/>
  <c r="J187"/>
  <c r="BE187"/>
  <c r="J10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/>
  <c r="J183"/>
  <c r="BE183"/>
  <c r="J105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T178"/>
  <c r="R179"/>
  <c r="R178"/>
  <c r="P179"/>
  <c r="P178"/>
  <c r="BK179"/>
  <c r="BK178"/>
  <c r="J178"/>
  <c r="J179"/>
  <c r="BE179"/>
  <c r="J104"/>
  <c r="BI177"/>
  <c r="BH177"/>
  <c r="BG177"/>
  <c r="BF177"/>
  <c r="T177"/>
  <c r="R177"/>
  <c r="P177"/>
  <c r="BK177"/>
  <c r="J177"/>
  <c r="BE177"/>
  <c r="BI176"/>
  <c r="BH176"/>
  <c r="BG176"/>
  <c r="BF176"/>
  <c r="T176"/>
  <c r="T175"/>
  <c r="R176"/>
  <c r="R175"/>
  <c r="P176"/>
  <c r="P175"/>
  <c r="BK176"/>
  <c r="BK175"/>
  <c r="J175"/>
  <c r="J176"/>
  <c r="BE176"/>
  <c r="J103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T167"/>
  <c r="R168"/>
  <c r="R167"/>
  <c r="P168"/>
  <c r="P167"/>
  <c r="BK168"/>
  <c r="BK167"/>
  <c r="J167"/>
  <c r="J168"/>
  <c r="BE168"/>
  <c r="J102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T161"/>
  <c r="R162"/>
  <c r="R161"/>
  <c r="P162"/>
  <c r="P161"/>
  <c r="BK162"/>
  <c r="BK161"/>
  <c r="J161"/>
  <c r="J162"/>
  <c r="BE162"/>
  <c r="J101"/>
  <c r="BI160"/>
  <c r="BH160"/>
  <c r="BG160"/>
  <c r="BF160"/>
  <c r="T160"/>
  <c r="T159"/>
  <c r="R160"/>
  <c r="R159"/>
  <c r="P160"/>
  <c r="P159"/>
  <c r="BK160"/>
  <c r="BK159"/>
  <c r="J159"/>
  <c r="J160"/>
  <c r="BE160"/>
  <c r="J100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F39"/>
  <c i="1" r="BD141"/>
  <c i="31" r="BH146"/>
  <c r="F38"/>
  <c i="1" r="BC141"/>
  <c i="31" r="BG146"/>
  <c r="F37"/>
  <c i="1" r="BB141"/>
  <c i="31" r="BF146"/>
  <c r="J36"/>
  <c i="1" r="AW141"/>
  <c i="31" r="F36"/>
  <c i="1" r="BA141"/>
  <c i="31" r="T146"/>
  <c r="T145"/>
  <c r="T144"/>
  <c r="R146"/>
  <c r="R145"/>
  <c r="R144"/>
  <c r="P146"/>
  <c r="P145"/>
  <c r="P144"/>
  <c i="1" r="AU141"/>
  <c i="31" r="BK146"/>
  <c r="BK145"/>
  <c r="J145"/>
  <c r="BK144"/>
  <c r="J144"/>
  <c r="J98"/>
  <c r="J32"/>
  <c i="1" r="AG141"/>
  <c i="31" r="J146"/>
  <c r="BE146"/>
  <c r="J35"/>
  <c i="1" r="AV141"/>
  <c i="31" r="F35"/>
  <c i="1" r="AZ141"/>
  <c i="31" r="J99"/>
  <c r="F138"/>
  <c r="E136"/>
  <c r="F91"/>
  <c r="E89"/>
  <c r="J41"/>
  <c r="J26"/>
  <c r="E26"/>
  <c r="J141"/>
  <c r="J94"/>
  <c r="J25"/>
  <c r="J23"/>
  <c r="E23"/>
  <c r="J140"/>
  <c r="J93"/>
  <c r="J22"/>
  <c r="J20"/>
  <c r="E20"/>
  <c r="F141"/>
  <c r="F94"/>
  <c r="J19"/>
  <c r="J17"/>
  <c r="E17"/>
  <c r="F140"/>
  <c r="F93"/>
  <c r="J16"/>
  <c r="J14"/>
  <c r="J138"/>
  <c r="J91"/>
  <c r="E7"/>
  <c r="E132"/>
  <c r="E85"/>
  <c i="30" r="J39"/>
  <c r="J38"/>
  <c i="1" r="AY140"/>
  <c i="30" r="J37"/>
  <c i="1" r="AX140"/>
  <c i="30" r="BI194"/>
  <c r="BH194"/>
  <c r="BG194"/>
  <c r="BF194"/>
  <c r="T194"/>
  <c r="T193"/>
  <c r="R194"/>
  <c r="R193"/>
  <c r="P194"/>
  <c r="P193"/>
  <c r="BK194"/>
  <c r="BK193"/>
  <c r="J193"/>
  <c r="J194"/>
  <c r="BE194"/>
  <c r="J115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T187"/>
  <c r="R188"/>
  <c r="R187"/>
  <c r="P188"/>
  <c r="P187"/>
  <c r="BK188"/>
  <c r="BK187"/>
  <c r="J187"/>
  <c r="J188"/>
  <c r="BE188"/>
  <c r="J114"/>
  <c r="BI186"/>
  <c r="BH186"/>
  <c r="BG186"/>
  <c r="BF186"/>
  <c r="T186"/>
  <c r="R186"/>
  <c r="P186"/>
  <c r="BK186"/>
  <c r="J186"/>
  <c r="BE186"/>
  <c r="BI185"/>
  <c r="BH185"/>
  <c r="BG185"/>
  <c r="BF185"/>
  <c r="T185"/>
  <c r="T184"/>
  <c r="T183"/>
  <c r="R185"/>
  <c r="R184"/>
  <c r="R183"/>
  <c r="P185"/>
  <c r="P184"/>
  <c r="P183"/>
  <c r="BK185"/>
  <c r="BK184"/>
  <c r="J184"/>
  <c r="BK183"/>
  <c r="J183"/>
  <c r="J185"/>
  <c r="BE185"/>
  <c r="J113"/>
  <c r="J112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T176"/>
  <c r="R177"/>
  <c r="R176"/>
  <c r="P177"/>
  <c r="P176"/>
  <c r="BK177"/>
  <c r="BK176"/>
  <c r="J176"/>
  <c r="J177"/>
  <c r="BE177"/>
  <c r="J111"/>
  <c r="BI175"/>
  <c r="BH175"/>
  <c r="BG175"/>
  <c r="BF175"/>
  <c r="T175"/>
  <c r="R175"/>
  <c r="P175"/>
  <c r="BK175"/>
  <c r="J175"/>
  <c r="BE175"/>
  <c r="BI174"/>
  <c r="BH174"/>
  <c r="BG174"/>
  <c r="BF174"/>
  <c r="T174"/>
  <c r="T173"/>
  <c r="R174"/>
  <c r="R173"/>
  <c r="P174"/>
  <c r="P173"/>
  <c r="BK174"/>
  <c r="BK173"/>
  <c r="J173"/>
  <c r="J174"/>
  <c r="BE174"/>
  <c r="J110"/>
  <c r="BI172"/>
  <c r="BH172"/>
  <c r="BG172"/>
  <c r="BF172"/>
  <c r="T172"/>
  <c r="T171"/>
  <c r="R172"/>
  <c r="R171"/>
  <c r="P172"/>
  <c r="P171"/>
  <c r="BK172"/>
  <c r="BK171"/>
  <c r="J171"/>
  <c r="J172"/>
  <c r="BE172"/>
  <c r="J109"/>
  <c r="BI170"/>
  <c r="BH170"/>
  <c r="BG170"/>
  <c r="BF170"/>
  <c r="T170"/>
  <c r="T169"/>
  <c r="T168"/>
  <c r="R170"/>
  <c r="R169"/>
  <c r="R168"/>
  <c r="P170"/>
  <c r="P169"/>
  <c r="P168"/>
  <c r="BK170"/>
  <c r="BK169"/>
  <c r="J169"/>
  <c r="BK168"/>
  <c r="J168"/>
  <c r="J170"/>
  <c r="BE170"/>
  <c r="J108"/>
  <c r="J107"/>
  <c r="BI167"/>
  <c r="BH167"/>
  <c r="BG167"/>
  <c r="BF167"/>
  <c r="T167"/>
  <c r="T166"/>
  <c r="R167"/>
  <c r="R166"/>
  <c r="P167"/>
  <c r="P166"/>
  <c r="BK167"/>
  <c r="BK166"/>
  <c r="J166"/>
  <c r="J167"/>
  <c r="BE167"/>
  <c r="J106"/>
  <c r="BI165"/>
  <c r="BH165"/>
  <c r="BG165"/>
  <c r="BF165"/>
  <c r="T165"/>
  <c r="T164"/>
  <c r="R165"/>
  <c r="R164"/>
  <c r="P165"/>
  <c r="P164"/>
  <c r="BK165"/>
  <c r="BK164"/>
  <c r="J164"/>
  <c r="J165"/>
  <c r="BE165"/>
  <c r="J105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T156"/>
  <c r="T155"/>
  <c r="R157"/>
  <c r="R156"/>
  <c r="R155"/>
  <c r="P157"/>
  <c r="P156"/>
  <c r="P155"/>
  <c r="BK157"/>
  <c r="BK156"/>
  <c r="J156"/>
  <c r="BK155"/>
  <c r="J155"/>
  <c r="J157"/>
  <c r="BE157"/>
  <c r="J104"/>
  <c r="J103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T151"/>
  <c r="R152"/>
  <c r="R151"/>
  <c r="P152"/>
  <c r="P151"/>
  <c r="BK152"/>
  <c r="BK151"/>
  <c r="J151"/>
  <c r="J152"/>
  <c r="BE152"/>
  <c r="J102"/>
  <c r="BI150"/>
  <c r="BH150"/>
  <c r="BG150"/>
  <c r="BF150"/>
  <c r="T150"/>
  <c r="T149"/>
  <c r="R150"/>
  <c r="R149"/>
  <c r="P150"/>
  <c r="P149"/>
  <c r="BK150"/>
  <c r="BK149"/>
  <c r="J149"/>
  <c r="J150"/>
  <c r="BE150"/>
  <c r="J101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F39"/>
  <c i="1" r="BD140"/>
  <c i="30" r="BH140"/>
  <c r="F38"/>
  <c i="1" r="BC140"/>
  <c i="30" r="BG140"/>
  <c r="F37"/>
  <c i="1" r="BB140"/>
  <c i="30" r="BF140"/>
  <c r="J36"/>
  <c i="1" r="AW140"/>
  <c i="30" r="F36"/>
  <c i="1" r="BA140"/>
  <c i="30" r="T140"/>
  <c r="T139"/>
  <c r="T138"/>
  <c r="T137"/>
  <c r="R140"/>
  <c r="R139"/>
  <c r="R138"/>
  <c r="R137"/>
  <c r="P140"/>
  <c r="P139"/>
  <c r="P138"/>
  <c r="P137"/>
  <c i="1" r="AU140"/>
  <c i="30" r="BK140"/>
  <c r="BK139"/>
  <c r="J139"/>
  <c r="BK138"/>
  <c r="J138"/>
  <c r="BK137"/>
  <c r="J137"/>
  <c r="J98"/>
  <c r="J32"/>
  <c i="1" r="AG140"/>
  <c i="30" r="J140"/>
  <c r="BE140"/>
  <c r="J35"/>
  <c i="1" r="AV140"/>
  <c i="30" r="F35"/>
  <c i="1" r="AZ140"/>
  <c i="30" r="J100"/>
  <c r="J99"/>
  <c r="F131"/>
  <c r="E129"/>
  <c r="F91"/>
  <c r="E89"/>
  <c r="J41"/>
  <c r="J26"/>
  <c r="E26"/>
  <c r="J134"/>
  <c r="J94"/>
  <c r="J25"/>
  <c r="J23"/>
  <c r="E23"/>
  <c r="J133"/>
  <c r="J93"/>
  <c r="J22"/>
  <c r="J20"/>
  <c r="E20"/>
  <c r="F134"/>
  <c r="F94"/>
  <c r="J19"/>
  <c r="J17"/>
  <c r="E17"/>
  <c r="F133"/>
  <c r="F93"/>
  <c r="J16"/>
  <c r="J14"/>
  <c r="J131"/>
  <c r="J91"/>
  <c r="E7"/>
  <c r="E125"/>
  <c r="E85"/>
  <c i="29" r="J39"/>
  <c r="J38"/>
  <c i="1" r="AY139"/>
  <c i="29" r="J37"/>
  <c i="1" r="AX139"/>
  <c i="29"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T222"/>
  <c r="R223"/>
  <c r="R222"/>
  <c r="P223"/>
  <c r="P222"/>
  <c r="BK223"/>
  <c r="BK222"/>
  <c r="J222"/>
  <c r="J223"/>
  <c r="BE223"/>
  <c r="J104"/>
  <c r="BI221"/>
  <c r="BH221"/>
  <c r="BG221"/>
  <c r="BF221"/>
  <c r="T221"/>
  <c r="R221"/>
  <c r="P221"/>
  <c r="BK221"/>
  <c r="J221"/>
  <c r="BE221"/>
  <c r="BI220"/>
  <c r="BH220"/>
  <c r="BG220"/>
  <c r="BF220"/>
  <c r="T220"/>
  <c r="T219"/>
  <c r="R220"/>
  <c r="R219"/>
  <c r="P220"/>
  <c r="P219"/>
  <c r="BK220"/>
  <c r="BK219"/>
  <c r="J219"/>
  <c r="J220"/>
  <c r="BE220"/>
  <c r="J103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T139"/>
  <c r="R140"/>
  <c r="R139"/>
  <c r="P140"/>
  <c r="P139"/>
  <c r="BK140"/>
  <c r="BK139"/>
  <c r="J139"/>
  <c r="J140"/>
  <c r="BE140"/>
  <c r="J102"/>
  <c r="BI138"/>
  <c r="BH138"/>
  <c r="BG138"/>
  <c r="BF138"/>
  <c r="T138"/>
  <c r="R138"/>
  <c r="P138"/>
  <c r="BK138"/>
  <c r="J138"/>
  <c r="BE138"/>
  <c r="BI137"/>
  <c r="BH137"/>
  <c r="BG137"/>
  <c r="BF137"/>
  <c r="T137"/>
  <c r="T136"/>
  <c r="R137"/>
  <c r="R136"/>
  <c r="P137"/>
  <c r="P136"/>
  <c r="BK137"/>
  <c r="BK136"/>
  <c r="J136"/>
  <c r="J137"/>
  <c r="BE137"/>
  <c r="J101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F39"/>
  <c i="1" r="BD139"/>
  <c i="29" r="BH129"/>
  <c r="F38"/>
  <c i="1" r="BC139"/>
  <c i="29" r="BG129"/>
  <c r="F37"/>
  <c i="1" r="BB139"/>
  <c i="29" r="BF129"/>
  <c r="J36"/>
  <c i="1" r="AW139"/>
  <c i="29" r="F36"/>
  <c i="1" r="BA139"/>
  <c i="29" r="T129"/>
  <c r="T128"/>
  <c r="T127"/>
  <c r="T126"/>
  <c r="R129"/>
  <c r="R128"/>
  <c r="R127"/>
  <c r="R126"/>
  <c r="P129"/>
  <c r="P128"/>
  <c r="P127"/>
  <c r="P126"/>
  <c i="1" r="AU139"/>
  <c i="29" r="BK129"/>
  <c r="BK128"/>
  <c r="J128"/>
  <c r="BK127"/>
  <c r="J127"/>
  <c r="BK126"/>
  <c r="J126"/>
  <c r="J98"/>
  <c r="J32"/>
  <c i="1" r="AG139"/>
  <c i="29" r="J129"/>
  <c r="BE129"/>
  <c r="J35"/>
  <c i="1" r="AV139"/>
  <c i="29" r="F35"/>
  <c i="1" r="AZ139"/>
  <c i="29" r="J100"/>
  <c r="J99"/>
  <c r="F120"/>
  <c r="E118"/>
  <c r="F91"/>
  <c r="E89"/>
  <c r="J41"/>
  <c r="J26"/>
  <c r="E26"/>
  <c r="J123"/>
  <c r="J94"/>
  <c r="J25"/>
  <c r="J23"/>
  <c r="E23"/>
  <c r="J122"/>
  <c r="J93"/>
  <c r="J22"/>
  <c r="J20"/>
  <c r="E20"/>
  <c r="F123"/>
  <c r="F94"/>
  <c r="J19"/>
  <c r="J17"/>
  <c r="E17"/>
  <c r="F122"/>
  <c r="F93"/>
  <c r="J16"/>
  <c r="J14"/>
  <c r="J120"/>
  <c r="J91"/>
  <c r="E7"/>
  <c r="E114"/>
  <c r="E85"/>
  <c i="28" r="J39"/>
  <c r="J38"/>
  <c i="1" r="AY137"/>
  <c i="28" r="J37"/>
  <c i="1" r="AX137"/>
  <c i="28"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T203"/>
  <c r="T202"/>
  <c r="R204"/>
  <c r="R203"/>
  <c r="R202"/>
  <c r="P204"/>
  <c r="P203"/>
  <c r="P202"/>
  <c r="BK204"/>
  <c r="BK203"/>
  <c r="J203"/>
  <c r="BK202"/>
  <c r="J202"/>
  <c r="J204"/>
  <c r="BE204"/>
  <c r="J109"/>
  <c r="J108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T193"/>
  <c r="T192"/>
  <c r="R194"/>
  <c r="R193"/>
  <c r="R192"/>
  <c r="P194"/>
  <c r="P193"/>
  <c r="P192"/>
  <c r="BK194"/>
  <c r="BK193"/>
  <c r="J193"/>
  <c r="BK192"/>
  <c r="J192"/>
  <c r="J194"/>
  <c r="BE194"/>
  <c r="J107"/>
  <c r="J106"/>
  <c r="BI190"/>
  <c r="BH190"/>
  <c r="BG190"/>
  <c r="BF190"/>
  <c r="T190"/>
  <c r="R190"/>
  <c r="P190"/>
  <c r="BK190"/>
  <c r="J190"/>
  <c r="BE190"/>
  <c r="BI188"/>
  <c r="BH188"/>
  <c r="BG188"/>
  <c r="BF188"/>
  <c r="T188"/>
  <c r="R188"/>
  <c r="P188"/>
  <c r="BK188"/>
  <c r="J188"/>
  <c r="BE188"/>
  <c r="BI186"/>
  <c r="BH186"/>
  <c r="BG186"/>
  <c r="BF186"/>
  <c r="T186"/>
  <c r="R186"/>
  <c r="P186"/>
  <c r="BK186"/>
  <c r="J186"/>
  <c r="BE186"/>
  <c r="BI184"/>
  <c r="BH184"/>
  <c r="BG184"/>
  <c r="BF184"/>
  <c r="T184"/>
  <c r="T183"/>
  <c r="R184"/>
  <c r="R183"/>
  <c r="P184"/>
  <c r="P183"/>
  <c r="BK184"/>
  <c r="BK183"/>
  <c r="J183"/>
  <c r="J184"/>
  <c r="BE184"/>
  <c r="J105"/>
  <c r="BI181"/>
  <c r="BH181"/>
  <c r="BG181"/>
  <c r="BF181"/>
  <c r="T181"/>
  <c r="R181"/>
  <c r="P181"/>
  <c r="BK181"/>
  <c r="J181"/>
  <c r="BE181"/>
  <c r="BI179"/>
  <c r="BH179"/>
  <c r="BG179"/>
  <c r="BF179"/>
  <c r="T179"/>
  <c r="T178"/>
  <c r="R179"/>
  <c r="R178"/>
  <c r="P179"/>
  <c r="P178"/>
  <c r="BK179"/>
  <c r="BK178"/>
  <c r="J178"/>
  <c r="J179"/>
  <c r="BE179"/>
  <c r="J104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8"/>
  <c r="BH168"/>
  <c r="BG168"/>
  <c r="BF168"/>
  <c r="T168"/>
  <c r="R168"/>
  <c r="P168"/>
  <c r="BK168"/>
  <c r="J168"/>
  <c r="BE168"/>
  <c r="BI166"/>
  <c r="BH166"/>
  <c r="BG166"/>
  <c r="BF166"/>
  <c r="T166"/>
  <c r="T165"/>
  <c r="R166"/>
  <c r="R165"/>
  <c r="P166"/>
  <c r="P165"/>
  <c r="BK166"/>
  <c r="BK165"/>
  <c r="J165"/>
  <c r="J166"/>
  <c r="BE166"/>
  <c r="J103"/>
  <c r="BI163"/>
  <c r="BH163"/>
  <c r="BG163"/>
  <c r="BF163"/>
  <c r="T163"/>
  <c r="T162"/>
  <c r="R163"/>
  <c r="R162"/>
  <c r="P163"/>
  <c r="P162"/>
  <c r="BK163"/>
  <c r="BK162"/>
  <c r="J162"/>
  <c r="J163"/>
  <c r="BE163"/>
  <c r="J102"/>
  <c r="BI160"/>
  <c r="BH160"/>
  <c r="BG160"/>
  <c r="BF160"/>
  <c r="T160"/>
  <c r="T159"/>
  <c r="R160"/>
  <c r="R159"/>
  <c r="P160"/>
  <c r="P159"/>
  <c r="BK160"/>
  <c r="BK159"/>
  <c r="J159"/>
  <c r="J160"/>
  <c r="BE160"/>
  <c r="J101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4"/>
  <c r="F39"/>
  <c i="1" r="BD137"/>
  <c i="28" r="BH134"/>
  <c r="F38"/>
  <c i="1" r="BC137"/>
  <c i="28" r="BG134"/>
  <c r="F37"/>
  <c i="1" r="BB137"/>
  <c i="28" r="BF134"/>
  <c r="J36"/>
  <c i="1" r="AW137"/>
  <c i="28" r="F36"/>
  <c i="1" r="BA137"/>
  <c i="28" r="T134"/>
  <c r="T133"/>
  <c r="T132"/>
  <c r="T131"/>
  <c r="R134"/>
  <c r="R133"/>
  <c r="R132"/>
  <c r="R131"/>
  <c r="P134"/>
  <c r="P133"/>
  <c r="P132"/>
  <c r="P131"/>
  <c i="1" r="AU137"/>
  <c i="28" r="BK134"/>
  <c r="BK133"/>
  <c r="J133"/>
  <c r="BK132"/>
  <c r="J132"/>
  <c r="BK131"/>
  <c r="J131"/>
  <c r="J98"/>
  <c r="J32"/>
  <c i="1" r="AG137"/>
  <c i="28" r="J134"/>
  <c r="BE134"/>
  <c r="J35"/>
  <c i="1" r="AV137"/>
  <c i="28" r="F35"/>
  <c i="1" r="AZ137"/>
  <c i="28" r="J100"/>
  <c r="J99"/>
  <c r="F125"/>
  <c r="E123"/>
  <c r="F91"/>
  <c r="E89"/>
  <c r="J41"/>
  <c r="J26"/>
  <c r="E26"/>
  <c r="J128"/>
  <c r="J94"/>
  <c r="J25"/>
  <c r="J23"/>
  <c r="E23"/>
  <c r="J127"/>
  <c r="J93"/>
  <c r="J22"/>
  <c r="J20"/>
  <c r="E20"/>
  <c r="F128"/>
  <c r="F94"/>
  <c r="J19"/>
  <c r="J17"/>
  <c r="E17"/>
  <c r="F127"/>
  <c r="F93"/>
  <c r="J16"/>
  <c r="J14"/>
  <c r="J125"/>
  <c r="J91"/>
  <c r="E7"/>
  <c r="E119"/>
  <c r="E85"/>
  <c i="27" r="J39"/>
  <c r="J38"/>
  <c i="1" r="AY135"/>
  <c i="27" r="J37"/>
  <c i="1" r="AX135"/>
  <c i="27" r="BI226"/>
  <c r="BH226"/>
  <c r="BG226"/>
  <c r="BF226"/>
  <c r="T226"/>
  <c r="T225"/>
  <c r="T224"/>
  <c r="R226"/>
  <c r="R225"/>
  <c r="R224"/>
  <c r="P226"/>
  <c r="P225"/>
  <c r="P224"/>
  <c r="BK226"/>
  <c r="BK225"/>
  <c r="J225"/>
  <c r="BK224"/>
  <c r="J224"/>
  <c r="J226"/>
  <c r="BE226"/>
  <c r="J108"/>
  <c r="J107"/>
  <c r="BI222"/>
  <c r="BH222"/>
  <c r="BG222"/>
  <c r="BF222"/>
  <c r="T222"/>
  <c r="R222"/>
  <c r="P222"/>
  <c r="BK222"/>
  <c r="J222"/>
  <c r="BE222"/>
  <c r="BI220"/>
  <c r="BH220"/>
  <c r="BG220"/>
  <c r="BF220"/>
  <c r="T220"/>
  <c r="R220"/>
  <c r="P220"/>
  <c r="BK220"/>
  <c r="J220"/>
  <c r="BE220"/>
  <c r="BI218"/>
  <c r="BH218"/>
  <c r="BG218"/>
  <c r="BF218"/>
  <c r="T218"/>
  <c r="R218"/>
  <c r="P218"/>
  <c r="BK218"/>
  <c r="J218"/>
  <c r="BE218"/>
  <c r="BI216"/>
  <c r="BH216"/>
  <c r="BG216"/>
  <c r="BF216"/>
  <c r="T216"/>
  <c r="T215"/>
  <c r="R216"/>
  <c r="R215"/>
  <c r="P216"/>
  <c r="P215"/>
  <c r="BK216"/>
  <c r="BK215"/>
  <c r="J215"/>
  <c r="J216"/>
  <c r="BE216"/>
  <c r="J106"/>
  <c r="BI214"/>
  <c r="BH214"/>
  <c r="BG214"/>
  <c r="BF214"/>
  <c r="T214"/>
  <c r="R214"/>
  <c r="P214"/>
  <c r="BK214"/>
  <c r="J214"/>
  <c r="BE214"/>
  <c r="BI213"/>
  <c r="BH213"/>
  <c r="BG213"/>
  <c r="BF213"/>
  <c r="T213"/>
  <c r="T212"/>
  <c r="R213"/>
  <c r="R212"/>
  <c r="P213"/>
  <c r="P212"/>
  <c r="BK213"/>
  <c r="BK212"/>
  <c r="J212"/>
  <c r="J213"/>
  <c r="BE213"/>
  <c r="J105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7"/>
  <c r="BH197"/>
  <c r="BG197"/>
  <c r="BF197"/>
  <c r="T197"/>
  <c r="R197"/>
  <c r="P197"/>
  <c r="BK197"/>
  <c r="J197"/>
  <c r="BE197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88"/>
  <c r="BH188"/>
  <c r="BG188"/>
  <c r="BF188"/>
  <c r="T188"/>
  <c r="R188"/>
  <c r="P188"/>
  <c r="BK188"/>
  <c r="J188"/>
  <c r="BE188"/>
  <c r="BI185"/>
  <c r="BH185"/>
  <c r="BG185"/>
  <c r="BF185"/>
  <c r="T185"/>
  <c r="R185"/>
  <c r="P185"/>
  <c r="BK185"/>
  <c r="J185"/>
  <c r="BE185"/>
  <c r="BI182"/>
  <c r="BH182"/>
  <c r="BG182"/>
  <c r="BF182"/>
  <c r="T182"/>
  <c r="T181"/>
  <c r="R182"/>
  <c r="R181"/>
  <c r="P182"/>
  <c r="P181"/>
  <c r="BK182"/>
  <c r="BK181"/>
  <c r="J181"/>
  <c r="J182"/>
  <c r="BE182"/>
  <c r="J104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9"/>
  <c r="BH169"/>
  <c r="BG169"/>
  <c r="BF169"/>
  <c r="T169"/>
  <c r="T168"/>
  <c r="R169"/>
  <c r="R168"/>
  <c r="P169"/>
  <c r="P168"/>
  <c r="BK169"/>
  <c r="BK168"/>
  <c r="J168"/>
  <c r="J169"/>
  <c r="BE169"/>
  <c r="J103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2"/>
  <c r="BH162"/>
  <c r="BG162"/>
  <c r="BF162"/>
  <c r="T162"/>
  <c r="T161"/>
  <c r="R162"/>
  <c r="R161"/>
  <c r="P162"/>
  <c r="P161"/>
  <c r="BK162"/>
  <c r="BK161"/>
  <c r="J161"/>
  <c r="J162"/>
  <c r="BE162"/>
  <c r="J102"/>
  <c r="BI159"/>
  <c r="BH159"/>
  <c r="BG159"/>
  <c r="BF159"/>
  <c r="T159"/>
  <c r="T158"/>
  <c r="R159"/>
  <c r="R158"/>
  <c r="P159"/>
  <c r="P158"/>
  <c r="BK159"/>
  <c r="BK158"/>
  <c r="J158"/>
  <c r="J159"/>
  <c r="BE159"/>
  <c r="J101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3"/>
  <c r="F39"/>
  <c i="1" r="BD135"/>
  <c i="27" r="BH133"/>
  <c r="F38"/>
  <c i="1" r="BC135"/>
  <c i="27" r="BG133"/>
  <c r="F37"/>
  <c i="1" r="BB135"/>
  <c i="27" r="BF133"/>
  <c r="J36"/>
  <c i="1" r="AW135"/>
  <c i="27" r="F36"/>
  <c i="1" r="BA135"/>
  <c i="27" r="T133"/>
  <c r="T132"/>
  <c r="T131"/>
  <c r="T130"/>
  <c r="R133"/>
  <c r="R132"/>
  <c r="R131"/>
  <c r="R130"/>
  <c r="P133"/>
  <c r="P132"/>
  <c r="P131"/>
  <c r="P130"/>
  <c i="1" r="AU135"/>
  <c i="27" r="BK133"/>
  <c r="BK132"/>
  <c r="J132"/>
  <c r="BK131"/>
  <c r="J131"/>
  <c r="BK130"/>
  <c r="J130"/>
  <c r="J98"/>
  <c r="J32"/>
  <c i="1" r="AG135"/>
  <c i="27" r="J133"/>
  <c r="BE133"/>
  <c r="J35"/>
  <c i="1" r="AV135"/>
  <c i="27" r="F35"/>
  <c i="1" r="AZ135"/>
  <c i="27" r="J100"/>
  <c r="J99"/>
  <c r="F124"/>
  <c r="E122"/>
  <c r="F91"/>
  <c r="E89"/>
  <c r="J41"/>
  <c r="J26"/>
  <c r="E26"/>
  <c r="J127"/>
  <c r="J94"/>
  <c r="J25"/>
  <c r="J23"/>
  <c r="E23"/>
  <c r="J126"/>
  <c r="J93"/>
  <c r="J22"/>
  <c r="J20"/>
  <c r="E20"/>
  <c r="F127"/>
  <c r="F94"/>
  <c r="J19"/>
  <c r="J17"/>
  <c r="E17"/>
  <c r="F126"/>
  <c r="F93"/>
  <c r="J16"/>
  <c r="J14"/>
  <c r="J124"/>
  <c r="J91"/>
  <c r="E7"/>
  <c r="E118"/>
  <c r="E85"/>
  <c i="26" r="J39"/>
  <c r="J38"/>
  <c i="1" r="AY133"/>
  <c i="26" r="J37"/>
  <c i="1" r="AX133"/>
  <c i="26" r="BI214"/>
  <c r="BH214"/>
  <c r="BG214"/>
  <c r="BF214"/>
  <c r="T214"/>
  <c r="T213"/>
  <c r="T212"/>
  <c r="R214"/>
  <c r="R213"/>
  <c r="R212"/>
  <c r="P214"/>
  <c r="P213"/>
  <c r="P212"/>
  <c r="BK214"/>
  <c r="BK213"/>
  <c r="J213"/>
  <c r="BK212"/>
  <c r="J212"/>
  <c r="J214"/>
  <c r="BE214"/>
  <c r="J108"/>
  <c r="J107"/>
  <c r="BI210"/>
  <c r="BH210"/>
  <c r="BG210"/>
  <c r="BF210"/>
  <c r="T210"/>
  <c r="R210"/>
  <c r="P210"/>
  <c r="BK210"/>
  <c r="J210"/>
  <c r="BE210"/>
  <c r="BI208"/>
  <c r="BH208"/>
  <c r="BG208"/>
  <c r="BF208"/>
  <c r="T208"/>
  <c r="R208"/>
  <c r="P208"/>
  <c r="BK208"/>
  <c r="J208"/>
  <c r="BE208"/>
  <c r="BI206"/>
  <c r="BH206"/>
  <c r="BG206"/>
  <c r="BF206"/>
  <c r="T206"/>
  <c r="R206"/>
  <c r="P206"/>
  <c r="BK206"/>
  <c r="J206"/>
  <c r="BE206"/>
  <c r="BI204"/>
  <c r="BH204"/>
  <c r="BG204"/>
  <c r="BF204"/>
  <c r="T204"/>
  <c r="T203"/>
  <c r="R204"/>
  <c r="R203"/>
  <c r="P204"/>
  <c r="P203"/>
  <c r="BK204"/>
  <c r="BK203"/>
  <c r="J203"/>
  <c r="J204"/>
  <c r="BE204"/>
  <c r="J106"/>
  <c r="BI202"/>
  <c r="BH202"/>
  <c r="BG202"/>
  <c r="BF202"/>
  <c r="T202"/>
  <c r="R202"/>
  <c r="P202"/>
  <c r="BK202"/>
  <c r="J202"/>
  <c r="BE202"/>
  <c r="BI201"/>
  <c r="BH201"/>
  <c r="BG201"/>
  <c r="BF201"/>
  <c r="T201"/>
  <c r="T200"/>
  <c r="R201"/>
  <c r="R200"/>
  <c r="P201"/>
  <c r="P200"/>
  <c r="BK201"/>
  <c r="BK200"/>
  <c r="J200"/>
  <c r="J201"/>
  <c r="BE201"/>
  <c r="J105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T181"/>
  <c r="R182"/>
  <c r="R181"/>
  <c r="P182"/>
  <c r="P181"/>
  <c r="BK182"/>
  <c r="BK181"/>
  <c r="J181"/>
  <c r="J182"/>
  <c r="BE182"/>
  <c r="J104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9"/>
  <c r="BH169"/>
  <c r="BG169"/>
  <c r="BF169"/>
  <c r="T169"/>
  <c r="T168"/>
  <c r="R169"/>
  <c r="R168"/>
  <c r="P169"/>
  <c r="P168"/>
  <c r="BK169"/>
  <c r="BK168"/>
  <c r="J168"/>
  <c r="J169"/>
  <c r="BE169"/>
  <c r="J103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2"/>
  <c r="BH162"/>
  <c r="BG162"/>
  <c r="BF162"/>
  <c r="T162"/>
  <c r="T161"/>
  <c r="R162"/>
  <c r="R161"/>
  <c r="P162"/>
  <c r="P161"/>
  <c r="BK162"/>
  <c r="BK161"/>
  <c r="J161"/>
  <c r="J162"/>
  <c r="BE162"/>
  <c r="J102"/>
  <c r="BI159"/>
  <c r="BH159"/>
  <c r="BG159"/>
  <c r="BF159"/>
  <c r="T159"/>
  <c r="T158"/>
  <c r="R159"/>
  <c r="R158"/>
  <c r="P159"/>
  <c r="P158"/>
  <c r="BK159"/>
  <c r="BK158"/>
  <c r="J158"/>
  <c r="J159"/>
  <c r="BE159"/>
  <c r="J101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3"/>
  <c r="F39"/>
  <c i="1" r="BD133"/>
  <c i="26" r="BH133"/>
  <c r="F38"/>
  <c i="1" r="BC133"/>
  <c i="26" r="BG133"/>
  <c r="F37"/>
  <c i="1" r="BB133"/>
  <c i="26" r="BF133"/>
  <c r="J36"/>
  <c i="1" r="AW133"/>
  <c i="26" r="F36"/>
  <c i="1" r="BA133"/>
  <c i="26" r="T133"/>
  <c r="T132"/>
  <c r="T131"/>
  <c r="T130"/>
  <c r="R133"/>
  <c r="R132"/>
  <c r="R131"/>
  <c r="R130"/>
  <c r="P133"/>
  <c r="P132"/>
  <c r="P131"/>
  <c r="P130"/>
  <c i="1" r="AU133"/>
  <c i="26" r="BK133"/>
  <c r="BK132"/>
  <c r="J132"/>
  <c r="BK131"/>
  <c r="J131"/>
  <c r="BK130"/>
  <c r="J130"/>
  <c r="J98"/>
  <c r="J32"/>
  <c i="1" r="AG133"/>
  <c i="26" r="J133"/>
  <c r="BE133"/>
  <c r="J35"/>
  <c i="1" r="AV133"/>
  <c i="26" r="F35"/>
  <c i="1" r="AZ133"/>
  <c i="26" r="J100"/>
  <c r="J99"/>
  <c r="F124"/>
  <c r="E122"/>
  <c r="F91"/>
  <c r="E89"/>
  <c r="J41"/>
  <c r="J26"/>
  <c r="E26"/>
  <c r="J127"/>
  <c r="J94"/>
  <c r="J25"/>
  <c r="J23"/>
  <c r="E23"/>
  <c r="J126"/>
  <c r="J93"/>
  <c r="J22"/>
  <c r="J20"/>
  <c r="E20"/>
  <c r="F127"/>
  <c r="F94"/>
  <c r="J19"/>
  <c r="J17"/>
  <c r="E17"/>
  <c r="F126"/>
  <c r="F93"/>
  <c r="J16"/>
  <c r="J14"/>
  <c r="J124"/>
  <c r="J91"/>
  <c r="E7"/>
  <c r="E118"/>
  <c r="E85"/>
  <c i="25" r="J39"/>
  <c r="J38"/>
  <c i="1" r="AY131"/>
  <c i="25" r="J37"/>
  <c i="1" r="AX131"/>
  <c i="25" r="BI146"/>
  <c r="BH146"/>
  <c r="BG146"/>
  <c r="BF146"/>
  <c r="T146"/>
  <c r="R146"/>
  <c r="P146"/>
  <c r="BK146"/>
  <c r="J146"/>
  <c r="BE146"/>
  <c r="BI145"/>
  <c r="BH145"/>
  <c r="BG145"/>
  <c r="BF145"/>
  <c r="T145"/>
  <c r="T144"/>
  <c r="R145"/>
  <c r="R144"/>
  <c r="P145"/>
  <c r="P144"/>
  <c r="BK145"/>
  <c r="BK144"/>
  <c r="J144"/>
  <c r="J145"/>
  <c r="BE145"/>
  <c r="J102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T132"/>
  <c r="R133"/>
  <c r="R132"/>
  <c r="P133"/>
  <c r="P132"/>
  <c r="BK133"/>
  <c r="BK132"/>
  <c r="J132"/>
  <c r="J133"/>
  <c r="BE133"/>
  <c r="J101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F39"/>
  <c i="1" r="BD131"/>
  <c i="25" r="BH127"/>
  <c r="F38"/>
  <c i="1" r="BC131"/>
  <c i="25" r="BG127"/>
  <c r="F37"/>
  <c i="1" r="BB131"/>
  <c i="25" r="BF127"/>
  <c r="J36"/>
  <c i="1" r="AW131"/>
  <c i="25" r="F36"/>
  <c i="1" r="BA131"/>
  <c i="25" r="T127"/>
  <c r="T126"/>
  <c r="T125"/>
  <c r="T124"/>
  <c r="R127"/>
  <c r="R126"/>
  <c r="R125"/>
  <c r="R124"/>
  <c r="P127"/>
  <c r="P126"/>
  <c r="P125"/>
  <c r="P124"/>
  <c i="1" r="AU131"/>
  <c i="25" r="BK127"/>
  <c r="BK126"/>
  <c r="J126"/>
  <c r="BK125"/>
  <c r="J125"/>
  <c r="BK124"/>
  <c r="J124"/>
  <c r="J98"/>
  <c r="J32"/>
  <c i="1" r="AG131"/>
  <c i="25" r="J127"/>
  <c r="BE127"/>
  <c r="J35"/>
  <c i="1" r="AV131"/>
  <c i="25" r="F35"/>
  <c i="1" r="AZ131"/>
  <c i="25" r="J100"/>
  <c r="J99"/>
  <c r="F118"/>
  <c r="E116"/>
  <c r="F91"/>
  <c r="E89"/>
  <c r="J41"/>
  <c r="J26"/>
  <c r="E26"/>
  <c r="J121"/>
  <c r="J94"/>
  <c r="J25"/>
  <c r="J23"/>
  <c r="E23"/>
  <c r="J120"/>
  <c r="J93"/>
  <c r="J22"/>
  <c r="J20"/>
  <c r="E20"/>
  <c r="F121"/>
  <c r="F94"/>
  <c r="J19"/>
  <c r="J17"/>
  <c r="E17"/>
  <c r="F120"/>
  <c r="F93"/>
  <c r="J16"/>
  <c r="J14"/>
  <c r="J118"/>
  <c r="J91"/>
  <c r="E7"/>
  <c r="E112"/>
  <c r="E85"/>
  <c i="24" r="J41"/>
  <c r="J40"/>
  <c i="1" r="AY129"/>
  <c i="24" r="J39"/>
  <c i="1" r="AX129"/>
  <c i="24" r="BI167"/>
  <c r="BH167"/>
  <c r="BG167"/>
  <c r="BF167"/>
  <c r="T167"/>
  <c r="T166"/>
  <c r="R167"/>
  <c r="R166"/>
  <c r="P167"/>
  <c r="P166"/>
  <c r="BK167"/>
  <c r="BK166"/>
  <c r="J166"/>
  <c r="J167"/>
  <c r="BE167"/>
  <c r="J107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T153"/>
  <c r="R154"/>
  <c r="R153"/>
  <c r="P154"/>
  <c r="P153"/>
  <c r="BK154"/>
  <c r="BK153"/>
  <c r="J153"/>
  <c r="J154"/>
  <c r="BE154"/>
  <c r="J106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T146"/>
  <c r="R147"/>
  <c r="R146"/>
  <c r="P147"/>
  <c r="P146"/>
  <c r="BK147"/>
  <c r="BK146"/>
  <c r="J146"/>
  <c r="J147"/>
  <c r="BE147"/>
  <c r="J105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104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T138"/>
  <c r="R139"/>
  <c r="R138"/>
  <c r="P139"/>
  <c r="P138"/>
  <c r="BK139"/>
  <c r="BK138"/>
  <c r="J138"/>
  <c r="J139"/>
  <c r="BE139"/>
  <c r="J103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F41"/>
  <c i="1" r="BD129"/>
  <c i="24" r="BH134"/>
  <c r="F40"/>
  <c i="1" r="BC129"/>
  <c i="24" r="BG134"/>
  <c r="F39"/>
  <c i="1" r="BB129"/>
  <c i="24" r="BF134"/>
  <c r="J38"/>
  <c i="1" r="AW129"/>
  <c i="24" r="F38"/>
  <c i="1" r="BA129"/>
  <c i="24" r="T134"/>
  <c r="T133"/>
  <c r="T132"/>
  <c r="T131"/>
  <c r="R134"/>
  <c r="R133"/>
  <c r="R132"/>
  <c r="R131"/>
  <c r="P134"/>
  <c r="P133"/>
  <c r="P132"/>
  <c r="P131"/>
  <c i="1" r="AU129"/>
  <c i="24" r="BK134"/>
  <c r="BK133"/>
  <c r="J133"/>
  <c r="BK132"/>
  <c r="J132"/>
  <c r="BK131"/>
  <c r="J131"/>
  <c r="J100"/>
  <c r="J34"/>
  <c i="1" r="AG129"/>
  <c i="24" r="J134"/>
  <c r="BE134"/>
  <c r="J37"/>
  <c i="1" r="AV129"/>
  <c i="24" r="F37"/>
  <c i="1" r="AZ129"/>
  <c i="24" r="J102"/>
  <c r="J101"/>
  <c r="J128"/>
  <c r="J127"/>
  <c r="F127"/>
  <c r="F125"/>
  <c r="E123"/>
  <c r="J96"/>
  <c r="J95"/>
  <c r="F95"/>
  <c r="F93"/>
  <c r="E91"/>
  <c r="J43"/>
  <c r="J22"/>
  <c r="E22"/>
  <c r="F128"/>
  <c r="F96"/>
  <c r="J21"/>
  <c r="J16"/>
  <c r="J125"/>
  <c r="J93"/>
  <c r="E7"/>
  <c r="E117"/>
  <c r="E85"/>
  <c i="23" r="J41"/>
  <c r="J40"/>
  <c i="1" r="AY128"/>
  <c i="23" r="J39"/>
  <c i="1" r="AX128"/>
  <c i="23"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T204"/>
  <c r="T203"/>
  <c r="R205"/>
  <c r="R204"/>
  <c r="R203"/>
  <c r="P205"/>
  <c r="P204"/>
  <c r="P203"/>
  <c r="BK205"/>
  <c r="BK204"/>
  <c r="J204"/>
  <c r="BK203"/>
  <c r="J203"/>
  <c r="J205"/>
  <c r="BE205"/>
  <c r="J120"/>
  <c r="J119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T198"/>
  <c r="T197"/>
  <c r="R199"/>
  <c r="R198"/>
  <c r="R197"/>
  <c r="P199"/>
  <c r="P198"/>
  <c r="P197"/>
  <c r="BK199"/>
  <c r="BK198"/>
  <c r="J198"/>
  <c r="BK197"/>
  <c r="J197"/>
  <c r="J199"/>
  <c r="BE199"/>
  <c r="J118"/>
  <c r="J11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T191"/>
  <c r="R192"/>
  <c r="R191"/>
  <c r="P192"/>
  <c r="P191"/>
  <c r="BK192"/>
  <c r="BK191"/>
  <c r="J191"/>
  <c r="J192"/>
  <c r="BE192"/>
  <c r="J116"/>
  <c r="BI190"/>
  <c r="BH190"/>
  <c r="BG190"/>
  <c r="BF190"/>
  <c r="T190"/>
  <c r="T189"/>
  <c r="R190"/>
  <c r="R189"/>
  <c r="P190"/>
  <c r="P189"/>
  <c r="BK190"/>
  <c r="BK189"/>
  <c r="J189"/>
  <c r="J190"/>
  <c r="BE190"/>
  <c r="J115"/>
  <c r="BI188"/>
  <c r="BH188"/>
  <c r="BG188"/>
  <c r="BF188"/>
  <c r="T188"/>
  <c r="T187"/>
  <c r="R188"/>
  <c r="R187"/>
  <c r="P188"/>
  <c r="P187"/>
  <c r="BK188"/>
  <c r="BK187"/>
  <c r="J187"/>
  <c r="J188"/>
  <c r="BE188"/>
  <c r="J114"/>
  <c r="BI186"/>
  <c r="BH186"/>
  <c r="BG186"/>
  <c r="BF186"/>
  <c r="T186"/>
  <c r="R186"/>
  <c r="P186"/>
  <c r="BK186"/>
  <c r="J186"/>
  <c r="BE186"/>
  <c r="BI185"/>
  <c r="BH185"/>
  <c r="BG185"/>
  <c r="BF185"/>
  <c r="T185"/>
  <c r="T184"/>
  <c r="R185"/>
  <c r="R184"/>
  <c r="P185"/>
  <c r="P184"/>
  <c r="BK185"/>
  <c r="BK184"/>
  <c r="J184"/>
  <c r="J185"/>
  <c r="BE185"/>
  <c r="J113"/>
  <c r="BI183"/>
  <c r="BH183"/>
  <c r="BG183"/>
  <c r="BF183"/>
  <c r="T183"/>
  <c r="T182"/>
  <c r="T181"/>
  <c r="R183"/>
  <c r="R182"/>
  <c r="R181"/>
  <c r="P183"/>
  <c r="P182"/>
  <c r="P181"/>
  <c r="BK183"/>
  <c r="BK182"/>
  <c r="J182"/>
  <c r="BK181"/>
  <c r="J181"/>
  <c r="J183"/>
  <c r="BE183"/>
  <c r="J112"/>
  <c r="J111"/>
  <c r="BI180"/>
  <c r="BH180"/>
  <c r="BG180"/>
  <c r="BF180"/>
  <c r="T180"/>
  <c r="T179"/>
  <c r="R180"/>
  <c r="R179"/>
  <c r="P180"/>
  <c r="P179"/>
  <c r="BK180"/>
  <c r="BK179"/>
  <c r="J179"/>
  <c r="J180"/>
  <c r="BE180"/>
  <c r="J110"/>
  <c r="BI178"/>
  <c r="BH178"/>
  <c r="BG178"/>
  <c r="BF178"/>
  <c r="T178"/>
  <c r="R178"/>
  <c r="P178"/>
  <c r="BK178"/>
  <c r="J178"/>
  <c r="BE178"/>
  <c r="BI177"/>
  <c r="BH177"/>
  <c r="BG177"/>
  <c r="BF177"/>
  <c r="T177"/>
  <c r="T176"/>
  <c r="R177"/>
  <c r="R176"/>
  <c r="P177"/>
  <c r="P176"/>
  <c r="BK177"/>
  <c r="BK176"/>
  <c r="J176"/>
  <c r="J177"/>
  <c r="BE177"/>
  <c r="J109"/>
  <c r="BI175"/>
  <c r="BH175"/>
  <c r="BG175"/>
  <c r="BF175"/>
  <c r="T175"/>
  <c r="R175"/>
  <c r="P175"/>
  <c r="BK175"/>
  <c r="J175"/>
  <c r="BE175"/>
  <c r="BI174"/>
  <c r="BH174"/>
  <c r="BG174"/>
  <c r="BF174"/>
  <c r="T174"/>
  <c r="T173"/>
  <c r="R174"/>
  <c r="R173"/>
  <c r="P174"/>
  <c r="P173"/>
  <c r="BK174"/>
  <c r="BK173"/>
  <c r="J173"/>
  <c r="J174"/>
  <c r="BE174"/>
  <c r="J108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T169"/>
  <c r="R170"/>
  <c r="R169"/>
  <c r="P170"/>
  <c r="P169"/>
  <c r="BK170"/>
  <c r="BK169"/>
  <c r="J169"/>
  <c r="J170"/>
  <c r="BE170"/>
  <c r="J107"/>
  <c r="BI168"/>
  <c r="BH168"/>
  <c r="BG168"/>
  <c r="BF168"/>
  <c r="T168"/>
  <c r="T167"/>
  <c r="T166"/>
  <c r="R168"/>
  <c r="R167"/>
  <c r="R166"/>
  <c r="P168"/>
  <c r="P167"/>
  <c r="P166"/>
  <c r="BK168"/>
  <c r="BK167"/>
  <c r="J167"/>
  <c r="BK166"/>
  <c r="J166"/>
  <c r="J168"/>
  <c r="BE168"/>
  <c r="J106"/>
  <c r="J105"/>
  <c r="BI165"/>
  <c r="BH165"/>
  <c r="BG165"/>
  <c r="BF165"/>
  <c r="T165"/>
  <c r="T164"/>
  <c r="R165"/>
  <c r="R164"/>
  <c r="P165"/>
  <c r="P164"/>
  <c r="BK165"/>
  <c r="BK164"/>
  <c r="J164"/>
  <c r="J165"/>
  <c r="BE165"/>
  <c r="J104"/>
  <c r="BI163"/>
  <c r="BH163"/>
  <c r="BG163"/>
  <c r="BF163"/>
  <c r="T163"/>
  <c r="R163"/>
  <c r="P163"/>
  <c r="BK163"/>
  <c r="J163"/>
  <c r="BE163"/>
  <c r="BI162"/>
  <c r="BH162"/>
  <c r="BG162"/>
  <c r="BF162"/>
  <c r="T162"/>
  <c r="T161"/>
  <c r="R162"/>
  <c r="R161"/>
  <c r="P162"/>
  <c r="P161"/>
  <c r="BK162"/>
  <c r="BK161"/>
  <c r="J161"/>
  <c r="J162"/>
  <c r="BE162"/>
  <c r="J103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F41"/>
  <c i="1" r="BD128"/>
  <c i="23" r="BH147"/>
  <c r="F40"/>
  <c i="1" r="BC128"/>
  <c i="23" r="BG147"/>
  <c r="F39"/>
  <c i="1" r="BB128"/>
  <c i="23" r="BF147"/>
  <c r="J38"/>
  <c i="1" r="AW128"/>
  <c i="23" r="F38"/>
  <c i="1" r="BA128"/>
  <c i="23" r="T147"/>
  <c r="T146"/>
  <c r="T145"/>
  <c r="T144"/>
  <c r="R147"/>
  <c r="R146"/>
  <c r="R145"/>
  <c r="R144"/>
  <c r="P147"/>
  <c r="P146"/>
  <c r="P145"/>
  <c r="P144"/>
  <c i="1" r="AU128"/>
  <c i="23" r="BK147"/>
  <c r="BK146"/>
  <c r="J146"/>
  <c r="BK145"/>
  <c r="J145"/>
  <c r="BK144"/>
  <c r="J144"/>
  <c r="J100"/>
  <c r="J34"/>
  <c i="1" r="AG128"/>
  <c i="23" r="J147"/>
  <c r="BE147"/>
  <c r="J37"/>
  <c i="1" r="AV128"/>
  <c i="23" r="F37"/>
  <c i="1" r="AZ128"/>
  <c i="23" r="J102"/>
  <c r="J101"/>
  <c r="J141"/>
  <c r="J140"/>
  <c r="F140"/>
  <c r="F138"/>
  <c r="E136"/>
  <c r="J96"/>
  <c r="J95"/>
  <c r="F95"/>
  <c r="F93"/>
  <c r="E91"/>
  <c r="J43"/>
  <c r="J22"/>
  <c r="E22"/>
  <c r="F141"/>
  <c r="F96"/>
  <c r="J21"/>
  <c r="J16"/>
  <c r="J138"/>
  <c r="J93"/>
  <c r="E7"/>
  <c r="E130"/>
  <c r="E85"/>
  <c i="22" r="J41"/>
  <c r="J40"/>
  <c i="1" r="AY126"/>
  <c i="22" r="J39"/>
  <c i="1" r="AX126"/>
  <c i="22" r="BI164"/>
  <c r="BH164"/>
  <c r="BG164"/>
  <c r="BF164"/>
  <c r="T164"/>
  <c r="T163"/>
  <c r="R164"/>
  <c r="R163"/>
  <c r="P164"/>
  <c r="P163"/>
  <c r="BK164"/>
  <c r="BK163"/>
  <c r="J163"/>
  <c r="J164"/>
  <c r="BE164"/>
  <c r="J107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T150"/>
  <c r="R151"/>
  <c r="R150"/>
  <c r="P151"/>
  <c r="P150"/>
  <c r="BK151"/>
  <c r="BK150"/>
  <c r="J150"/>
  <c r="J151"/>
  <c r="BE151"/>
  <c r="J106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T145"/>
  <c r="R146"/>
  <c r="R145"/>
  <c r="P146"/>
  <c r="P145"/>
  <c r="BK146"/>
  <c r="BK145"/>
  <c r="J145"/>
  <c r="J146"/>
  <c r="BE146"/>
  <c r="J10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T141"/>
  <c r="R142"/>
  <c r="R141"/>
  <c r="P142"/>
  <c r="P141"/>
  <c r="BK142"/>
  <c r="BK141"/>
  <c r="J141"/>
  <c r="J142"/>
  <c r="BE142"/>
  <c r="J104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T137"/>
  <c r="R138"/>
  <c r="R137"/>
  <c r="P138"/>
  <c r="P137"/>
  <c r="BK138"/>
  <c r="BK137"/>
  <c r="J137"/>
  <c r="J138"/>
  <c r="BE138"/>
  <c r="J103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F41"/>
  <c i="1" r="BD126"/>
  <c i="22" r="BH134"/>
  <c r="F40"/>
  <c i="1" r="BC126"/>
  <c i="22" r="BG134"/>
  <c r="F39"/>
  <c i="1" r="BB126"/>
  <c i="22" r="BF134"/>
  <c r="J38"/>
  <c i="1" r="AW126"/>
  <c i="22" r="F38"/>
  <c i="1" r="BA126"/>
  <c i="22" r="T134"/>
  <c r="T133"/>
  <c r="T132"/>
  <c r="T131"/>
  <c r="R134"/>
  <c r="R133"/>
  <c r="R132"/>
  <c r="R131"/>
  <c r="P134"/>
  <c r="P133"/>
  <c r="P132"/>
  <c r="P131"/>
  <c i="1" r="AU126"/>
  <c i="22" r="BK134"/>
  <c r="BK133"/>
  <c r="J133"/>
  <c r="BK132"/>
  <c r="J132"/>
  <c r="BK131"/>
  <c r="J131"/>
  <c r="J100"/>
  <c r="J34"/>
  <c i="1" r="AG126"/>
  <c i="22" r="J134"/>
  <c r="BE134"/>
  <c r="J37"/>
  <c i="1" r="AV126"/>
  <c i="22" r="F37"/>
  <c i="1" r="AZ126"/>
  <c i="22" r="J102"/>
  <c r="J101"/>
  <c r="J128"/>
  <c r="J127"/>
  <c r="F127"/>
  <c r="F125"/>
  <c r="E123"/>
  <c r="J96"/>
  <c r="J95"/>
  <c r="F95"/>
  <c r="F93"/>
  <c r="E91"/>
  <c r="J43"/>
  <c r="J22"/>
  <c r="E22"/>
  <c r="F128"/>
  <c r="F96"/>
  <c r="J21"/>
  <c r="J16"/>
  <c r="J125"/>
  <c r="J93"/>
  <c r="E7"/>
  <c r="E117"/>
  <c r="E85"/>
  <c i="21" r="J41"/>
  <c r="J40"/>
  <c i="1" r="AY125"/>
  <c i="21" r="J39"/>
  <c i="1" r="AX125"/>
  <c i="21" r="BI252"/>
  <c r="BH252"/>
  <c r="BG252"/>
  <c r="BF252"/>
  <c r="T252"/>
  <c r="R252"/>
  <c r="P252"/>
  <c r="BK252"/>
  <c r="J252"/>
  <c r="BE252"/>
  <c r="BI251"/>
  <c r="BH251"/>
  <c r="BG251"/>
  <c r="BF251"/>
  <c r="T251"/>
  <c r="T250"/>
  <c r="R251"/>
  <c r="R250"/>
  <c r="P251"/>
  <c r="P250"/>
  <c r="BK251"/>
  <c r="BK250"/>
  <c r="J250"/>
  <c r="J251"/>
  <c r="BE251"/>
  <c r="J126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T246"/>
  <c r="T245"/>
  <c r="R247"/>
  <c r="R246"/>
  <c r="R245"/>
  <c r="P247"/>
  <c r="P246"/>
  <c r="P245"/>
  <c r="BK247"/>
  <c r="BK246"/>
  <c r="J246"/>
  <c r="BK245"/>
  <c r="J245"/>
  <c r="J247"/>
  <c r="BE247"/>
  <c r="J125"/>
  <c r="J124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T238"/>
  <c r="R239"/>
  <c r="R238"/>
  <c r="P239"/>
  <c r="P238"/>
  <c r="BK239"/>
  <c r="BK238"/>
  <c r="J238"/>
  <c r="J239"/>
  <c r="BE239"/>
  <c r="J123"/>
  <c r="BI237"/>
  <c r="BH237"/>
  <c r="BG237"/>
  <c r="BF237"/>
  <c r="T237"/>
  <c r="T236"/>
  <c r="R237"/>
  <c r="R236"/>
  <c r="P237"/>
  <c r="P236"/>
  <c r="BK237"/>
  <c r="BK236"/>
  <c r="J236"/>
  <c r="J237"/>
  <c r="BE237"/>
  <c r="J122"/>
  <c r="BI235"/>
  <c r="BH235"/>
  <c r="BG235"/>
  <c r="BF235"/>
  <c r="T235"/>
  <c r="T234"/>
  <c r="R235"/>
  <c r="R234"/>
  <c r="P235"/>
  <c r="P234"/>
  <c r="BK235"/>
  <c r="BK234"/>
  <c r="J234"/>
  <c r="J235"/>
  <c r="BE235"/>
  <c r="J121"/>
  <c r="BI233"/>
  <c r="BH233"/>
  <c r="BG233"/>
  <c r="BF233"/>
  <c r="T233"/>
  <c r="R233"/>
  <c r="P233"/>
  <c r="BK233"/>
  <c r="J233"/>
  <c r="BE233"/>
  <c r="BI232"/>
  <c r="BH232"/>
  <c r="BG232"/>
  <c r="BF232"/>
  <c r="T232"/>
  <c r="T231"/>
  <c r="T230"/>
  <c r="R232"/>
  <c r="R231"/>
  <c r="R230"/>
  <c r="P232"/>
  <c r="P231"/>
  <c r="P230"/>
  <c r="BK232"/>
  <c r="BK231"/>
  <c r="J231"/>
  <c r="BK230"/>
  <c r="J230"/>
  <c r="J232"/>
  <c r="BE232"/>
  <c r="J120"/>
  <c r="J119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T226"/>
  <c r="R227"/>
  <c r="R226"/>
  <c r="P227"/>
  <c r="P226"/>
  <c r="BK227"/>
  <c r="BK226"/>
  <c r="J226"/>
  <c r="J227"/>
  <c r="BE227"/>
  <c r="J118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T221"/>
  <c r="R222"/>
  <c r="R221"/>
  <c r="P222"/>
  <c r="P221"/>
  <c r="BK222"/>
  <c r="BK221"/>
  <c r="J221"/>
  <c r="J222"/>
  <c r="BE222"/>
  <c r="J117"/>
  <c r="BI220"/>
  <c r="BH220"/>
  <c r="BG220"/>
  <c r="BF220"/>
  <c r="T220"/>
  <c r="R220"/>
  <c r="P220"/>
  <c r="BK220"/>
  <c r="J220"/>
  <c r="BE220"/>
  <c r="BI219"/>
  <c r="BH219"/>
  <c r="BG219"/>
  <c r="BF219"/>
  <c r="T219"/>
  <c r="T218"/>
  <c r="R219"/>
  <c r="R218"/>
  <c r="P219"/>
  <c r="P218"/>
  <c r="BK219"/>
  <c r="BK218"/>
  <c r="J218"/>
  <c r="J219"/>
  <c r="BE219"/>
  <c r="J116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T214"/>
  <c r="R215"/>
  <c r="R214"/>
  <c r="P215"/>
  <c r="P214"/>
  <c r="BK215"/>
  <c r="BK214"/>
  <c r="J214"/>
  <c r="J215"/>
  <c r="BE215"/>
  <c r="J115"/>
  <c r="BI213"/>
  <c r="BH213"/>
  <c r="BG213"/>
  <c r="BF213"/>
  <c r="T213"/>
  <c r="T212"/>
  <c r="R213"/>
  <c r="R212"/>
  <c r="P213"/>
  <c r="P212"/>
  <c r="BK213"/>
  <c r="BK212"/>
  <c r="J212"/>
  <c r="J213"/>
  <c r="BE213"/>
  <c r="J114"/>
  <c r="BI211"/>
  <c r="BH211"/>
  <c r="BG211"/>
  <c r="BF211"/>
  <c r="T211"/>
  <c r="T210"/>
  <c r="T209"/>
  <c r="R211"/>
  <c r="R210"/>
  <c r="R209"/>
  <c r="P211"/>
  <c r="P210"/>
  <c r="P209"/>
  <c r="BK211"/>
  <c r="BK210"/>
  <c r="J210"/>
  <c r="BK209"/>
  <c r="J209"/>
  <c r="J211"/>
  <c r="BE211"/>
  <c r="J113"/>
  <c r="J112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T204"/>
  <c r="T203"/>
  <c r="R205"/>
  <c r="R204"/>
  <c r="R203"/>
  <c r="P205"/>
  <c r="P204"/>
  <c r="P203"/>
  <c r="BK205"/>
  <c r="BK204"/>
  <c r="J204"/>
  <c r="BK203"/>
  <c r="J203"/>
  <c r="J205"/>
  <c r="BE205"/>
  <c r="J111"/>
  <c r="J110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T198"/>
  <c r="T197"/>
  <c r="R199"/>
  <c r="R198"/>
  <c r="R197"/>
  <c r="P199"/>
  <c r="P198"/>
  <c r="P197"/>
  <c r="BK199"/>
  <c r="BK198"/>
  <c r="J198"/>
  <c r="BK197"/>
  <c r="J197"/>
  <c r="J199"/>
  <c r="BE199"/>
  <c r="J109"/>
  <c r="J108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T193"/>
  <c r="R194"/>
  <c r="R193"/>
  <c r="P194"/>
  <c r="P193"/>
  <c r="BK194"/>
  <c r="BK193"/>
  <c r="J193"/>
  <c r="J194"/>
  <c r="BE194"/>
  <c r="J107"/>
  <c r="BI192"/>
  <c r="BH192"/>
  <c r="BG192"/>
  <c r="BF192"/>
  <c r="T192"/>
  <c r="T191"/>
  <c r="R192"/>
  <c r="R191"/>
  <c r="P192"/>
  <c r="P191"/>
  <c r="BK192"/>
  <c r="BK191"/>
  <c r="J191"/>
  <c r="J192"/>
  <c r="BE192"/>
  <c r="J106"/>
  <c r="BI190"/>
  <c r="BH190"/>
  <c r="BG190"/>
  <c r="BF190"/>
  <c r="T190"/>
  <c r="T189"/>
  <c r="R190"/>
  <c r="R189"/>
  <c r="P190"/>
  <c r="P189"/>
  <c r="BK190"/>
  <c r="BK189"/>
  <c r="J189"/>
  <c r="J190"/>
  <c r="BE190"/>
  <c r="J105"/>
  <c r="BI188"/>
  <c r="BH188"/>
  <c r="BG188"/>
  <c r="BF188"/>
  <c r="T188"/>
  <c r="T187"/>
  <c r="R188"/>
  <c r="R187"/>
  <c r="P188"/>
  <c r="P187"/>
  <c r="BK188"/>
  <c r="BK187"/>
  <c r="J187"/>
  <c r="J188"/>
  <c r="BE188"/>
  <c r="J104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/>
  <c r="J183"/>
  <c r="BE183"/>
  <c r="J103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F41"/>
  <c i="1" r="BD125"/>
  <c i="21" r="BH153"/>
  <c r="F40"/>
  <c i="1" r="BC125"/>
  <c i="21" r="BG153"/>
  <c r="F39"/>
  <c i="1" r="BB125"/>
  <c i="21" r="BF153"/>
  <c r="J38"/>
  <c i="1" r="AW125"/>
  <c i="21" r="F38"/>
  <c i="1" r="BA125"/>
  <c i="21" r="T153"/>
  <c r="T152"/>
  <c r="T151"/>
  <c r="T150"/>
  <c r="R153"/>
  <c r="R152"/>
  <c r="R151"/>
  <c r="R150"/>
  <c r="P153"/>
  <c r="P152"/>
  <c r="P151"/>
  <c r="P150"/>
  <c i="1" r="AU125"/>
  <c i="21" r="BK153"/>
  <c r="BK152"/>
  <c r="J152"/>
  <c r="BK151"/>
  <c r="J151"/>
  <c r="BK150"/>
  <c r="J150"/>
  <c r="J100"/>
  <c r="J34"/>
  <c i="1" r="AG125"/>
  <c i="21" r="J153"/>
  <c r="BE153"/>
  <c r="J37"/>
  <c i="1" r="AV125"/>
  <c i="21" r="F37"/>
  <c i="1" r="AZ125"/>
  <c i="21" r="J102"/>
  <c r="J101"/>
  <c r="J147"/>
  <c r="J146"/>
  <c r="F146"/>
  <c r="F144"/>
  <c r="E142"/>
  <c r="J96"/>
  <c r="J95"/>
  <c r="F95"/>
  <c r="F93"/>
  <c r="E91"/>
  <c r="J43"/>
  <c r="J22"/>
  <c r="E22"/>
  <c r="F147"/>
  <c r="F96"/>
  <c r="J21"/>
  <c r="J16"/>
  <c r="J144"/>
  <c r="J93"/>
  <c r="E7"/>
  <c r="E136"/>
  <c r="E85"/>
  <c i="20" r="J41"/>
  <c r="J40"/>
  <c i="1" r="AY123"/>
  <c i="20" r="J39"/>
  <c i="1" r="AX123"/>
  <c i="20" r="BI174"/>
  <c r="BH174"/>
  <c r="BG174"/>
  <c r="BF174"/>
  <c r="T174"/>
  <c r="T173"/>
  <c r="R174"/>
  <c r="R173"/>
  <c r="P174"/>
  <c r="P173"/>
  <c r="BK174"/>
  <c r="BK173"/>
  <c r="J173"/>
  <c r="J174"/>
  <c r="BE174"/>
  <c r="J107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T156"/>
  <c r="R157"/>
  <c r="R156"/>
  <c r="P157"/>
  <c r="P156"/>
  <c r="BK157"/>
  <c r="BK156"/>
  <c r="J156"/>
  <c r="J157"/>
  <c r="BE157"/>
  <c r="J10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T147"/>
  <c r="R148"/>
  <c r="R147"/>
  <c r="P148"/>
  <c r="P147"/>
  <c r="BK148"/>
  <c r="BK147"/>
  <c r="J147"/>
  <c r="J148"/>
  <c r="BE148"/>
  <c r="J105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T143"/>
  <c r="R144"/>
  <c r="R143"/>
  <c r="P144"/>
  <c r="P143"/>
  <c r="BK144"/>
  <c r="BK143"/>
  <c r="J143"/>
  <c r="J144"/>
  <c r="BE144"/>
  <c r="J104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T139"/>
  <c r="R140"/>
  <c r="R139"/>
  <c r="P140"/>
  <c r="P139"/>
  <c r="BK140"/>
  <c r="BK139"/>
  <c r="J139"/>
  <c r="J140"/>
  <c r="BE140"/>
  <c r="J103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F41"/>
  <c i="1" r="BD123"/>
  <c i="20" r="BH134"/>
  <c r="F40"/>
  <c i="1" r="BC123"/>
  <c i="20" r="BG134"/>
  <c r="F39"/>
  <c i="1" r="BB123"/>
  <c i="20" r="BF134"/>
  <c r="J38"/>
  <c i="1" r="AW123"/>
  <c i="20" r="F38"/>
  <c i="1" r="BA123"/>
  <c i="20" r="T134"/>
  <c r="T133"/>
  <c r="T132"/>
  <c r="T131"/>
  <c r="R134"/>
  <c r="R133"/>
  <c r="R132"/>
  <c r="R131"/>
  <c r="P134"/>
  <c r="P133"/>
  <c r="P132"/>
  <c r="P131"/>
  <c i="1" r="AU123"/>
  <c i="20" r="BK134"/>
  <c r="BK133"/>
  <c r="J133"/>
  <c r="BK132"/>
  <c r="J132"/>
  <c r="BK131"/>
  <c r="J131"/>
  <c r="J100"/>
  <c r="J34"/>
  <c i="1" r="AG123"/>
  <c i="20" r="J134"/>
  <c r="BE134"/>
  <c r="J37"/>
  <c i="1" r="AV123"/>
  <c i="20" r="F37"/>
  <c i="1" r="AZ123"/>
  <c i="20" r="J102"/>
  <c r="J101"/>
  <c r="J128"/>
  <c r="J127"/>
  <c r="F127"/>
  <c r="F125"/>
  <c r="E123"/>
  <c r="J96"/>
  <c r="J95"/>
  <c r="F95"/>
  <c r="F93"/>
  <c r="E91"/>
  <c r="J43"/>
  <c r="J22"/>
  <c r="E22"/>
  <c r="F128"/>
  <c r="F96"/>
  <c r="J21"/>
  <c r="J16"/>
  <c r="J125"/>
  <c r="J93"/>
  <c r="E7"/>
  <c r="E117"/>
  <c r="E85"/>
  <c i="19" r="J41"/>
  <c r="J40"/>
  <c i="1" r="AY122"/>
  <c i="19" r="J39"/>
  <c i="1" r="AX122"/>
  <c i="19" r="BI260"/>
  <c r="BH260"/>
  <c r="BG260"/>
  <c r="BF260"/>
  <c r="T260"/>
  <c r="R260"/>
  <c r="P260"/>
  <c r="BK260"/>
  <c r="J260"/>
  <c r="BE260"/>
  <c r="BI259"/>
  <c r="BH259"/>
  <c r="BG259"/>
  <c r="BF259"/>
  <c r="T259"/>
  <c r="T258"/>
  <c r="R259"/>
  <c r="R258"/>
  <c r="P259"/>
  <c r="P258"/>
  <c r="BK259"/>
  <c r="BK258"/>
  <c r="J258"/>
  <c r="J259"/>
  <c r="BE259"/>
  <c r="J127"/>
  <c r="BI257"/>
  <c r="BH257"/>
  <c r="BG257"/>
  <c r="BF257"/>
  <c r="T257"/>
  <c r="T256"/>
  <c r="R257"/>
  <c r="R256"/>
  <c r="P257"/>
  <c r="P256"/>
  <c r="BK257"/>
  <c r="BK256"/>
  <c r="J256"/>
  <c r="J257"/>
  <c r="BE257"/>
  <c r="J12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3"/>
  <c r="BH253"/>
  <c r="BG253"/>
  <c r="BF253"/>
  <c r="T253"/>
  <c r="T252"/>
  <c r="T251"/>
  <c r="R253"/>
  <c r="R252"/>
  <c r="R251"/>
  <c r="P253"/>
  <c r="P252"/>
  <c r="P251"/>
  <c r="BK253"/>
  <c r="BK252"/>
  <c r="J252"/>
  <c r="BK251"/>
  <c r="J251"/>
  <c r="J253"/>
  <c r="BE253"/>
  <c r="J125"/>
  <c r="J124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T244"/>
  <c r="R245"/>
  <c r="R244"/>
  <c r="P245"/>
  <c r="P244"/>
  <c r="BK245"/>
  <c r="BK244"/>
  <c r="J244"/>
  <c r="J245"/>
  <c r="BE245"/>
  <c r="J123"/>
  <c r="BI243"/>
  <c r="BH243"/>
  <c r="BG243"/>
  <c r="BF243"/>
  <c r="T243"/>
  <c r="T242"/>
  <c r="R243"/>
  <c r="R242"/>
  <c r="P243"/>
  <c r="P242"/>
  <c r="BK243"/>
  <c r="BK242"/>
  <c r="J242"/>
  <c r="J243"/>
  <c r="BE243"/>
  <c r="J122"/>
  <c r="BI241"/>
  <c r="BH241"/>
  <c r="BG241"/>
  <c r="BF241"/>
  <c r="T241"/>
  <c r="T240"/>
  <c r="R241"/>
  <c r="R240"/>
  <c r="P241"/>
  <c r="P240"/>
  <c r="BK241"/>
  <c r="BK240"/>
  <c r="J240"/>
  <c r="J241"/>
  <c r="BE241"/>
  <c r="J121"/>
  <c r="BI239"/>
  <c r="BH239"/>
  <c r="BG239"/>
  <c r="BF239"/>
  <c r="T239"/>
  <c r="R239"/>
  <c r="P239"/>
  <c r="BK239"/>
  <c r="J239"/>
  <c r="BE239"/>
  <c r="BI238"/>
  <c r="BH238"/>
  <c r="BG238"/>
  <c r="BF238"/>
  <c r="T238"/>
  <c r="T237"/>
  <c r="T236"/>
  <c r="R238"/>
  <c r="R237"/>
  <c r="R236"/>
  <c r="P238"/>
  <c r="P237"/>
  <c r="P236"/>
  <c r="BK238"/>
  <c r="BK237"/>
  <c r="J237"/>
  <c r="BK236"/>
  <c r="J236"/>
  <c r="J238"/>
  <c r="BE238"/>
  <c r="J120"/>
  <c r="J119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T232"/>
  <c r="R233"/>
  <c r="R232"/>
  <c r="P233"/>
  <c r="P232"/>
  <c r="BK233"/>
  <c r="BK232"/>
  <c r="J232"/>
  <c r="J233"/>
  <c r="BE233"/>
  <c r="J118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T227"/>
  <c r="R228"/>
  <c r="R227"/>
  <c r="P228"/>
  <c r="P227"/>
  <c r="BK228"/>
  <c r="BK227"/>
  <c r="J227"/>
  <c r="J228"/>
  <c r="BE228"/>
  <c r="J117"/>
  <c r="BI226"/>
  <c r="BH226"/>
  <c r="BG226"/>
  <c r="BF226"/>
  <c r="T226"/>
  <c r="R226"/>
  <c r="P226"/>
  <c r="BK226"/>
  <c r="J226"/>
  <c r="BE226"/>
  <c r="BI225"/>
  <c r="BH225"/>
  <c r="BG225"/>
  <c r="BF225"/>
  <c r="T225"/>
  <c r="T224"/>
  <c r="R225"/>
  <c r="R224"/>
  <c r="P225"/>
  <c r="P224"/>
  <c r="BK225"/>
  <c r="BK224"/>
  <c r="J224"/>
  <c r="J225"/>
  <c r="BE225"/>
  <c r="J116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T220"/>
  <c r="R221"/>
  <c r="R220"/>
  <c r="P221"/>
  <c r="P220"/>
  <c r="BK221"/>
  <c r="BK220"/>
  <c r="J220"/>
  <c r="J221"/>
  <c r="BE221"/>
  <c r="J115"/>
  <c r="BI219"/>
  <c r="BH219"/>
  <c r="BG219"/>
  <c r="BF219"/>
  <c r="T219"/>
  <c r="T218"/>
  <c r="R219"/>
  <c r="R218"/>
  <c r="P219"/>
  <c r="P218"/>
  <c r="BK219"/>
  <c r="BK218"/>
  <c r="J218"/>
  <c r="J219"/>
  <c r="BE219"/>
  <c r="J114"/>
  <c r="BI217"/>
  <c r="BH217"/>
  <c r="BG217"/>
  <c r="BF217"/>
  <c r="T217"/>
  <c r="T216"/>
  <c r="T215"/>
  <c r="R217"/>
  <c r="R216"/>
  <c r="R215"/>
  <c r="P217"/>
  <c r="P216"/>
  <c r="P215"/>
  <c r="BK217"/>
  <c r="BK216"/>
  <c r="J216"/>
  <c r="BK215"/>
  <c r="J215"/>
  <c r="J217"/>
  <c r="BE217"/>
  <c r="J113"/>
  <c r="J112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T210"/>
  <c r="T209"/>
  <c r="R211"/>
  <c r="R210"/>
  <c r="R209"/>
  <c r="P211"/>
  <c r="P210"/>
  <c r="P209"/>
  <c r="BK211"/>
  <c r="BK210"/>
  <c r="J210"/>
  <c r="BK209"/>
  <c r="J209"/>
  <c r="J211"/>
  <c r="BE211"/>
  <c r="J111"/>
  <c r="J110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T204"/>
  <c r="T203"/>
  <c r="R205"/>
  <c r="R204"/>
  <c r="R203"/>
  <c r="P205"/>
  <c r="P204"/>
  <c r="P203"/>
  <c r="BK205"/>
  <c r="BK204"/>
  <c r="J204"/>
  <c r="BK203"/>
  <c r="J203"/>
  <c r="J205"/>
  <c r="BE205"/>
  <c r="J109"/>
  <c r="J108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T199"/>
  <c r="R200"/>
  <c r="R199"/>
  <c r="P200"/>
  <c r="P199"/>
  <c r="BK200"/>
  <c r="BK199"/>
  <c r="J199"/>
  <c r="J200"/>
  <c r="BE200"/>
  <c r="J107"/>
  <c r="BI198"/>
  <c r="BH198"/>
  <c r="BG198"/>
  <c r="BF198"/>
  <c r="T198"/>
  <c r="R198"/>
  <c r="P198"/>
  <c r="BK198"/>
  <c r="J198"/>
  <c r="BE198"/>
  <c r="BI197"/>
  <c r="BH197"/>
  <c r="BG197"/>
  <c r="BF197"/>
  <c r="T197"/>
  <c r="T196"/>
  <c r="R197"/>
  <c r="R196"/>
  <c r="P197"/>
  <c r="P196"/>
  <c r="BK197"/>
  <c r="BK196"/>
  <c r="J196"/>
  <c r="J197"/>
  <c r="BE197"/>
  <c r="J106"/>
  <c r="BI195"/>
  <c r="BH195"/>
  <c r="BG195"/>
  <c r="BF195"/>
  <c r="T195"/>
  <c r="T194"/>
  <c r="R195"/>
  <c r="R194"/>
  <c r="P195"/>
  <c r="P194"/>
  <c r="BK195"/>
  <c r="BK194"/>
  <c r="J194"/>
  <c r="J195"/>
  <c r="BE195"/>
  <c r="J105"/>
  <c r="BI193"/>
  <c r="BH193"/>
  <c r="BG193"/>
  <c r="BF193"/>
  <c r="T193"/>
  <c r="T192"/>
  <c r="R193"/>
  <c r="R192"/>
  <c r="P193"/>
  <c r="P192"/>
  <c r="BK193"/>
  <c r="BK192"/>
  <c r="J192"/>
  <c r="J193"/>
  <c r="BE193"/>
  <c r="J104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T183"/>
  <c r="R184"/>
  <c r="R183"/>
  <c r="P184"/>
  <c r="P183"/>
  <c r="BK184"/>
  <c r="BK183"/>
  <c r="J183"/>
  <c r="J184"/>
  <c r="BE184"/>
  <c r="J10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F41"/>
  <c i="1" r="BD122"/>
  <c i="19" r="BH154"/>
  <c r="F40"/>
  <c i="1" r="BC122"/>
  <c i="19" r="BG154"/>
  <c r="F39"/>
  <c i="1" r="BB122"/>
  <c i="19" r="BF154"/>
  <c r="J38"/>
  <c i="1" r="AW122"/>
  <c i="19" r="F38"/>
  <c i="1" r="BA122"/>
  <c i="19" r="T154"/>
  <c r="T153"/>
  <c r="T152"/>
  <c r="T151"/>
  <c r="R154"/>
  <c r="R153"/>
  <c r="R152"/>
  <c r="R151"/>
  <c r="P154"/>
  <c r="P153"/>
  <c r="P152"/>
  <c r="P151"/>
  <c i="1" r="AU122"/>
  <c i="19" r="BK154"/>
  <c r="BK153"/>
  <c r="J153"/>
  <c r="BK152"/>
  <c r="J152"/>
  <c r="BK151"/>
  <c r="J151"/>
  <c r="J100"/>
  <c r="J34"/>
  <c i="1" r="AG122"/>
  <c i="19" r="J154"/>
  <c r="BE154"/>
  <c r="J37"/>
  <c i="1" r="AV122"/>
  <c i="19" r="F37"/>
  <c i="1" r="AZ122"/>
  <c i="19" r="J102"/>
  <c r="J101"/>
  <c r="J148"/>
  <c r="J147"/>
  <c r="F147"/>
  <c r="F145"/>
  <c r="E143"/>
  <c r="J96"/>
  <c r="J95"/>
  <c r="F95"/>
  <c r="F93"/>
  <c r="E91"/>
  <c r="J43"/>
  <c r="J22"/>
  <c r="E22"/>
  <c r="F148"/>
  <c r="F96"/>
  <c r="J21"/>
  <c r="J16"/>
  <c r="J145"/>
  <c r="J93"/>
  <c r="E7"/>
  <c r="E137"/>
  <c r="E85"/>
  <c i="18" r="J41"/>
  <c r="J40"/>
  <c i="1" r="AY120"/>
  <c i="18" r="J39"/>
  <c i="1" r="AX120"/>
  <c i="18" r="BI165"/>
  <c r="BH165"/>
  <c r="BG165"/>
  <c r="BF165"/>
  <c r="T165"/>
  <c r="T164"/>
  <c r="R165"/>
  <c r="R164"/>
  <c r="P165"/>
  <c r="P164"/>
  <c r="BK165"/>
  <c r="BK164"/>
  <c r="J164"/>
  <c r="J165"/>
  <c r="BE165"/>
  <c r="J107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T151"/>
  <c r="R152"/>
  <c r="R151"/>
  <c r="P152"/>
  <c r="P151"/>
  <c r="BK152"/>
  <c r="BK151"/>
  <c r="J151"/>
  <c r="J152"/>
  <c r="BE152"/>
  <c r="J106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T145"/>
  <c r="R146"/>
  <c r="R145"/>
  <c r="P146"/>
  <c r="P145"/>
  <c r="BK146"/>
  <c r="BK145"/>
  <c r="J145"/>
  <c r="J146"/>
  <c r="BE146"/>
  <c r="J10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T141"/>
  <c r="R142"/>
  <c r="R141"/>
  <c r="P142"/>
  <c r="P141"/>
  <c r="BK142"/>
  <c r="BK141"/>
  <c r="J141"/>
  <c r="J142"/>
  <c r="BE142"/>
  <c r="J104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T137"/>
  <c r="R138"/>
  <c r="R137"/>
  <c r="P138"/>
  <c r="P137"/>
  <c r="BK138"/>
  <c r="BK137"/>
  <c r="J137"/>
  <c r="J138"/>
  <c r="BE138"/>
  <c r="J103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F41"/>
  <c i="1" r="BD120"/>
  <c i="18" r="BH134"/>
  <c r="F40"/>
  <c i="1" r="BC120"/>
  <c i="18" r="BG134"/>
  <c r="F39"/>
  <c i="1" r="BB120"/>
  <c i="18" r="BF134"/>
  <c r="J38"/>
  <c i="1" r="AW120"/>
  <c i="18" r="F38"/>
  <c i="1" r="BA120"/>
  <c i="18" r="T134"/>
  <c r="T133"/>
  <c r="T132"/>
  <c r="T131"/>
  <c r="R134"/>
  <c r="R133"/>
  <c r="R132"/>
  <c r="R131"/>
  <c r="P134"/>
  <c r="P133"/>
  <c r="P132"/>
  <c r="P131"/>
  <c i="1" r="AU120"/>
  <c i="18" r="BK134"/>
  <c r="BK133"/>
  <c r="J133"/>
  <c r="BK132"/>
  <c r="J132"/>
  <c r="BK131"/>
  <c r="J131"/>
  <c r="J100"/>
  <c r="J34"/>
  <c i="1" r="AG120"/>
  <c i="18" r="J134"/>
  <c r="BE134"/>
  <c r="J37"/>
  <c i="1" r="AV120"/>
  <c i="18" r="F37"/>
  <c i="1" r="AZ120"/>
  <c i="18" r="J102"/>
  <c r="J101"/>
  <c r="J128"/>
  <c r="J127"/>
  <c r="F127"/>
  <c r="F125"/>
  <c r="E123"/>
  <c r="J96"/>
  <c r="J95"/>
  <c r="F95"/>
  <c r="F93"/>
  <c r="E91"/>
  <c r="J43"/>
  <c r="J22"/>
  <c r="E22"/>
  <c r="F128"/>
  <c r="F96"/>
  <c r="J21"/>
  <c r="J16"/>
  <c r="J125"/>
  <c r="J93"/>
  <c r="E7"/>
  <c r="E117"/>
  <c r="E85"/>
  <c i="17" r="J41"/>
  <c r="J40"/>
  <c i="1" r="AY119"/>
  <c i="17" r="J39"/>
  <c i="1" r="AX119"/>
  <c i="17" r="BI252"/>
  <c r="BH252"/>
  <c r="BG252"/>
  <c r="BF252"/>
  <c r="T252"/>
  <c r="R252"/>
  <c r="P252"/>
  <c r="BK252"/>
  <c r="J252"/>
  <c r="BE252"/>
  <c r="BI251"/>
  <c r="BH251"/>
  <c r="BG251"/>
  <c r="BF251"/>
  <c r="T251"/>
  <c r="T250"/>
  <c r="R251"/>
  <c r="R250"/>
  <c r="P251"/>
  <c r="P250"/>
  <c r="BK251"/>
  <c r="BK250"/>
  <c r="J250"/>
  <c r="J251"/>
  <c r="BE251"/>
  <c r="J126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T246"/>
  <c r="T245"/>
  <c r="R247"/>
  <c r="R246"/>
  <c r="R245"/>
  <c r="P247"/>
  <c r="P246"/>
  <c r="P245"/>
  <c r="BK247"/>
  <c r="BK246"/>
  <c r="J246"/>
  <c r="BK245"/>
  <c r="J245"/>
  <c r="J247"/>
  <c r="BE247"/>
  <c r="J125"/>
  <c r="J124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T238"/>
  <c r="R239"/>
  <c r="R238"/>
  <c r="P239"/>
  <c r="P238"/>
  <c r="BK239"/>
  <c r="BK238"/>
  <c r="J238"/>
  <c r="J239"/>
  <c r="BE239"/>
  <c r="J123"/>
  <c r="BI237"/>
  <c r="BH237"/>
  <c r="BG237"/>
  <c r="BF237"/>
  <c r="T237"/>
  <c r="T236"/>
  <c r="R237"/>
  <c r="R236"/>
  <c r="P237"/>
  <c r="P236"/>
  <c r="BK237"/>
  <c r="BK236"/>
  <c r="J236"/>
  <c r="J237"/>
  <c r="BE237"/>
  <c r="J122"/>
  <c r="BI235"/>
  <c r="BH235"/>
  <c r="BG235"/>
  <c r="BF235"/>
  <c r="T235"/>
  <c r="T234"/>
  <c r="R235"/>
  <c r="R234"/>
  <c r="P235"/>
  <c r="P234"/>
  <c r="BK235"/>
  <c r="BK234"/>
  <c r="J234"/>
  <c r="J235"/>
  <c r="BE235"/>
  <c r="J121"/>
  <c r="BI233"/>
  <c r="BH233"/>
  <c r="BG233"/>
  <c r="BF233"/>
  <c r="T233"/>
  <c r="R233"/>
  <c r="P233"/>
  <c r="BK233"/>
  <c r="J233"/>
  <c r="BE233"/>
  <c r="BI232"/>
  <c r="BH232"/>
  <c r="BG232"/>
  <c r="BF232"/>
  <c r="T232"/>
  <c r="T231"/>
  <c r="T230"/>
  <c r="R232"/>
  <c r="R231"/>
  <c r="R230"/>
  <c r="P232"/>
  <c r="P231"/>
  <c r="P230"/>
  <c r="BK232"/>
  <c r="BK231"/>
  <c r="J231"/>
  <c r="BK230"/>
  <c r="J230"/>
  <c r="J232"/>
  <c r="BE232"/>
  <c r="J120"/>
  <c r="J119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T226"/>
  <c r="R227"/>
  <c r="R226"/>
  <c r="P227"/>
  <c r="P226"/>
  <c r="BK227"/>
  <c r="BK226"/>
  <c r="J226"/>
  <c r="J227"/>
  <c r="BE227"/>
  <c r="J118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T221"/>
  <c r="R222"/>
  <c r="R221"/>
  <c r="P222"/>
  <c r="P221"/>
  <c r="BK222"/>
  <c r="BK221"/>
  <c r="J221"/>
  <c r="J222"/>
  <c r="BE222"/>
  <c r="J117"/>
  <c r="BI220"/>
  <c r="BH220"/>
  <c r="BG220"/>
  <c r="BF220"/>
  <c r="T220"/>
  <c r="R220"/>
  <c r="P220"/>
  <c r="BK220"/>
  <c r="J220"/>
  <c r="BE220"/>
  <c r="BI219"/>
  <c r="BH219"/>
  <c r="BG219"/>
  <c r="BF219"/>
  <c r="T219"/>
  <c r="T218"/>
  <c r="R219"/>
  <c r="R218"/>
  <c r="P219"/>
  <c r="P218"/>
  <c r="BK219"/>
  <c r="BK218"/>
  <c r="J218"/>
  <c r="J219"/>
  <c r="BE219"/>
  <c r="J116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T214"/>
  <c r="R215"/>
  <c r="R214"/>
  <c r="P215"/>
  <c r="P214"/>
  <c r="BK215"/>
  <c r="BK214"/>
  <c r="J214"/>
  <c r="J215"/>
  <c r="BE215"/>
  <c r="J115"/>
  <c r="BI213"/>
  <c r="BH213"/>
  <c r="BG213"/>
  <c r="BF213"/>
  <c r="T213"/>
  <c r="T212"/>
  <c r="R213"/>
  <c r="R212"/>
  <c r="P213"/>
  <c r="P212"/>
  <c r="BK213"/>
  <c r="BK212"/>
  <c r="J212"/>
  <c r="J213"/>
  <c r="BE213"/>
  <c r="J114"/>
  <c r="BI211"/>
  <c r="BH211"/>
  <c r="BG211"/>
  <c r="BF211"/>
  <c r="T211"/>
  <c r="T210"/>
  <c r="T209"/>
  <c r="R211"/>
  <c r="R210"/>
  <c r="R209"/>
  <c r="P211"/>
  <c r="P210"/>
  <c r="P209"/>
  <c r="BK211"/>
  <c r="BK210"/>
  <c r="J210"/>
  <c r="BK209"/>
  <c r="J209"/>
  <c r="J211"/>
  <c r="BE211"/>
  <c r="J113"/>
  <c r="J112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T204"/>
  <c r="T203"/>
  <c r="R205"/>
  <c r="R204"/>
  <c r="R203"/>
  <c r="P205"/>
  <c r="P204"/>
  <c r="P203"/>
  <c r="BK205"/>
  <c r="BK204"/>
  <c r="J204"/>
  <c r="BK203"/>
  <c r="J203"/>
  <c r="J205"/>
  <c r="BE205"/>
  <c r="J111"/>
  <c r="J110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T198"/>
  <c r="T197"/>
  <c r="R199"/>
  <c r="R198"/>
  <c r="R197"/>
  <c r="P199"/>
  <c r="P198"/>
  <c r="P197"/>
  <c r="BK199"/>
  <c r="BK198"/>
  <c r="J198"/>
  <c r="BK197"/>
  <c r="J197"/>
  <c r="J199"/>
  <c r="BE199"/>
  <c r="J109"/>
  <c r="J108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T193"/>
  <c r="R194"/>
  <c r="R193"/>
  <c r="P194"/>
  <c r="P193"/>
  <c r="BK194"/>
  <c r="BK193"/>
  <c r="J193"/>
  <c r="J194"/>
  <c r="BE194"/>
  <c r="J107"/>
  <c r="BI192"/>
  <c r="BH192"/>
  <c r="BG192"/>
  <c r="BF192"/>
  <c r="T192"/>
  <c r="T191"/>
  <c r="R192"/>
  <c r="R191"/>
  <c r="P192"/>
  <c r="P191"/>
  <c r="BK192"/>
  <c r="BK191"/>
  <c r="J191"/>
  <c r="J192"/>
  <c r="BE192"/>
  <c r="J106"/>
  <c r="BI190"/>
  <c r="BH190"/>
  <c r="BG190"/>
  <c r="BF190"/>
  <c r="T190"/>
  <c r="T189"/>
  <c r="R190"/>
  <c r="R189"/>
  <c r="P190"/>
  <c r="P189"/>
  <c r="BK190"/>
  <c r="BK189"/>
  <c r="J189"/>
  <c r="J190"/>
  <c r="BE190"/>
  <c r="J105"/>
  <c r="BI188"/>
  <c r="BH188"/>
  <c r="BG188"/>
  <c r="BF188"/>
  <c r="T188"/>
  <c r="T187"/>
  <c r="R188"/>
  <c r="R187"/>
  <c r="P188"/>
  <c r="P187"/>
  <c r="BK188"/>
  <c r="BK187"/>
  <c r="J187"/>
  <c r="J188"/>
  <c r="BE188"/>
  <c r="J104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/>
  <c r="J183"/>
  <c r="BE183"/>
  <c r="J103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F41"/>
  <c i="1" r="BD119"/>
  <c i="17" r="BH153"/>
  <c r="F40"/>
  <c i="1" r="BC119"/>
  <c i="17" r="BG153"/>
  <c r="F39"/>
  <c i="1" r="BB119"/>
  <c i="17" r="BF153"/>
  <c r="J38"/>
  <c i="1" r="AW119"/>
  <c i="17" r="F38"/>
  <c i="1" r="BA119"/>
  <c i="17" r="T153"/>
  <c r="T152"/>
  <c r="T151"/>
  <c r="T150"/>
  <c r="R153"/>
  <c r="R152"/>
  <c r="R151"/>
  <c r="R150"/>
  <c r="P153"/>
  <c r="P152"/>
  <c r="P151"/>
  <c r="P150"/>
  <c i="1" r="AU119"/>
  <c i="17" r="BK153"/>
  <c r="BK152"/>
  <c r="J152"/>
  <c r="BK151"/>
  <c r="J151"/>
  <c r="BK150"/>
  <c r="J150"/>
  <c r="J100"/>
  <c r="J34"/>
  <c i="1" r="AG119"/>
  <c i="17" r="J153"/>
  <c r="BE153"/>
  <c r="J37"/>
  <c i="1" r="AV119"/>
  <c i="17" r="F37"/>
  <c i="1" r="AZ119"/>
  <c i="17" r="J102"/>
  <c r="J101"/>
  <c r="J147"/>
  <c r="J146"/>
  <c r="F146"/>
  <c r="F144"/>
  <c r="E142"/>
  <c r="J96"/>
  <c r="J95"/>
  <c r="F95"/>
  <c r="F93"/>
  <c r="E91"/>
  <c r="J43"/>
  <c r="J22"/>
  <c r="E22"/>
  <c r="F147"/>
  <c r="F96"/>
  <c r="J21"/>
  <c r="J16"/>
  <c r="J144"/>
  <c r="J93"/>
  <c r="E7"/>
  <c r="E136"/>
  <c r="E85"/>
  <c i="16" r="J41"/>
  <c r="J40"/>
  <c i="1" r="AY117"/>
  <c i="16" r="J39"/>
  <c i="1" r="AX117"/>
  <c i="16" r="BI167"/>
  <c r="BH167"/>
  <c r="BG167"/>
  <c r="BF167"/>
  <c r="T167"/>
  <c r="T166"/>
  <c r="R167"/>
  <c r="R166"/>
  <c r="P167"/>
  <c r="P166"/>
  <c r="BK167"/>
  <c r="BK166"/>
  <c r="J166"/>
  <c r="J167"/>
  <c r="BE167"/>
  <c r="J107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T159"/>
  <c r="R160"/>
  <c r="R159"/>
  <c r="P160"/>
  <c r="P159"/>
  <c r="BK160"/>
  <c r="BK159"/>
  <c r="J159"/>
  <c r="J160"/>
  <c r="BE160"/>
  <c r="J106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T145"/>
  <c r="R146"/>
  <c r="R145"/>
  <c r="P146"/>
  <c r="P145"/>
  <c r="BK146"/>
  <c r="BK145"/>
  <c r="J145"/>
  <c r="J146"/>
  <c r="BE146"/>
  <c r="J10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T141"/>
  <c r="R142"/>
  <c r="R141"/>
  <c r="P142"/>
  <c r="P141"/>
  <c r="BK142"/>
  <c r="BK141"/>
  <c r="J141"/>
  <c r="J142"/>
  <c r="BE142"/>
  <c r="J104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T137"/>
  <c r="R138"/>
  <c r="R137"/>
  <c r="P138"/>
  <c r="P137"/>
  <c r="BK138"/>
  <c r="BK137"/>
  <c r="J137"/>
  <c r="J138"/>
  <c r="BE138"/>
  <c r="J103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F41"/>
  <c i="1" r="BD117"/>
  <c i="16" r="BH134"/>
  <c r="F40"/>
  <c i="1" r="BC117"/>
  <c i="16" r="BG134"/>
  <c r="F39"/>
  <c i="1" r="BB117"/>
  <c i="16" r="BF134"/>
  <c r="J38"/>
  <c i="1" r="AW117"/>
  <c i="16" r="F38"/>
  <c i="1" r="BA117"/>
  <c i="16" r="T134"/>
  <c r="T133"/>
  <c r="T132"/>
  <c r="T131"/>
  <c r="R134"/>
  <c r="R133"/>
  <c r="R132"/>
  <c r="R131"/>
  <c r="P134"/>
  <c r="P133"/>
  <c r="P132"/>
  <c r="P131"/>
  <c i="1" r="AU117"/>
  <c i="16" r="BK134"/>
  <c r="BK133"/>
  <c r="J133"/>
  <c r="BK132"/>
  <c r="J132"/>
  <c r="BK131"/>
  <c r="J131"/>
  <c r="J100"/>
  <c r="J34"/>
  <c i="1" r="AG117"/>
  <c i="16" r="J134"/>
  <c r="BE134"/>
  <c r="J37"/>
  <c i="1" r="AV117"/>
  <c i="16" r="F37"/>
  <c i="1" r="AZ117"/>
  <c i="16" r="J102"/>
  <c r="J101"/>
  <c r="J128"/>
  <c r="J127"/>
  <c r="F127"/>
  <c r="F125"/>
  <c r="E123"/>
  <c r="J96"/>
  <c r="J95"/>
  <c r="F95"/>
  <c r="F93"/>
  <c r="E91"/>
  <c r="J43"/>
  <c r="J22"/>
  <c r="E22"/>
  <c r="F128"/>
  <c r="F96"/>
  <c r="J21"/>
  <c r="J16"/>
  <c r="J125"/>
  <c r="J93"/>
  <c r="E7"/>
  <c r="E117"/>
  <c r="E85"/>
  <c i="15" r="J41"/>
  <c r="J40"/>
  <c i="1" r="AY115"/>
  <c i="15" r="J39"/>
  <c i="1" r="AX115"/>
  <c i="15" r="BI171"/>
  <c r="BH171"/>
  <c r="BG171"/>
  <c r="BF171"/>
  <c r="T171"/>
  <c r="T170"/>
  <c r="R171"/>
  <c r="R170"/>
  <c r="P171"/>
  <c r="P170"/>
  <c r="BK171"/>
  <c r="BK170"/>
  <c r="J170"/>
  <c r="J171"/>
  <c r="BE171"/>
  <c r="J107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T154"/>
  <c r="R155"/>
  <c r="R154"/>
  <c r="P155"/>
  <c r="P154"/>
  <c r="BK155"/>
  <c r="BK154"/>
  <c r="J154"/>
  <c r="J155"/>
  <c r="BE155"/>
  <c r="J106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T146"/>
  <c r="R147"/>
  <c r="R146"/>
  <c r="P147"/>
  <c r="P146"/>
  <c r="BK147"/>
  <c r="BK146"/>
  <c r="J146"/>
  <c r="J147"/>
  <c r="BE147"/>
  <c r="J105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104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T138"/>
  <c r="R139"/>
  <c r="R138"/>
  <c r="P139"/>
  <c r="P138"/>
  <c r="BK139"/>
  <c r="BK138"/>
  <c r="J138"/>
  <c r="J139"/>
  <c r="BE139"/>
  <c r="J103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F41"/>
  <c i="1" r="BD115"/>
  <c i="15" r="BH134"/>
  <c r="F40"/>
  <c i="1" r="BC115"/>
  <c i="15" r="BG134"/>
  <c r="F39"/>
  <c i="1" r="BB115"/>
  <c i="15" r="BF134"/>
  <c r="J38"/>
  <c i="1" r="AW115"/>
  <c i="15" r="F38"/>
  <c i="1" r="BA115"/>
  <c i="15" r="T134"/>
  <c r="T133"/>
  <c r="T132"/>
  <c r="T131"/>
  <c r="R134"/>
  <c r="R133"/>
  <c r="R132"/>
  <c r="R131"/>
  <c r="P134"/>
  <c r="P133"/>
  <c r="P132"/>
  <c r="P131"/>
  <c i="1" r="AU115"/>
  <c i="15" r="BK134"/>
  <c r="BK133"/>
  <c r="J133"/>
  <c r="BK132"/>
  <c r="J132"/>
  <c r="BK131"/>
  <c r="J131"/>
  <c r="J100"/>
  <c r="J34"/>
  <c i="1" r="AG115"/>
  <c i="15" r="J134"/>
  <c r="BE134"/>
  <c r="J37"/>
  <c i="1" r="AV115"/>
  <c i="15" r="F37"/>
  <c i="1" r="AZ115"/>
  <c i="15" r="J102"/>
  <c r="J101"/>
  <c r="J128"/>
  <c r="J127"/>
  <c r="F127"/>
  <c r="F125"/>
  <c r="E123"/>
  <c r="J96"/>
  <c r="J95"/>
  <c r="F95"/>
  <c r="F93"/>
  <c r="E91"/>
  <c r="J43"/>
  <c r="J22"/>
  <c r="E22"/>
  <c r="F128"/>
  <c r="F96"/>
  <c r="J21"/>
  <c r="J16"/>
  <c r="J125"/>
  <c r="J93"/>
  <c r="E7"/>
  <c r="E117"/>
  <c r="E85"/>
  <c i="14" r="J41"/>
  <c r="J40"/>
  <c i="1" r="AY114"/>
  <c i="14" r="J39"/>
  <c i="1" r="AX114"/>
  <c i="14" r="BI252"/>
  <c r="BH252"/>
  <c r="BG252"/>
  <c r="BF252"/>
  <c r="T252"/>
  <c r="R252"/>
  <c r="P252"/>
  <c r="BK252"/>
  <c r="J252"/>
  <c r="BE252"/>
  <c r="BI251"/>
  <c r="BH251"/>
  <c r="BG251"/>
  <c r="BF251"/>
  <c r="T251"/>
  <c r="T250"/>
  <c r="R251"/>
  <c r="R250"/>
  <c r="P251"/>
  <c r="P250"/>
  <c r="BK251"/>
  <c r="BK250"/>
  <c r="J250"/>
  <c r="J251"/>
  <c r="BE251"/>
  <c r="J126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T246"/>
  <c r="T245"/>
  <c r="R247"/>
  <c r="R246"/>
  <c r="R245"/>
  <c r="P247"/>
  <c r="P246"/>
  <c r="P245"/>
  <c r="BK247"/>
  <c r="BK246"/>
  <c r="J246"/>
  <c r="BK245"/>
  <c r="J245"/>
  <c r="J247"/>
  <c r="BE247"/>
  <c r="J125"/>
  <c r="J124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T238"/>
  <c r="R239"/>
  <c r="R238"/>
  <c r="P239"/>
  <c r="P238"/>
  <c r="BK239"/>
  <c r="BK238"/>
  <c r="J238"/>
  <c r="J239"/>
  <c r="BE239"/>
  <c r="J123"/>
  <c r="BI237"/>
  <c r="BH237"/>
  <c r="BG237"/>
  <c r="BF237"/>
  <c r="T237"/>
  <c r="T236"/>
  <c r="R237"/>
  <c r="R236"/>
  <c r="P237"/>
  <c r="P236"/>
  <c r="BK237"/>
  <c r="BK236"/>
  <c r="J236"/>
  <c r="J237"/>
  <c r="BE237"/>
  <c r="J122"/>
  <c r="BI235"/>
  <c r="BH235"/>
  <c r="BG235"/>
  <c r="BF235"/>
  <c r="T235"/>
  <c r="T234"/>
  <c r="R235"/>
  <c r="R234"/>
  <c r="P235"/>
  <c r="P234"/>
  <c r="BK235"/>
  <c r="BK234"/>
  <c r="J234"/>
  <c r="J235"/>
  <c r="BE235"/>
  <c r="J121"/>
  <c r="BI233"/>
  <c r="BH233"/>
  <c r="BG233"/>
  <c r="BF233"/>
  <c r="T233"/>
  <c r="R233"/>
  <c r="P233"/>
  <c r="BK233"/>
  <c r="J233"/>
  <c r="BE233"/>
  <c r="BI232"/>
  <c r="BH232"/>
  <c r="BG232"/>
  <c r="BF232"/>
  <c r="T232"/>
  <c r="T231"/>
  <c r="T230"/>
  <c r="R232"/>
  <c r="R231"/>
  <c r="R230"/>
  <c r="P232"/>
  <c r="P231"/>
  <c r="P230"/>
  <c r="BK232"/>
  <c r="BK231"/>
  <c r="J231"/>
  <c r="BK230"/>
  <c r="J230"/>
  <c r="J232"/>
  <c r="BE232"/>
  <c r="J120"/>
  <c r="J119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T226"/>
  <c r="R227"/>
  <c r="R226"/>
  <c r="P227"/>
  <c r="P226"/>
  <c r="BK227"/>
  <c r="BK226"/>
  <c r="J226"/>
  <c r="J227"/>
  <c r="BE227"/>
  <c r="J118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T221"/>
  <c r="R222"/>
  <c r="R221"/>
  <c r="P222"/>
  <c r="P221"/>
  <c r="BK222"/>
  <c r="BK221"/>
  <c r="J221"/>
  <c r="J222"/>
  <c r="BE222"/>
  <c r="J117"/>
  <c r="BI220"/>
  <c r="BH220"/>
  <c r="BG220"/>
  <c r="BF220"/>
  <c r="T220"/>
  <c r="R220"/>
  <c r="P220"/>
  <c r="BK220"/>
  <c r="J220"/>
  <c r="BE220"/>
  <c r="BI219"/>
  <c r="BH219"/>
  <c r="BG219"/>
  <c r="BF219"/>
  <c r="T219"/>
  <c r="T218"/>
  <c r="R219"/>
  <c r="R218"/>
  <c r="P219"/>
  <c r="P218"/>
  <c r="BK219"/>
  <c r="BK218"/>
  <c r="J218"/>
  <c r="J219"/>
  <c r="BE219"/>
  <c r="J116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T214"/>
  <c r="R215"/>
  <c r="R214"/>
  <c r="P215"/>
  <c r="P214"/>
  <c r="BK215"/>
  <c r="BK214"/>
  <c r="J214"/>
  <c r="J215"/>
  <c r="BE215"/>
  <c r="J115"/>
  <c r="BI213"/>
  <c r="BH213"/>
  <c r="BG213"/>
  <c r="BF213"/>
  <c r="T213"/>
  <c r="T212"/>
  <c r="R213"/>
  <c r="R212"/>
  <c r="P213"/>
  <c r="P212"/>
  <c r="BK213"/>
  <c r="BK212"/>
  <c r="J212"/>
  <c r="J213"/>
  <c r="BE213"/>
  <c r="J114"/>
  <c r="BI211"/>
  <c r="BH211"/>
  <c r="BG211"/>
  <c r="BF211"/>
  <c r="T211"/>
  <c r="T210"/>
  <c r="T209"/>
  <c r="R211"/>
  <c r="R210"/>
  <c r="R209"/>
  <c r="P211"/>
  <c r="P210"/>
  <c r="P209"/>
  <c r="BK211"/>
  <c r="BK210"/>
  <c r="J210"/>
  <c r="BK209"/>
  <c r="J209"/>
  <c r="J211"/>
  <c r="BE211"/>
  <c r="J113"/>
  <c r="J112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T204"/>
  <c r="T203"/>
  <c r="R205"/>
  <c r="R204"/>
  <c r="R203"/>
  <c r="P205"/>
  <c r="P204"/>
  <c r="P203"/>
  <c r="BK205"/>
  <c r="BK204"/>
  <c r="J204"/>
  <c r="BK203"/>
  <c r="J203"/>
  <c r="J205"/>
  <c r="BE205"/>
  <c r="J111"/>
  <c r="J110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T198"/>
  <c r="T197"/>
  <c r="R199"/>
  <c r="R198"/>
  <c r="R197"/>
  <c r="P199"/>
  <c r="P198"/>
  <c r="P197"/>
  <c r="BK199"/>
  <c r="BK198"/>
  <c r="J198"/>
  <c r="BK197"/>
  <c r="J197"/>
  <c r="J199"/>
  <c r="BE199"/>
  <c r="J109"/>
  <c r="J108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T193"/>
  <c r="R194"/>
  <c r="R193"/>
  <c r="P194"/>
  <c r="P193"/>
  <c r="BK194"/>
  <c r="BK193"/>
  <c r="J193"/>
  <c r="J194"/>
  <c r="BE194"/>
  <c r="J107"/>
  <c r="BI192"/>
  <c r="BH192"/>
  <c r="BG192"/>
  <c r="BF192"/>
  <c r="T192"/>
  <c r="T191"/>
  <c r="R192"/>
  <c r="R191"/>
  <c r="P192"/>
  <c r="P191"/>
  <c r="BK192"/>
  <c r="BK191"/>
  <c r="J191"/>
  <c r="J192"/>
  <c r="BE192"/>
  <c r="J106"/>
  <c r="BI190"/>
  <c r="BH190"/>
  <c r="BG190"/>
  <c r="BF190"/>
  <c r="T190"/>
  <c r="T189"/>
  <c r="R190"/>
  <c r="R189"/>
  <c r="P190"/>
  <c r="P189"/>
  <c r="BK190"/>
  <c r="BK189"/>
  <c r="J189"/>
  <c r="J190"/>
  <c r="BE190"/>
  <c r="J105"/>
  <c r="BI188"/>
  <c r="BH188"/>
  <c r="BG188"/>
  <c r="BF188"/>
  <c r="T188"/>
  <c r="T187"/>
  <c r="R188"/>
  <c r="R187"/>
  <c r="P188"/>
  <c r="P187"/>
  <c r="BK188"/>
  <c r="BK187"/>
  <c r="J187"/>
  <c r="J188"/>
  <c r="BE188"/>
  <c r="J104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/>
  <c r="J183"/>
  <c r="BE183"/>
  <c r="J103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F41"/>
  <c i="1" r="BD114"/>
  <c i="14" r="BH153"/>
  <c r="F40"/>
  <c i="1" r="BC114"/>
  <c i="14" r="BG153"/>
  <c r="F39"/>
  <c i="1" r="BB114"/>
  <c i="14" r="BF153"/>
  <c r="J38"/>
  <c i="1" r="AW114"/>
  <c i="14" r="F38"/>
  <c i="1" r="BA114"/>
  <c i="14" r="T153"/>
  <c r="T152"/>
  <c r="T151"/>
  <c r="T150"/>
  <c r="R153"/>
  <c r="R152"/>
  <c r="R151"/>
  <c r="R150"/>
  <c r="P153"/>
  <c r="P152"/>
  <c r="P151"/>
  <c r="P150"/>
  <c i="1" r="AU114"/>
  <c i="14" r="BK153"/>
  <c r="BK152"/>
  <c r="J152"/>
  <c r="BK151"/>
  <c r="J151"/>
  <c r="BK150"/>
  <c r="J150"/>
  <c r="J100"/>
  <c r="J34"/>
  <c i="1" r="AG114"/>
  <c i="14" r="J153"/>
  <c r="BE153"/>
  <c r="J37"/>
  <c i="1" r="AV114"/>
  <c i="14" r="F37"/>
  <c i="1" r="AZ114"/>
  <c i="14" r="J102"/>
  <c r="J101"/>
  <c r="J147"/>
  <c r="J146"/>
  <c r="F146"/>
  <c r="F144"/>
  <c r="E142"/>
  <c r="J96"/>
  <c r="J95"/>
  <c r="F95"/>
  <c r="F93"/>
  <c r="E91"/>
  <c r="J43"/>
  <c r="J22"/>
  <c r="E22"/>
  <c r="F147"/>
  <c r="F96"/>
  <c r="J21"/>
  <c r="J16"/>
  <c r="J144"/>
  <c r="J93"/>
  <c r="E7"/>
  <c r="E136"/>
  <c r="E85"/>
  <c i="13" r="J41"/>
  <c r="J40"/>
  <c i="1" r="AY112"/>
  <c i="13" r="J39"/>
  <c i="1" r="AX112"/>
  <c i="13" r="BI184"/>
  <c r="BH184"/>
  <c r="BG184"/>
  <c r="BF184"/>
  <c r="T184"/>
  <c r="T183"/>
  <c r="R184"/>
  <c r="R183"/>
  <c r="P184"/>
  <c r="P183"/>
  <c r="BK184"/>
  <c r="BK183"/>
  <c r="J183"/>
  <c r="J184"/>
  <c r="BE184"/>
  <c r="J108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T166"/>
  <c r="R167"/>
  <c r="R166"/>
  <c r="P167"/>
  <c r="P166"/>
  <c r="BK167"/>
  <c r="BK166"/>
  <c r="J166"/>
  <c r="J167"/>
  <c r="BE167"/>
  <c r="J107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T159"/>
  <c r="R160"/>
  <c r="R159"/>
  <c r="P160"/>
  <c r="P159"/>
  <c r="BK160"/>
  <c r="BK159"/>
  <c r="J159"/>
  <c r="J160"/>
  <c r="BE160"/>
  <c r="J106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T152"/>
  <c r="R153"/>
  <c r="R152"/>
  <c r="P153"/>
  <c r="P152"/>
  <c r="BK153"/>
  <c r="BK152"/>
  <c r="J152"/>
  <c r="J153"/>
  <c r="BE153"/>
  <c r="J105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T148"/>
  <c r="R149"/>
  <c r="R148"/>
  <c r="P149"/>
  <c r="P148"/>
  <c r="BK149"/>
  <c r="BK148"/>
  <c r="J148"/>
  <c r="J149"/>
  <c r="BE149"/>
  <c r="J104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T139"/>
  <c r="R140"/>
  <c r="R139"/>
  <c r="P140"/>
  <c r="P139"/>
  <c r="BK140"/>
  <c r="BK139"/>
  <c r="J139"/>
  <c r="J140"/>
  <c r="BE140"/>
  <c r="J103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F41"/>
  <c i="1" r="BD112"/>
  <c i="13" r="BH135"/>
  <c r="F40"/>
  <c i="1" r="BC112"/>
  <c i="13" r="BG135"/>
  <c r="F39"/>
  <c i="1" r="BB112"/>
  <c i="13" r="BF135"/>
  <c r="J38"/>
  <c i="1" r="AW112"/>
  <c i="13" r="F38"/>
  <c i="1" r="BA112"/>
  <c i="13" r="T135"/>
  <c r="T134"/>
  <c r="T133"/>
  <c r="T132"/>
  <c r="R135"/>
  <c r="R134"/>
  <c r="R133"/>
  <c r="R132"/>
  <c r="P135"/>
  <c r="P134"/>
  <c r="P133"/>
  <c r="P132"/>
  <c i="1" r="AU112"/>
  <c i="13" r="BK135"/>
  <c r="BK134"/>
  <c r="J134"/>
  <c r="BK133"/>
  <c r="J133"/>
  <c r="BK132"/>
  <c r="J132"/>
  <c r="J100"/>
  <c r="J34"/>
  <c i="1" r="AG112"/>
  <c i="13" r="J135"/>
  <c r="BE135"/>
  <c r="J37"/>
  <c i="1" r="AV112"/>
  <c i="13" r="F37"/>
  <c i="1" r="AZ112"/>
  <c i="13" r="J102"/>
  <c r="J101"/>
  <c r="J129"/>
  <c r="J128"/>
  <c r="F128"/>
  <c r="F126"/>
  <c r="E124"/>
  <c r="J96"/>
  <c r="J95"/>
  <c r="F95"/>
  <c r="F93"/>
  <c r="E91"/>
  <c r="J43"/>
  <c r="J22"/>
  <c r="E22"/>
  <c r="F129"/>
  <c r="F96"/>
  <c r="J21"/>
  <c r="J16"/>
  <c r="J126"/>
  <c r="J93"/>
  <c r="E7"/>
  <c r="E118"/>
  <c r="E85"/>
  <c i="12" r="J41"/>
  <c r="J40"/>
  <c i="1" r="AY111"/>
  <c i="12" r="J39"/>
  <c i="1" r="AX111"/>
  <c i="12" r="BI256"/>
  <c r="BH256"/>
  <c r="BG256"/>
  <c r="BF256"/>
  <c r="T256"/>
  <c r="R256"/>
  <c r="P256"/>
  <c r="BK256"/>
  <c r="J256"/>
  <c r="BE256"/>
  <c r="BI255"/>
  <c r="BH255"/>
  <c r="BG255"/>
  <c r="BF255"/>
  <c r="T255"/>
  <c r="T254"/>
  <c r="R255"/>
  <c r="R254"/>
  <c r="P255"/>
  <c r="P254"/>
  <c r="BK255"/>
  <c r="BK254"/>
  <c r="J254"/>
  <c r="J255"/>
  <c r="BE255"/>
  <c r="J127"/>
  <c r="BI253"/>
  <c r="BH253"/>
  <c r="BG253"/>
  <c r="BF253"/>
  <c r="T253"/>
  <c r="T252"/>
  <c r="R253"/>
  <c r="R252"/>
  <c r="P253"/>
  <c r="P252"/>
  <c r="BK253"/>
  <c r="BK252"/>
  <c r="J252"/>
  <c r="J253"/>
  <c r="BE253"/>
  <c r="J126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T248"/>
  <c r="T247"/>
  <c r="R249"/>
  <c r="R248"/>
  <c r="R247"/>
  <c r="P249"/>
  <c r="P248"/>
  <c r="P247"/>
  <c r="BK249"/>
  <c r="BK248"/>
  <c r="J248"/>
  <c r="BK247"/>
  <c r="J247"/>
  <c r="J249"/>
  <c r="BE249"/>
  <c r="J125"/>
  <c r="J124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T240"/>
  <c r="R241"/>
  <c r="R240"/>
  <c r="P241"/>
  <c r="P240"/>
  <c r="BK241"/>
  <c r="BK240"/>
  <c r="J240"/>
  <c r="J241"/>
  <c r="BE241"/>
  <c r="J123"/>
  <c r="BI239"/>
  <c r="BH239"/>
  <c r="BG239"/>
  <c r="BF239"/>
  <c r="T239"/>
  <c r="T238"/>
  <c r="R239"/>
  <c r="R238"/>
  <c r="P239"/>
  <c r="P238"/>
  <c r="BK239"/>
  <c r="BK238"/>
  <c r="J238"/>
  <c r="J239"/>
  <c r="BE239"/>
  <c r="J122"/>
  <c r="BI237"/>
  <c r="BH237"/>
  <c r="BG237"/>
  <c r="BF237"/>
  <c r="T237"/>
  <c r="T236"/>
  <c r="R237"/>
  <c r="R236"/>
  <c r="P237"/>
  <c r="P236"/>
  <c r="BK237"/>
  <c r="BK236"/>
  <c r="J236"/>
  <c r="J237"/>
  <c r="BE237"/>
  <c r="J121"/>
  <c r="BI235"/>
  <c r="BH235"/>
  <c r="BG235"/>
  <c r="BF235"/>
  <c r="T235"/>
  <c r="R235"/>
  <c r="P235"/>
  <c r="BK235"/>
  <c r="J235"/>
  <c r="BE235"/>
  <c r="BI234"/>
  <c r="BH234"/>
  <c r="BG234"/>
  <c r="BF234"/>
  <c r="T234"/>
  <c r="T233"/>
  <c r="T232"/>
  <c r="R234"/>
  <c r="R233"/>
  <c r="R232"/>
  <c r="P234"/>
  <c r="P233"/>
  <c r="P232"/>
  <c r="BK234"/>
  <c r="BK233"/>
  <c r="J233"/>
  <c r="BK232"/>
  <c r="J232"/>
  <c r="J234"/>
  <c r="BE234"/>
  <c r="J120"/>
  <c r="J119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T228"/>
  <c r="R229"/>
  <c r="R228"/>
  <c r="P229"/>
  <c r="P228"/>
  <c r="BK229"/>
  <c r="BK228"/>
  <c r="J228"/>
  <c r="J229"/>
  <c r="BE229"/>
  <c r="J11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T223"/>
  <c r="R224"/>
  <c r="R223"/>
  <c r="P224"/>
  <c r="P223"/>
  <c r="BK224"/>
  <c r="BK223"/>
  <c r="J223"/>
  <c r="J224"/>
  <c r="BE224"/>
  <c r="J117"/>
  <c r="BI222"/>
  <c r="BH222"/>
  <c r="BG222"/>
  <c r="BF222"/>
  <c r="T222"/>
  <c r="R222"/>
  <c r="P222"/>
  <c r="BK222"/>
  <c r="J222"/>
  <c r="BE222"/>
  <c r="BI221"/>
  <c r="BH221"/>
  <c r="BG221"/>
  <c r="BF221"/>
  <c r="T221"/>
  <c r="T220"/>
  <c r="R221"/>
  <c r="R220"/>
  <c r="P221"/>
  <c r="P220"/>
  <c r="BK221"/>
  <c r="BK220"/>
  <c r="J220"/>
  <c r="J221"/>
  <c r="BE221"/>
  <c r="J116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T216"/>
  <c r="R217"/>
  <c r="R216"/>
  <c r="P217"/>
  <c r="P216"/>
  <c r="BK217"/>
  <c r="BK216"/>
  <c r="J216"/>
  <c r="J217"/>
  <c r="BE217"/>
  <c r="J115"/>
  <c r="BI215"/>
  <c r="BH215"/>
  <c r="BG215"/>
  <c r="BF215"/>
  <c r="T215"/>
  <c r="T214"/>
  <c r="R215"/>
  <c r="R214"/>
  <c r="P215"/>
  <c r="P214"/>
  <c r="BK215"/>
  <c r="BK214"/>
  <c r="J214"/>
  <c r="J215"/>
  <c r="BE215"/>
  <c r="J114"/>
  <c r="BI213"/>
  <c r="BH213"/>
  <c r="BG213"/>
  <c r="BF213"/>
  <c r="T213"/>
  <c r="T212"/>
  <c r="T211"/>
  <c r="R213"/>
  <c r="R212"/>
  <c r="R211"/>
  <c r="P213"/>
  <c r="P212"/>
  <c r="P211"/>
  <c r="BK213"/>
  <c r="BK212"/>
  <c r="J212"/>
  <c r="BK211"/>
  <c r="J211"/>
  <c r="J213"/>
  <c r="BE213"/>
  <c r="J113"/>
  <c r="J112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T206"/>
  <c r="T205"/>
  <c r="R207"/>
  <c r="R206"/>
  <c r="R205"/>
  <c r="P207"/>
  <c r="P206"/>
  <c r="P205"/>
  <c r="BK207"/>
  <c r="BK206"/>
  <c r="J206"/>
  <c r="BK205"/>
  <c r="J205"/>
  <c r="J207"/>
  <c r="BE207"/>
  <c r="J111"/>
  <c r="J110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T200"/>
  <c r="T199"/>
  <c r="R201"/>
  <c r="R200"/>
  <c r="R199"/>
  <c r="P201"/>
  <c r="P200"/>
  <c r="P199"/>
  <c r="BK201"/>
  <c r="BK200"/>
  <c r="J200"/>
  <c r="BK199"/>
  <c r="J199"/>
  <c r="J201"/>
  <c r="BE201"/>
  <c r="J109"/>
  <c r="J108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T195"/>
  <c r="R196"/>
  <c r="R195"/>
  <c r="P196"/>
  <c r="P195"/>
  <c r="BK196"/>
  <c r="BK195"/>
  <c r="J195"/>
  <c r="J196"/>
  <c r="BE196"/>
  <c r="J107"/>
  <c r="BI194"/>
  <c r="BH194"/>
  <c r="BG194"/>
  <c r="BF194"/>
  <c r="T194"/>
  <c r="R194"/>
  <c r="P194"/>
  <c r="BK194"/>
  <c r="J194"/>
  <c r="BE194"/>
  <c r="BI193"/>
  <c r="BH193"/>
  <c r="BG193"/>
  <c r="BF193"/>
  <c r="T193"/>
  <c r="T192"/>
  <c r="R193"/>
  <c r="R192"/>
  <c r="P193"/>
  <c r="P192"/>
  <c r="BK193"/>
  <c r="BK192"/>
  <c r="J192"/>
  <c r="J193"/>
  <c r="BE193"/>
  <c r="J106"/>
  <c r="BI191"/>
  <c r="BH191"/>
  <c r="BG191"/>
  <c r="BF191"/>
  <c r="T191"/>
  <c r="T190"/>
  <c r="R191"/>
  <c r="R190"/>
  <c r="P191"/>
  <c r="P190"/>
  <c r="BK191"/>
  <c r="BK190"/>
  <c r="J190"/>
  <c r="J191"/>
  <c r="BE191"/>
  <c r="J105"/>
  <c r="BI189"/>
  <c r="BH189"/>
  <c r="BG189"/>
  <c r="BF189"/>
  <c r="T189"/>
  <c r="T188"/>
  <c r="R189"/>
  <c r="R188"/>
  <c r="P189"/>
  <c r="P188"/>
  <c r="BK189"/>
  <c r="BK188"/>
  <c r="J188"/>
  <c r="J189"/>
  <c r="BE189"/>
  <c r="J104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T183"/>
  <c r="R184"/>
  <c r="R183"/>
  <c r="P184"/>
  <c r="P183"/>
  <c r="BK184"/>
  <c r="BK183"/>
  <c r="J183"/>
  <c r="J184"/>
  <c r="BE184"/>
  <c r="J10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F41"/>
  <c i="1" r="BD111"/>
  <c i="12" r="BH154"/>
  <c r="F40"/>
  <c i="1" r="BC111"/>
  <c i="12" r="BG154"/>
  <c r="F39"/>
  <c i="1" r="BB111"/>
  <c i="12" r="BF154"/>
  <c r="J38"/>
  <c i="1" r="AW111"/>
  <c i="12" r="F38"/>
  <c i="1" r="BA111"/>
  <c i="12" r="T154"/>
  <c r="T153"/>
  <c r="T152"/>
  <c r="T151"/>
  <c r="R154"/>
  <c r="R153"/>
  <c r="R152"/>
  <c r="R151"/>
  <c r="P154"/>
  <c r="P153"/>
  <c r="P152"/>
  <c r="P151"/>
  <c i="1" r="AU111"/>
  <c i="12" r="BK154"/>
  <c r="BK153"/>
  <c r="J153"/>
  <c r="BK152"/>
  <c r="J152"/>
  <c r="BK151"/>
  <c r="J151"/>
  <c r="J100"/>
  <c r="J34"/>
  <c i="1" r="AG111"/>
  <c i="12" r="J154"/>
  <c r="BE154"/>
  <c r="J37"/>
  <c i="1" r="AV111"/>
  <c i="12" r="F37"/>
  <c i="1" r="AZ111"/>
  <c i="12" r="J102"/>
  <c r="J101"/>
  <c r="J148"/>
  <c r="J147"/>
  <c r="F147"/>
  <c r="F145"/>
  <c r="E143"/>
  <c r="J96"/>
  <c r="J95"/>
  <c r="F95"/>
  <c r="F93"/>
  <c r="E91"/>
  <c r="J43"/>
  <c r="J22"/>
  <c r="E22"/>
  <c r="F148"/>
  <c r="F96"/>
  <c r="J21"/>
  <c r="J16"/>
  <c r="J145"/>
  <c r="J93"/>
  <c r="E7"/>
  <c r="E137"/>
  <c r="E85"/>
  <c i="11" r="J41"/>
  <c r="J40"/>
  <c i="1" r="AY109"/>
  <c i="11" r="J39"/>
  <c i="1" r="AX109"/>
  <c i="11" r="BI252"/>
  <c r="BH252"/>
  <c r="BG252"/>
  <c r="BF252"/>
  <c r="T252"/>
  <c r="R252"/>
  <c r="P252"/>
  <c r="BK252"/>
  <c r="J252"/>
  <c r="BE252"/>
  <c r="BI251"/>
  <c r="BH251"/>
  <c r="BG251"/>
  <c r="BF251"/>
  <c r="T251"/>
  <c r="T250"/>
  <c r="R251"/>
  <c r="R250"/>
  <c r="P251"/>
  <c r="P250"/>
  <c r="BK251"/>
  <c r="BK250"/>
  <c r="J250"/>
  <c r="J251"/>
  <c r="BE251"/>
  <c r="J126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T246"/>
  <c r="T245"/>
  <c r="R247"/>
  <c r="R246"/>
  <c r="R245"/>
  <c r="P247"/>
  <c r="P246"/>
  <c r="P245"/>
  <c r="BK247"/>
  <c r="BK246"/>
  <c r="J246"/>
  <c r="BK245"/>
  <c r="J245"/>
  <c r="J247"/>
  <c r="BE247"/>
  <c r="J125"/>
  <c r="J124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T238"/>
  <c r="R239"/>
  <c r="R238"/>
  <c r="P239"/>
  <c r="P238"/>
  <c r="BK239"/>
  <c r="BK238"/>
  <c r="J238"/>
  <c r="J239"/>
  <c r="BE239"/>
  <c r="J123"/>
  <c r="BI237"/>
  <c r="BH237"/>
  <c r="BG237"/>
  <c r="BF237"/>
  <c r="T237"/>
  <c r="T236"/>
  <c r="R237"/>
  <c r="R236"/>
  <c r="P237"/>
  <c r="P236"/>
  <c r="BK237"/>
  <c r="BK236"/>
  <c r="J236"/>
  <c r="J237"/>
  <c r="BE237"/>
  <c r="J122"/>
  <c r="BI235"/>
  <c r="BH235"/>
  <c r="BG235"/>
  <c r="BF235"/>
  <c r="T235"/>
  <c r="T234"/>
  <c r="R235"/>
  <c r="R234"/>
  <c r="P235"/>
  <c r="P234"/>
  <c r="BK235"/>
  <c r="BK234"/>
  <c r="J234"/>
  <c r="J235"/>
  <c r="BE235"/>
  <c r="J121"/>
  <c r="BI233"/>
  <c r="BH233"/>
  <c r="BG233"/>
  <c r="BF233"/>
  <c r="T233"/>
  <c r="R233"/>
  <c r="P233"/>
  <c r="BK233"/>
  <c r="J233"/>
  <c r="BE233"/>
  <c r="BI232"/>
  <c r="BH232"/>
  <c r="BG232"/>
  <c r="BF232"/>
  <c r="T232"/>
  <c r="T231"/>
  <c r="T230"/>
  <c r="R232"/>
  <c r="R231"/>
  <c r="R230"/>
  <c r="P232"/>
  <c r="P231"/>
  <c r="P230"/>
  <c r="BK232"/>
  <c r="BK231"/>
  <c r="J231"/>
  <c r="BK230"/>
  <c r="J230"/>
  <c r="J232"/>
  <c r="BE232"/>
  <c r="J120"/>
  <c r="J119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T226"/>
  <c r="R227"/>
  <c r="R226"/>
  <c r="P227"/>
  <c r="P226"/>
  <c r="BK227"/>
  <c r="BK226"/>
  <c r="J226"/>
  <c r="J227"/>
  <c r="BE227"/>
  <c r="J118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T221"/>
  <c r="R222"/>
  <c r="R221"/>
  <c r="P222"/>
  <c r="P221"/>
  <c r="BK222"/>
  <c r="BK221"/>
  <c r="J221"/>
  <c r="J222"/>
  <c r="BE222"/>
  <c r="J117"/>
  <c r="BI220"/>
  <c r="BH220"/>
  <c r="BG220"/>
  <c r="BF220"/>
  <c r="T220"/>
  <c r="R220"/>
  <c r="P220"/>
  <c r="BK220"/>
  <c r="J220"/>
  <c r="BE220"/>
  <c r="BI219"/>
  <c r="BH219"/>
  <c r="BG219"/>
  <c r="BF219"/>
  <c r="T219"/>
  <c r="T218"/>
  <c r="R219"/>
  <c r="R218"/>
  <c r="P219"/>
  <c r="P218"/>
  <c r="BK219"/>
  <c r="BK218"/>
  <c r="J218"/>
  <c r="J219"/>
  <c r="BE219"/>
  <c r="J116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T214"/>
  <c r="R215"/>
  <c r="R214"/>
  <c r="P215"/>
  <c r="P214"/>
  <c r="BK215"/>
  <c r="BK214"/>
  <c r="J214"/>
  <c r="J215"/>
  <c r="BE215"/>
  <c r="J115"/>
  <c r="BI213"/>
  <c r="BH213"/>
  <c r="BG213"/>
  <c r="BF213"/>
  <c r="T213"/>
  <c r="T212"/>
  <c r="R213"/>
  <c r="R212"/>
  <c r="P213"/>
  <c r="P212"/>
  <c r="BK213"/>
  <c r="BK212"/>
  <c r="J212"/>
  <c r="J213"/>
  <c r="BE213"/>
  <c r="J114"/>
  <c r="BI211"/>
  <c r="BH211"/>
  <c r="BG211"/>
  <c r="BF211"/>
  <c r="T211"/>
  <c r="T210"/>
  <c r="T209"/>
  <c r="R211"/>
  <c r="R210"/>
  <c r="R209"/>
  <c r="P211"/>
  <c r="P210"/>
  <c r="P209"/>
  <c r="BK211"/>
  <c r="BK210"/>
  <c r="J210"/>
  <c r="BK209"/>
  <c r="J209"/>
  <c r="J211"/>
  <c r="BE211"/>
  <c r="J113"/>
  <c r="J112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T204"/>
  <c r="T203"/>
  <c r="R205"/>
  <c r="R204"/>
  <c r="R203"/>
  <c r="P205"/>
  <c r="P204"/>
  <c r="P203"/>
  <c r="BK205"/>
  <c r="BK204"/>
  <c r="J204"/>
  <c r="BK203"/>
  <c r="J203"/>
  <c r="J205"/>
  <c r="BE205"/>
  <c r="J111"/>
  <c r="J110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T198"/>
  <c r="T197"/>
  <c r="R199"/>
  <c r="R198"/>
  <c r="R197"/>
  <c r="P199"/>
  <c r="P198"/>
  <c r="P197"/>
  <c r="BK199"/>
  <c r="BK198"/>
  <c r="J198"/>
  <c r="BK197"/>
  <c r="J197"/>
  <c r="J199"/>
  <c r="BE199"/>
  <c r="J109"/>
  <c r="J108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T193"/>
  <c r="R194"/>
  <c r="R193"/>
  <c r="P194"/>
  <c r="P193"/>
  <c r="BK194"/>
  <c r="BK193"/>
  <c r="J193"/>
  <c r="J194"/>
  <c r="BE194"/>
  <c r="J107"/>
  <c r="BI192"/>
  <c r="BH192"/>
  <c r="BG192"/>
  <c r="BF192"/>
  <c r="T192"/>
  <c r="T191"/>
  <c r="R192"/>
  <c r="R191"/>
  <c r="P192"/>
  <c r="P191"/>
  <c r="BK192"/>
  <c r="BK191"/>
  <c r="J191"/>
  <c r="J192"/>
  <c r="BE192"/>
  <c r="J106"/>
  <c r="BI190"/>
  <c r="BH190"/>
  <c r="BG190"/>
  <c r="BF190"/>
  <c r="T190"/>
  <c r="T189"/>
  <c r="R190"/>
  <c r="R189"/>
  <c r="P190"/>
  <c r="P189"/>
  <c r="BK190"/>
  <c r="BK189"/>
  <c r="J189"/>
  <c r="J190"/>
  <c r="BE190"/>
  <c r="J105"/>
  <c r="BI188"/>
  <c r="BH188"/>
  <c r="BG188"/>
  <c r="BF188"/>
  <c r="T188"/>
  <c r="T187"/>
  <c r="R188"/>
  <c r="R187"/>
  <c r="P188"/>
  <c r="P187"/>
  <c r="BK188"/>
  <c r="BK187"/>
  <c r="J187"/>
  <c r="J188"/>
  <c r="BE188"/>
  <c r="J104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/>
  <c r="J183"/>
  <c r="BE183"/>
  <c r="J103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F41"/>
  <c i="1" r="BD109"/>
  <c i="11" r="BH153"/>
  <c r="F40"/>
  <c i="1" r="BC109"/>
  <c i="11" r="BG153"/>
  <c r="F39"/>
  <c i="1" r="BB109"/>
  <c i="11" r="BF153"/>
  <c r="J38"/>
  <c i="1" r="AW109"/>
  <c i="11" r="F38"/>
  <c i="1" r="BA109"/>
  <c i="11" r="T153"/>
  <c r="T152"/>
  <c r="T151"/>
  <c r="T150"/>
  <c r="R153"/>
  <c r="R152"/>
  <c r="R151"/>
  <c r="R150"/>
  <c r="P153"/>
  <c r="P152"/>
  <c r="P151"/>
  <c r="P150"/>
  <c i="1" r="AU109"/>
  <c i="11" r="BK153"/>
  <c r="BK152"/>
  <c r="J152"/>
  <c r="BK151"/>
  <c r="J151"/>
  <c r="BK150"/>
  <c r="J150"/>
  <c r="J100"/>
  <c r="J34"/>
  <c i="1" r="AG109"/>
  <c i="11" r="J153"/>
  <c r="BE153"/>
  <c r="J37"/>
  <c i="1" r="AV109"/>
  <c i="11" r="F37"/>
  <c i="1" r="AZ109"/>
  <c i="11" r="J102"/>
  <c r="J101"/>
  <c r="J147"/>
  <c r="J146"/>
  <c r="F146"/>
  <c r="F144"/>
  <c r="E142"/>
  <c r="J96"/>
  <c r="J95"/>
  <c r="F95"/>
  <c r="F93"/>
  <c r="E91"/>
  <c r="J43"/>
  <c r="J22"/>
  <c r="E22"/>
  <c r="F147"/>
  <c r="F96"/>
  <c r="J21"/>
  <c r="J16"/>
  <c r="J144"/>
  <c r="J93"/>
  <c r="E7"/>
  <c r="E136"/>
  <c r="E85"/>
  <c i="10" r="J41"/>
  <c r="J40"/>
  <c i="1" r="AY108"/>
  <c i="10" r="J39"/>
  <c i="1" r="AX108"/>
  <c i="10" r="BI178"/>
  <c r="BH178"/>
  <c r="BG178"/>
  <c r="BF178"/>
  <c r="T178"/>
  <c r="R178"/>
  <c r="P178"/>
  <c r="BK178"/>
  <c r="J178"/>
  <c r="BE178"/>
  <c r="BI177"/>
  <c r="BH177"/>
  <c r="BG177"/>
  <c r="BF177"/>
  <c r="T177"/>
  <c r="T176"/>
  <c r="R177"/>
  <c r="R176"/>
  <c r="P177"/>
  <c r="P176"/>
  <c r="BK177"/>
  <c r="BK176"/>
  <c r="J176"/>
  <c r="J177"/>
  <c r="BE177"/>
  <c r="J107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T158"/>
  <c r="R159"/>
  <c r="R158"/>
  <c r="P159"/>
  <c r="P158"/>
  <c r="BK159"/>
  <c r="BK158"/>
  <c r="J158"/>
  <c r="J159"/>
  <c r="BE159"/>
  <c r="J106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T148"/>
  <c r="R149"/>
  <c r="R148"/>
  <c r="P149"/>
  <c r="P148"/>
  <c r="BK149"/>
  <c r="BK148"/>
  <c r="J148"/>
  <c r="J149"/>
  <c r="BE149"/>
  <c r="J105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T144"/>
  <c r="R145"/>
  <c r="R144"/>
  <c r="P145"/>
  <c r="P144"/>
  <c r="BK145"/>
  <c r="BK144"/>
  <c r="J144"/>
  <c r="J145"/>
  <c r="BE145"/>
  <c r="J10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T140"/>
  <c r="R141"/>
  <c r="R140"/>
  <c r="P141"/>
  <c r="P140"/>
  <c r="BK141"/>
  <c r="BK140"/>
  <c r="J140"/>
  <c r="J141"/>
  <c r="BE141"/>
  <c r="J103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F41"/>
  <c i="1" r="BD108"/>
  <c i="10" r="BH134"/>
  <c r="F40"/>
  <c i="1" r="BC108"/>
  <c i="10" r="BG134"/>
  <c r="F39"/>
  <c i="1" r="BB108"/>
  <c i="10" r="BF134"/>
  <c r="J38"/>
  <c i="1" r="AW108"/>
  <c i="10" r="F38"/>
  <c i="1" r="BA108"/>
  <c i="10" r="T134"/>
  <c r="T133"/>
  <c r="T132"/>
  <c r="T131"/>
  <c r="R134"/>
  <c r="R133"/>
  <c r="R132"/>
  <c r="R131"/>
  <c r="P134"/>
  <c r="P133"/>
  <c r="P132"/>
  <c r="P131"/>
  <c i="1" r="AU108"/>
  <c i="10" r="BK134"/>
  <c r="BK133"/>
  <c r="J133"/>
  <c r="BK132"/>
  <c r="J132"/>
  <c r="BK131"/>
  <c r="J131"/>
  <c r="J100"/>
  <c r="J34"/>
  <c i="1" r="AG108"/>
  <c i="10" r="J134"/>
  <c r="BE134"/>
  <c r="J37"/>
  <c i="1" r="AV108"/>
  <c i="10" r="F37"/>
  <c i="1" r="AZ108"/>
  <c i="10" r="J102"/>
  <c r="J101"/>
  <c r="J128"/>
  <c r="J127"/>
  <c r="F127"/>
  <c r="F125"/>
  <c r="E123"/>
  <c r="J96"/>
  <c r="J95"/>
  <c r="F95"/>
  <c r="F93"/>
  <c r="E91"/>
  <c r="J43"/>
  <c r="J22"/>
  <c r="E22"/>
  <c r="F128"/>
  <c r="F96"/>
  <c r="J21"/>
  <c r="J16"/>
  <c r="J125"/>
  <c r="J93"/>
  <c r="E7"/>
  <c r="E117"/>
  <c r="E85"/>
  <c i="9" r="J41"/>
  <c r="J40"/>
  <c i="1" r="AY106"/>
  <c i="9" r="J39"/>
  <c i="1" r="AX106"/>
  <c i="9" r="BI156"/>
  <c r="BH156"/>
  <c r="BG156"/>
  <c r="BF156"/>
  <c r="T156"/>
  <c r="T155"/>
  <c r="R156"/>
  <c r="R155"/>
  <c r="P156"/>
  <c r="P155"/>
  <c r="BK156"/>
  <c r="BK155"/>
  <c r="J155"/>
  <c r="J156"/>
  <c r="BE156"/>
  <c r="J106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T145"/>
  <c r="R146"/>
  <c r="R145"/>
  <c r="P146"/>
  <c r="P145"/>
  <c r="BK146"/>
  <c r="BK145"/>
  <c r="J145"/>
  <c r="J146"/>
  <c r="BE146"/>
  <c r="J10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T140"/>
  <c r="R141"/>
  <c r="R140"/>
  <c r="P141"/>
  <c r="P140"/>
  <c r="BK141"/>
  <c r="BK140"/>
  <c r="J140"/>
  <c r="J141"/>
  <c r="BE141"/>
  <c r="J104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T136"/>
  <c r="R137"/>
  <c r="R136"/>
  <c r="P137"/>
  <c r="P136"/>
  <c r="BK137"/>
  <c r="BK136"/>
  <c r="J136"/>
  <c r="J137"/>
  <c r="BE137"/>
  <c r="J103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F41"/>
  <c i="1" r="BD106"/>
  <c i="9" r="BH133"/>
  <c r="F40"/>
  <c i="1" r="BC106"/>
  <c i="9" r="BG133"/>
  <c r="F39"/>
  <c i="1" r="BB106"/>
  <c i="9" r="BF133"/>
  <c r="J38"/>
  <c i="1" r="AW106"/>
  <c i="9" r="F38"/>
  <c i="1" r="BA106"/>
  <c i="9" r="T133"/>
  <c r="T132"/>
  <c r="T131"/>
  <c r="T130"/>
  <c r="R133"/>
  <c r="R132"/>
  <c r="R131"/>
  <c r="R130"/>
  <c r="P133"/>
  <c r="P132"/>
  <c r="P131"/>
  <c r="P130"/>
  <c i="1" r="AU106"/>
  <c i="9" r="BK133"/>
  <c r="BK132"/>
  <c r="J132"/>
  <c r="BK131"/>
  <c r="J131"/>
  <c r="BK130"/>
  <c r="J130"/>
  <c r="J100"/>
  <c r="J34"/>
  <c i="1" r="AG106"/>
  <c i="9" r="J133"/>
  <c r="BE133"/>
  <c r="J37"/>
  <c i="1" r="AV106"/>
  <c i="9" r="F37"/>
  <c i="1" r="AZ106"/>
  <c i="9" r="J102"/>
  <c r="J101"/>
  <c r="J127"/>
  <c r="J126"/>
  <c r="F126"/>
  <c r="F124"/>
  <c r="E122"/>
  <c r="J96"/>
  <c r="J95"/>
  <c r="F95"/>
  <c r="F93"/>
  <c r="E91"/>
  <c r="J43"/>
  <c r="J22"/>
  <c r="E22"/>
  <c r="F127"/>
  <c r="F96"/>
  <c r="J21"/>
  <c r="J16"/>
  <c r="J124"/>
  <c r="J93"/>
  <c r="E7"/>
  <c r="E116"/>
  <c r="E85"/>
  <c i="8" r="J41"/>
  <c r="J40"/>
  <c i="1" r="AY103"/>
  <c i="8" r="J39"/>
  <c i="1" r="AX103"/>
  <c i="8"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5"/>
  <c r="BH185"/>
  <c r="BG185"/>
  <c r="BF185"/>
  <c r="T185"/>
  <c r="R185"/>
  <c r="P185"/>
  <c r="BK185"/>
  <c r="J185"/>
  <c r="BE185"/>
  <c r="BI184"/>
  <c r="BH184"/>
  <c r="BG184"/>
  <c r="BF184"/>
  <c r="T184"/>
  <c r="T183"/>
  <c r="R184"/>
  <c r="R183"/>
  <c r="P184"/>
  <c r="P183"/>
  <c r="BK184"/>
  <c r="BK183"/>
  <c r="J183"/>
  <c r="J184"/>
  <c r="BE184"/>
  <c r="J109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T178"/>
  <c r="R179"/>
  <c r="R178"/>
  <c r="P179"/>
  <c r="P178"/>
  <c r="BK179"/>
  <c r="BK178"/>
  <c r="J178"/>
  <c r="J179"/>
  <c r="BE179"/>
  <c r="J108"/>
  <c r="BI177"/>
  <c r="BH177"/>
  <c r="BG177"/>
  <c r="BF177"/>
  <c r="T177"/>
  <c r="R177"/>
  <c r="P177"/>
  <c r="BK177"/>
  <c r="J177"/>
  <c r="BE177"/>
  <c r="BI176"/>
  <c r="BH176"/>
  <c r="BG176"/>
  <c r="BF176"/>
  <c r="T176"/>
  <c r="T175"/>
  <c r="R176"/>
  <c r="R175"/>
  <c r="P176"/>
  <c r="P175"/>
  <c r="BK176"/>
  <c r="BK175"/>
  <c r="J175"/>
  <c r="J176"/>
  <c r="BE176"/>
  <c r="J107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T166"/>
  <c r="R167"/>
  <c r="R166"/>
  <c r="P167"/>
  <c r="P166"/>
  <c r="BK167"/>
  <c r="BK166"/>
  <c r="J166"/>
  <c r="J167"/>
  <c r="BE167"/>
  <c r="J106"/>
  <c r="BI165"/>
  <c r="BH165"/>
  <c r="BG165"/>
  <c r="BF165"/>
  <c r="T165"/>
  <c r="T164"/>
  <c r="R165"/>
  <c r="R164"/>
  <c r="P165"/>
  <c r="P164"/>
  <c r="BK165"/>
  <c r="BK164"/>
  <c r="J164"/>
  <c r="J165"/>
  <c r="BE165"/>
  <c r="J105"/>
  <c r="BI163"/>
  <c r="BH163"/>
  <c r="BG163"/>
  <c r="BF163"/>
  <c r="T163"/>
  <c r="R163"/>
  <c r="P163"/>
  <c r="BK163"/>
  <c r="J163"/>
  <c r="BE163"/>
  <c r="BI160"/>
  <c r="BH160"/>
  <c r="BG160"/>
  <c r="BF160"/>
  <c r="T160"/>
  <c r="T159"/>
  <c r="R160"/>
  <c r="R159"/>
  <c r="P160"/>
  <c r="P159"/>
  <c r="BK160"/>
  <c r="BK159"/>
  <c r="J159"/>
  <c r="J160"/>
  <c r="BE160"/>
  <c r="J104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T155"/>
  <c r="R156"/>
  <c r="R155"/>
  <c r="P156"/>
  <c r="P155"/>
  <c r="BK156"/>
  <c r="BK155"/>
  <c r="J155"/>
  <c r="J156"/>
  <c r="BE156"/>
  <c r="J103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4"/>
  <c r="BH144"/>
  <c r="BG144"/>
  <c r="BF144"/>
  <c r="T144"/>
  <c r="T143"/>
  <c r="R144"/>
  <c r="R143"/>
  <c r="P144"/>
  <c r="P143"/>
  <c r="BK144"/>
  <c r="BK143"/>
  <c r="J143"/>
  <c r="J144"/>
  <c r="BE144"/>
  <c r="J102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F41"/>
  <c i="1" r="BD103"/>
  <c i="8" r="BH135"/>
  <c r="F40"/>
  <c i="1" r="BC103"/>
  <c i="8" r="BG135"/>
  <c r="F39"/>
  <c i="1" r="BB103"/>
  <c i="8" r="BF135"/>
  <c r="J38"/>
  <c i="1" r="AW103"/>
  <c i="8" r="F38"/>
  <c i="1" r="BA103"/>
  <c i="8" r="T135"/>
  <c r="T134"/>
  <c r="T133"/>
  <c r="R135"/>
  <c r="R134"/>
  <c r="R133"/>
  <c r="P135"/>
  <c r="P134"/>
  <c r="P133"/>
  <c i="1" r="AU103"/>
  <c i="8" r="BK135"/>
  <c r="BK134"/>
  <c r="J134"/>
  <c r="BK133"/>
  <c r="J133"/>
  <c r="J100"/>
  <c r="J34"/>
  <c i="1" r="AG103"/>
  <c i="8" r="J135"/>
  <c r="BE135"/>
  <c r="J37"/>
  <c i="1" r="AV103"/>
  <c i="8" r="F37"/>
  <c i="1" r="AZ103"/>
  <c i="8" r="J101"/>
  <c r="J130"/>
  <c r="J129"/>
  <c r="F129"/>
  <c r="F127"/>
  <c r="E125"/>
  <c r="J96"/>
  <c r="J95"/>
  <c r="F95"/>
  <c r="F93"/>
  <c r="E91"/>
  <c r="J43"/>
  <c r="J22"/>
  <c r="E22"/>
  <c r="F130"/>
  <c r="F96"/>
  <c r="J21"/>
  <c r="J16"/>
  <c r="J127"/>
  <c r="J93"/>
  <c r="E7"/>
  <c r="E119"/>
  <c r="E85"/>
  <c i="7" r="J41"/>
  <c r="J40"/>
  <c i="1" r="AY102"/>
  <c i="7" r="J39"/>
  <c i="1" r="AX102"/>
  <c i="7"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T147"/>
  <c r="R148"/>
  <c r="R147"/>
  <c r="P148"/>
  <c r="P147"/>
  <c r="BK148"/>
  <c r="BK147"/>
  <c r="J147"/>
  <c r="J148"/>
  <c r="BE148"/>
  <c r="J105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T143"/>
  <c r="R144"/>
  <c r="R143"/>
  <c r="P144"/>
  <c r="P143"/>
  <c r="BK144"/>
  <c r="BK143"/>
  <c r="J143"/>
  <c r="J144"/>
  <c r="BE144"/>
  <c r="J104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T137"/>
  <c r="R138"/>
  <c r="R137"/>
  <c r="P138"/>
  <c r="P137"/>
  <c r="BK138"/>
  <c r="BK137"/>
  <c r="J137"/>
  <c r="J138"/>
  <c r="BE138"/>
  <c r="J103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F41"/>
  <c i="1" r="BD102"/>
  <c i="7" r="BH132"/>
  <c r="F40"/>
  <c i="1" r="BC102"/>
  <c i="7" r="BG132"/>
  <c r="F39"/>
  <c i="1" r="BB102"/>
  <c i="7" r="BF132"/>
  <c r="J38"/>
  <c i="1" r="AW102"/>
  <c i="7" r="F38"/>
  <c i="1" r="BA102"/>
  <c i="7" r="T132"/>
  <c r="T131"/>
  <c r="T130"/>
  <c r="T129"/>
  <c r="R132"/>
  <c r="R131"/>
  <c r="R130"/>
  <c r="R129"/>
  <c r="P132"/>
  <c r="P131"/>
  <c r="P130"/>
  <c r="P129"/>
  <c i="1" r="AU102"/>
  <c i="7" r="BK132"/>
  <c r="BK131"/>
  <c r="J131"/>
  <c r="BK130"/>
  <c r="J130"/>
  <c r="BK129"/>
  <c r="J129"/>
  <c r="J100"/>
  <c r="J34"/>
  <c i="1" r="AG102"/>
  <c i="7" r="J132"/>
  <c r="BE132"/>
  <c r="J37"/>
  <c i="1" r="AV102"/>
  <c i="7" r="F37"/>
  <c i="1" r="AZ102"/>
  <c i="7" r="J102"/>
  <c r="J101"/>
  <c r="J126"/>
  <c r="J125"/>
  <c r="F125"/>
  <c r="F123"/>
  <c r="E121"/>
  <c r="J96"/>
  <c r="J95"/>
  <c r="F95"/>
  <c r="F93"/>
  <c r="E91"/>
  <c r="J43"/>
  <c r="J22"/>
  <c r="E22"/>
  <c r="F126"/>
  <c r="F96"/>
  <c r="J21"/>
  <c r="J16"/>
  <c r="J123"/>
  <c r="J93"/>
  <c r="E7"/>
  <c r="E115"/>
  <c r="E85"/>
  <c i="6" r="J39"/>
  <c r="J38"/>
  <c i="1" r="AY100"/>
  <c i="6" r="J37"/>
  <c i="1" r="AX100"/>
  <c i="6"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T171"/>
  <c r="R172"/>
  <c r="R171"/>
  <c r="P172"/>
  <c r="P171"/>
  <c r="BK172"/>
  <c r="BK171"/>
  <c r="J171"/>
  <c r="J172"/>
  <c r="BE172"/>
  <c r="J104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T163"/>
  <c r="T162"/>
  <c r="R164"/>
  <c r="R163"/>
  <c r="R162"/>
  <c r="P164"/>
  <c r="P163"/>
  <c r="P162"/>
  <c r="BK164"/>
  <c r="BK163"/>
  <c r="J163"/>
  <c r="BK162"/>
  <c r="J162"/>
  <c r="J164"/>
  <c r="BE164"/>
  <c r="J103"/>
  <c r="J10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T156"/>
  <c r="R157"/>
  <c r="R156"/>
  <c r="P157"/>
  <c r="P156"/>
  <c r="BK157"/>
  <c r="BK156"/>
  <c r="J156"/>
  <c r="J157"/>
  <c r="BE157"/>
  <c r="J101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F39"/>
  <c i="1" r="BD100"/>
  <c i="6" r="BH129"/>
  <c r="F38"/>
  <c i="1" r="BC100"/>
  <c i="6" r="BG129"/>
  <c r="F37"/>
  <c i="1" r="BB100"/>
  <c i="6" r="BF129"/>
  <c r="J36"/>
  <c i="1" r="AW100"/>
  <c i="6" r="F36"/>
  <c i="1" r="BA100"/>
  <c i="6" r="T129"/>
  <c r="T128"/>
  <c r="T127"/>
  <c r="T126"/>
  <c r="R129"/>
  <c r="R128"/>
  <c r="R127"/>
  <c r="R126"/>
  <c r="P129"/>
  <c r="P128"/>
  <c r="P127"/>
  <c r="P126"/>
  <c i="1" r="AU100"/>
  <c i="6" r="BK129"/>
  <c r="BK128"/>
  <c r="J128"/>
  <c r="BK127"/>
  <c r="J127"/>
  <c r="BK126"/>
  <c r="J126"/>
  <c r="J98"/>
  <c r="J32"/>
  <c i="1" r="AG100"/>
  <c i="6" r="J129"/>
  <c r="BE129"/>
  <c r="J35"/>
  <c i="1" r="AV100"/>
  <c i="6" r="F35"/>
  <c i="1" r="AZ100"/>
  <c i="6" r="J100"/>
  <c r="J99"/>
  <c r="F120"/>
  <c r="E118"/>
  <c r="F91"/>
  <c r="E89"/>
  <c r="J41"/>
  <c r="J26"/>
  <c r="E26"/>
  <c r="J123"/>
  <c r="J94"/>
  <c r="J25"/>
  <c r="J23"/>
  <c r="E23"/>
  <c r="J122"/>
  <c r="J93"/>
  <c r="J22"/>
  <c r="J20"/>
  <c r="E20"/>
  <c r="F123"/>
  <c r="F94"/>
  <c r="J19"/>
  <c r="J17"/>
  <c r="E17"/>
  <c r="F122"/>
  <c r="F93"/>
  <c r="J16"/>
  <c r="J14"/>
  <c r="J120"/>
  <c r="J91"/>
  <c r="E7"/>
  <c r="E114"/>
  <c r="E85"/>
  <c i="5" r="J39"/>
  <c r="J38"/>
  <c i="1" r="AY99"/>
  <c i="5" r="J37"/>
  <c i="1" r="AX99"/>
  <c i="5" r="BI605"/>
  <c r="BH605"/>
  <c r="BG605"/>
  <c r="BF605"/>
  <c r="T605"/>
  <c r="T604"/>
  <c r="R605"/>
  <c r="R604"/>
  <c r="P605"/>
  <c r="P604"/>
  <c r="BK605"/>
  <c r="BK604"/>
  <c r="J604"/>
  <c r="J605"/>
  <c r="BE605"/>
  <c r="J118"/>
  <c r="BI603"/>
  <c r="BH603"/>
  <c r="BG603"/>
  <c r="BF603"/>
  <c r="T603"/>
  <c r="R603"/>
  <c r="P603"/>
  <c r="BK603"/>
  <c r="J603"/>
  <c r="BE603"/>
  <c r="BI599"/>
  <c r="BH599"/>
  <c r="BG599"/>
  <c r="BF599"/>
  <c r="T599"/>
  <c r="R599"/>
  <c r="P599"/>
  <c r="BK599"/>
  <c r="J599"/>
  <c r="BE599"/>
  <c r="BI598"/>
  <c r="BH598"/>
  <c r="BG598"/>
  <c r="BF598"/>
  <c r="T598"/>
  <c r="R598"/>
  <c r="P598"/>
  <c r="BK598"/>
  <c r="J598"/>
  <c r="BE598"/>
  <c r="BI594"/>
  <c r="BH594"/>
  <c r="BG594"/>
  <c r="BF594"/>
  <c r="T594"/>
  <c r="T593"/>
  <c r="R594"/>
  <c r="R593"/>
  <c r="P594"/>
  <c r="P593"/>
  <c r="BK594"/>
  <c r="BK593"/>
  <c r="J593"/>
  <c r="J594"/>
  <c r="BE594"/>
  <c r="J117"/>
  <c r="BI592"/>
  <c r="BH592"/>
  <c r="BG592"/>
  <c r="BF592"/>
  <c r="T592"/>
  <c r="R592"/>
  <c r="P592"/>
  <c r="BK592"/>
  <c r="J592"/>
  <c r="BE592"/>
  <c r="BI589"/>
  <c r="BH589"/>
  <c r="BG589"/>
  <c r="BF589"/>
  <c r="T589"/>
  <c r="R589"/>
  <c r="P589"/>
  <c r="BK589"/>
  <c r="J589"/>
  <c r="BE589"/>
  <c r="BI586"/>
  <c r="BH586"/>
  <c r="BG586"/>
  <c r="BF586"/>
  <c r="T586"/>
  <c r="R586"/>
  <c r="P586"/>
  <c r="BK586"/>
  <c r="J586"/>
  <c r="BE586"/>
  <c r="BI583"/>
  <c r="BH583"/>
  <c r="BG583"/>
  <c r="BF583"/>
  <c r="T583"/>
  <c r="R583"/>
  <c r="P583"/>
  <c r="BK583"/>
  <c r="J583"/>
  <c r="BE583"/>
  <c r="BI571"/>
  <c r="BH571"/>
  <c r="BG571"/>
  <c r="BF571"/>
  <c r="T571"/>
  <c r="R571"/>
  <c r="P571"/>
  <c r="BK571"/>
  <c r="J571"/>
  <c r="BE571"/>
  <c r="BI566"/>
  <c r="BH566"/>
  <c r="BG566"/>
  <c r="BF566"/>
  <c r="T566"/>
  <c r="R566"/>
  <c r="P566"/>
  <c r="BK566"/>
  <c r="J566"/>
  <c r="BE566"/>
  <c r="BI563"/>
  <c r="BH563"/>
  <c r="BG563"/>
  <c r="BF563"/>
  <c r="T563"/>
  <c r="R563"/>
  <c r="P563"/>
  <c r="BK563"/>
  <c r="J563"/>
  <c r="BE563"/>
  <c r="BI560"/>
  <c r="BH560"/>
  <c r="BG560"/>
  <c r="BF560"/>
  <c r="T560"/>
  <c r="R560"/>
  <c r="P560"/>
  <c r="BK560"/>
  <c r="J560"/>
  <c r="BE560"/>
  <c r="BI559"/>
  <c r="BH559"/>
  <c r="BG559"/>
  <c r="BF559"/>
  <c r="T559"/>
  <c r="R559"/>
  <c r="P559"/>
  <c r="BK559"/>
  <c r="J559"/>
  <c r="BE559"/>
  <c r="BI558"/>
  <c r="BH558"/>
  <c r="BG558"/>
  <c r="BF558"/>
  <c r="T558"/>
  <c r="R558"/>
  <c r="P558"/>
  <c r="BK558"/>
  <c r="J558"/>
  <c r="BE558"/>
  <c r="BI557"/>
  <c r="BH557"/>
  <c r="BG557"/>
  <c r="BF557"/>
  <c r="T557"/>
  <c r="R557"/>
  <c r="P557"/>
  <c r="BK557"/>
  <c r="J557"/>
  <c r="BE557"/>
  <c r="BI552"/>
  <c r="BH552"/>
  <c r="BG552"/>
  <c r="BF552"/>
  <c r="T552"/>
  <c r="R552"/>
  <c r="P552"/>
  <c r="BK552"/>
  <c r="J552"/>
  <c r="BE552"/>
  <c r="BI549"/>
  <c r="BH549"/>
  <c r="BG549"/>
  <c r="BF549"/>
  <c r="T549"/>
  <c r="R549"/>
  <c r="P549"/>
  <c r="BK549"/>
  <c r="J549"/>
  <c r="BE549"/>
  <c r="BI546"/>
  <c r="BH546"/>
  <c r="BG546"/>
  <c r="BF546"/>
  <c r="T546"/>
  <c r="R546"/>
  <c r="P546"/>
  <c r="BK546"/>
  <c r="J546"/>
  <c r="BE546"/>
  <c r="BI543"/>
  <c r="BH543"/>
  <c r="BG543"/>
  <c r="BF543"/>
  <c r="T543"/>
  <c r="T542"/>
  <c r="R543"/>
  <c r="R542"/>
  <c r="P543"/>
  <c r="P542"/>
  <c r="BK543"/>
  <c r="BK542"/>
  <c r="J542"/>
  <c r="J543"/>
  <c r="BE543"/>
  <c r="J116"/>
  <c r="BI541"/>
  <c r="BH541"/>
  <c r="BG541"/>
  <c r="BF541"/>
  <c r="T541"/>
  <c r="R541"/>
  <c r="P541"/>
  <c r="BK541"/>
  <c r="J541"/>
  <c r="BE541"/>
  <c r="BI538"/>
  <c r="BH538"/>
  <c r="BG538"/>
  <c r="BF538"/>
  <c r="T538"/>
  <c r="R538"/>
  <c r="P538"/>
  <c r="BK538"/>
  <c r="J538"/>
  <c r="BE538"/>
  <c r="BI535"/>
  <c r="BH535"/>
  <c r="BG535"/>
  <c r="BF535"/>
  <c r="T535"/>
  <c r="T534"/>
  <c r="R535"/>
  <c r="R534"/>
  <c r="P535"/>
  <c r="P534"/>
  <c r="BK535"/>
  <c r="BK534"/>
  <c r="J534"/>
  <c r="J535"/>
  <c r="BE535"/>
  <c r="J115"/>
  <c r="BI533"/>
  <c r="BH533"/>
  <c r="BG533"/>
  <c r="BF533"/>
  <c r="T533"/>
  <c r="R533"/>
  <c r="P533"/>
  <c r="BK533"/>
  <c r="J533"/>
  <c r="BE533"/>
  <c r="BI530"/>
  <c r="BH530"/>
  <c r="BG530"/>
  <c r="BF530"/>
  <c r="T530"/>
  <c r="R530"/>
  <c r="P530"/>
  <c r="BK530"/>
  <c r="J530"/>
  <c r="BE530"/>
  <c r="BI529"/>
  <c r="BH529"/>
  <c r="BG529"/>
  <c r="BF529"/>
  <c r="T529"/>
  <c r="R529"/>
  <c r="P529"/>
  <c r="BK529"/>
  <c r="J529"/>
  <c r="BE529"/>
  <c r="BI526"/>
  <c r="BH526"/>
  <c r="BG526"/>
  <c r="BF526"/>
  <c r="T526"/>
  <c r="T525"/>
  <c r="R526"/>
  <c r="R525"/>
  <c r="P526"/>
  <c r="P525"/>
  <c r="BK526"/>
  <c r="BK525"/>
  <c r="J525"/>
  <c r="J526"/>
  <c r="BE526"/>
  <c r="J114"/>
  <c r="BI524"/>
  <c r="BH524"/>
  <c r="BG524"/>
  <c r="BF524"/>
  <c r="T524"/>
  <c r="R524"/>
  <c r="P524"/>
  <c r="BK524"/>
  <c r="J524"/>
  <c r="BE524"/>
  <c r="BI521"/>
  <c r="BH521"/>
  <c r="BG521"/>
  <c r="BF521"/>
  <c r="T521"/>
  <c r="R521"/>
  <c r="P521"/>
  <c r="BK521"/>
  <c r="J521"/>
  <c r="BE521"/>
  <c r="BI518"/>
  <c r="BH518"/>
  <c r="BG518"/>
  <c r="BF518"/>
  <c r="T518"/>
  <c r="T517"/>
  <c r="R518"/>
  <c r="R517"/>
  <c r="P518"/>
  <c r="P517"/>
  <c r="BK518"/>
  <c r="BK517"/>
  <c r="J517"/>
  <c r="J518"/>
  <c r="BE518"/>
  <c r="J113"/>
  <c r="BI516"/>
  <c r="BH516"/>
  <c r="BG516"/>
  <c r="BF516"/>
  <c r="T516"/>
  <c r="R516"/>
  <c r="P516"/>
  <c r="BK516"/>
  <c r="J516"/>
  <c r="BE516"/>
  <c r="BI512"/>
  <c r="BH512"/>
  <c r="BG512"/>
  <c r="BF512"/>
  <c r="T512"/>
  <c r="R512"/>
  <c r="P512"/>
  <c r="BK512"/>
  <c r="J512"/>
  <c r="BE512"/>
  <c r="BI509"/>
  <c r="BH509"/>
  <c r="BG509"/>
  <c r="BF509"/>
  <c r="T509"/>
  <c r="R509"/>
  <c r="P509"/>
  <c r="BK509"/>
  <c r="J509"/>
  <c r="BE509"/>
  <c r="BI508"/>
  <c r="BH508"/>
  <c r="BG508"/>
  <c r="BF508"/>
  <c r="T508"/>
  <c r="R508"/>
  <c r="P508"/>
  <c r="BK508"/>
  <c r="J508"/>
  <c r="BE508"/>
  <c r="BI505"/>
  <c r="BH505"/>
  <c r="BG505"/>
  <c r="BF505"/>
  <c r="T505"/>
  <c r="R505"/>
  <c r="P505"/>
  <c r="BK505"/>
  <c r="J505"/>
  <c r="BE505"/>
  <c r="BI502"/>
  <c r="BH502"/>
  <c r="BG502"/>
  <c r="BF502"/>
  <c r="T502"/>
  <c r="R502"/>
  <c r="P502"/>
  <c r="BK502"/>
  <c r="J502"/>
  <c r="BE502"/>
  <c r="BI499"/>
  <c r="BH499"/>
  <c r="BG499"/>
  <c r="BF499"/>
  <c r="T499"/>
  <c r="R499"/>
  <c r="P499"/>
  <c r="BK499"/>
  <c r="J499"/>
  <c r="BE499"/>
  <c r="BI495"/>
  <c r="BH495"/>
  <c r="BG495"/>
  <c r="BF495"/>
  <c r="T495"/>
  <c r="R495"/>
  <c r="P495"/>
  <c r="BK495"/>
  <c r="J495"/>
  <c r="BE495"/>
  <c r="BI491"/>
  <c r="BH491"/>
  <c r="BG491"/>
  <c r="BF491"/>
  <c r="T491"/>
  <c r="T490"/>
  <c r="T489"/>
  <c r="R491"/>
  <c r="R490"/>
  <c r="R489"/>
  <c r="P491"/>
  <c r="P490"/>
  <c r="P489"/>
  <c r="BK491"/>
  <c r="BK490"/>
  <c r="J490"/>
  <c r="BK489"/>
  <c r="J489"/>
  <c r="J491"/>
  <c r="BE491"/>
  <c r="J112"/>
  <c r="J111"/>
  <c r="BI488"/>
  <c r="BH488"/>
  <c r="BG488"/>
  <c r="BF488"/>
  <c r="T488"/>
  <c r="T487"/>
  <c r="R488"/>
  <c r="R487"/>
  <c r="P488"/>
  <c r="P487"/>
  <c r="BK488"/>
  <c r="BK487"/>
  <c r="J487"/>
  <c r="J488"/>
  <c r="BE488"/>
  <c r="J110"/>
  <c r="BI486"/>
  <c r="BH486"/>
  <c r="BG486"/>
  <c r="BF486"/>
  <c r="T486"/>
  <c r="R486"/>
  <c r="P486"/>
  <c r="BK486"/>
  <c r="J486"/>
  <c r="BE486"/>
  <c r="BI485"/>
  <c r="BH485"/>
  <c r="BG485"/>
  <c r="BF485"/>
  <c r="T485"/>
  <c r="T484"/>
  <c r="T483"/>
  <c r="R485"/>
  <c r="R484"/>
  <c r="R483"/>
  <c r="P485"/>
  <c r="P484"/>
  <c r="P483"/>
  <c r="BK485"/>
  <c r="BK484"/>
  <c r="J484"/>
  <c r="BK483"/>
  <c r="J483"/>
  <c r="J485"/>
  <c r="BE485"/>
  <c r="J109"/>
  <c r="J108"/>
  <c r="BI482"/>
  <c r="BH482"/>
  <c r="BG482"/>
  <c r="BF482"/>
  <c r="T482"/>
  <c r="T481"/>
  <c r="R482"/>
  <c r="R481"/>
  <c r="P482"/>
  <c r="P481"/>
  <c r="BK482"/>
  <c r="BK481"/>
  <c r="J481"/>
  <c r="J482"/>
  <c r="BE482"/>
  <c r="J107"/>
  <c r="BI480"/>
  <c r="BH480"/>
  <c r="BG480"/>
  <c r="BF480"/>
  <c r="T480"/>
  <c r="R480"/>
  <c r="P480"/>
  <c r="BK480"/>
  <c r="J480"/>
  <c r="BE480"/>
  <c r="BI477"/>
  <c r="BH477"/>
  <c r="BG477"/>
  <c r="BF477"/>
  <c r="T477"/>
  <c r="R477"/>
  <c r="P477"/>
  <c r="BK477"/>
  <c r="J477"/>
  <c r="BE477"/>
  <c r="BI476"/>
  <c r="BH476"/>
  <c r="BG476"/>
  <c r="BF476"/>
  <c r="T476"/>
  <c r="R476"/>
  <c r="P476"/>
  <c r="BK476"/>
  <c r="J476"/>
  <c r="BE476"/>
  <c r="BI475"/>
  <c r="BH475"/>
  <c r="BG475"/>
  <c r="BF475"/>
  <c r="T475"/>
  <c r="T474"/>
  <c r="R475"/>
  <c r="R474"/>
  <c r="P475"/>
  <c r="P474"/>
  <c r="BK475"/>
  <c r="BK474"/>
  <c r="J474"/>
  <c r="J475"/>
  <c r="BE475"/>
  <c r="J106"/>
  <c r="BI471"/>
  <c r="BH471"/>
  <c r="BG471"/>
  <c r="BF471"/>
  <c r="T471"/>
  <c r="R471"/>
  <c r="P471"/>
  <c r="BK471"/>
  <c r="J471"/>
  <c r="BE471"/>
  <c r="BI468"/>
  <c r="BH468"/>
  <c r="BG468"/>
  <c r="BF468"/>
  <c r="T468"/>
  <c r="R468"/>
  <c r="P468"/>
  <c r="BK468"/>
  <c r="J468"/>
  <c r="BE468"/>
  <c r="BI464"/>
  <c r="BH464"/>
  <c r="BG464"/>
  <c r="BF464"/>
  <c r="T464"/>
  <c r="R464"/>
  <c r="P464"/>
  <c r="BK464"/>
  <c r="J464"/>
  <c r="BE464"/>
  <c r="BI461"/>
  <c r="BH461"/>
  <c r="BG461"/>
  <c r="BF461"/>
  <c r="T461"/>
  <c r="R461"/>
  <c r="P461"/>
  <c r="BK461"/>
  <c r="J461"/>
  <c r="BE461"/>
  <c r="BI457"/>
  <c r="BH457"/>
  <c r="BG457"/>
  <c r="BF457"/>
  <c r="T457"/>
  <c r="R457"/>
  <c r="P457"/>
  <c r="BK457"/>
  <c r="J457"/>
  <c r="BE457"/>
  <c r="BI454"/>
  <c r="BH454"/>
  <c r="BG454"/>
  <c r="BF454"/>
  <c r="T454"/>
  <c r="R454"/>
  <c r="P454"/>
  <c r="BK454"/>
  <c r="J454"/>
  <c r="BE454"/>
  <c r="BI451"/>
  <c r="BH451"/>
  <c r="BG451"/>
  <c r="BF451"/>
  <c r="T451"/>
  <c r="R451"/>
  <c r="P451"/>
  <c r="BK451"/>
  <c r="J451"/>
  <c r="BE451"/>
  <c r="BI450"/>
  <c r="BH450"/>
  <c r="BG450"/>
  <c r="BF450"/>
  <c r="T450"/>
  <c r="R450"/>
  <c r="P450"/>
  <c r="BK450"/>
  <c r="J450"/>
  <c r="BE450"/>
  <c r="BI447"/>
  <c r="BH447"/>
  <c r="BG447"/>
  <c r="BF447"/>
  <c r="T447"/>
  <c r="R447"/>
  <c r="P447"/>
  <c r="BK447"/>
  <c r="J447"/>
  <c r="BE447"/>
  <c r="BI438"/>
  <c r="BH438"/>
  <c r="BG438"/>
  <c r="BF438"/>
  <c r="T438"/>
  <c r="R438"/>
  <c r="P438"/>
  <c r="BK438"/>
  <c r="J438"/>
  <c r="BE438"/>
  <c r="BI435"/>
  <c r="BH435"/>
  <c r="BG435"/>
  <c r="BF435"/>
  <c r="T435"/>
  <c r="R435"/>
  <c r="P435"/>
  <c r="BK435"/>
  <c r="J435"/>
  <c r="BE435"/>
  <c r="BI434"/>
  <c r="BH434"/>
  <c r="BG434"/>
  <c r="BF434"/>
  <c r="T434"/>
  <c r="R434"/>
  <c r="P434"/>
  <c r="BK434"/>
  <c r="J434"/>
  <c r="BE434"/>
  <c r="BI431"/>
  <c r="BH431"/>
  <c r="BG431"/>
  <c r="BF431"/>
  <c r="T431"/>
  <c r="T430"/>
  <c r="R431"/>
  <c r="R430"/>
  <c r="P431"/>
  <c r="P430"/>
  <c r="BK431"/>
  <c r="BK430"/>
  <c r="J430"/>
  <c r="J431"/>
  <c r="BE431"/>
  <c r="J105"/>
  <c r="BI429"/>
  <c r="BH429"/>
  <c r="BG429"/>
  <c r="BF429"/>
  <c r="T429"/>
  <c r="R429"/>
  <c r="P429"/>
  <c r="BK429"/>
  <c r="J429"/>
  <c r="BE429"/>
  <c r="BI426"/>
  <c r="BH426"/>
  <c r="BG426"/>
  <c r="BF426"/>
  <c r="T426"/>
  <c r="R426"/>
  <c r="P426"/>
  <c r="BK426"/>
  <c r="J426"/>
  <c r="BE426"/>
  <c r="BI423"/>
  <c r="BH423"/>
  <c r="BG423"/>
  <c r="BF423"/>
  <c r="T423"/>
  <c r="R423"/>
  <c r="P423"/>
  <c r="BK423"/>
  <c r="J423"/>
  <c r="BE423"/>
  <c r="BI414"/>
  <c r="BH414"/>
  <c r="BG414"/>
  <c r="BF414"/>
  <c r="T414"/>
  <c r="R414"/>
  <c r="P414"/>
  <c r="BK414"/>
  <c r="J414"/>
  <c r="BE414"/>
  <c r="BI411"/>
  <c r="BH411"/>
  <c r="BG411"/>
  <c r="BF411"/>
  <c r="T411"/>
  <c r="R411"/>
  <c r="P411"/>
  <c r="BK411"/>
  <c r="J411"/>
  <c r="BE411"/>
  <c r="BI408"/>
  <c r="BH408"/>
  <c r="BG408"/>
  <c r="BF408"/>
  <c r="T408"/>
  <c r="R408"/>
  <c r="P408"/>
  <c r="BK408"/>
  <c r="J408"/>
  <c r="BE408"/>
  <c r="BI405"/>
  <c r="BH405"/>
  <c r="BG405"/>
  <c r="BF405"/>
  <c r="T405"/>
  <c r="R405"/>
  <c r="P405"/>
  <c r="BK405"/>
  <c r="J405"/>
  <c r="BE405"/>
  <c r="BI402"/>
  <c r="BH402"/>
  <c r="BG402"/>
  <c r="BF402"/>
  <c r="T402"/>
  <c r="R402"/>
  <c r="P402"/>
  <c r="BK402"/>
  <c r="J402"/>
  <c r="BE402"/>
  <c r="BI396"/>
  <c r="BH396"/>
  <c r="BG396"/>
  <c r="BF396"/>
  <c r="T396"/>
  <c r="R396"/>
  <c r="P396"/>
  <c r="BK396"/>
  <c r="J396"/>
  <c r="BE396"/>
  <c r="BI395"/>
  <c r="BH395"/>
  <c r="BG395"/>
  <c r="BF395"/>
  <c r="T395"/>
  <c r="R395"/>
  <c r="P395"/>
  <c r="BK395"/>
  <c r="J395"/>
  <c r="BE395"/>
  <c r="BI394"/>
  <c r="BH394"/>
  <c r="BG394"/>
  <c r="BF394"/>
  <c r="T394"/>
  <c r="R394"/>
  <c r="P394"/>
  <c r="BK394"/>
  <c r="J394"/>
  <c r="BE394"/>
  <c r="BI391"/>
  <c r="BH391"/>
  <c r="BG391"/>
  <c r="BF391"/>
  <c r="T391"/>
  <c r="R391"/>
  <c r="P391"/>
  <c r="BK391"/>
  <c r="J391"/>
  <c r="BE391"/>
  <c r="BI390"/>
  <c r="BH390"/>
  <c r="BG390"/>
  <c r="BF390"/>
  <c r="T390"/>
  <c r="R390"/>
  <c r="P390"/>
  <c r="BK390"/>
  <c r="J390"/>
  <c r="BE390"/>
  <c r="BI385"/>
  <c r="BH385"/>
  <c r="BG385"/>
  <c r="BF385"/>
  <c r="T385"/>
  <c r="R385"/>
  <c r="P385"/>
  <c r="BK385"/>
  <c r="J385"/>
  <c r="BE385"/>
  <c r="BI384"/>
  <c r="BH384"/>
  <c r="BG384"/>
  <c r="BF384"/>
  <c r="T384"/>
  <c r="R384"/>
  <c r="P384"/>
  <c r="BK384"/>
  <c r="J384"/>
  <c r="BE384"/>
  <c r="BI381"/>
  <c r="BH381"/>
  <c r="BG381"/>
  <c r="BF381"/>
  <c r="T381"/>
  <c r="R381"/>
  <c r="P381"/>
  <c r="BK381"/>
  <c r="J381"/>
  <c r="BE381"/>
  <c r="BI378"/>
  <c r="BH378"/>
  <c r="BG378"/>
  <c r="BF378"/>
  <c r="T378"/>
  <c r="R378"/>
  <c r="P378"/>
  <c r="BK378"/>
  <c r="J378"/>
  <c r="BE378"/>
  <c r="BI377"/>
  <c r="BH377"/>
  <c r="BG377"/>
  <c r="BF377"/>
  <c r="T377"/>
  <c r="R377"/>
  <c r="P377"/>
  <c r="BK377"/>
  <c r="J377"/>
  <c r="BE377"/>
  <c r="BI374"/>
  <c r="BH374"/>
  <c r="BG374"/>
  <c r="BF374"/>
  <c r="T374"/>
  <c r="R374"/>
  <c r="P374"/>
  <c r="BK374"/>
  <c r="J374"/>
  <c r="BE374"/>
  <c r="BI368"/>
  <c r="BH368"/>
  <c r="BG368"/>
  <c r="BF368"/>
  <c r="T368"/>
  <c r="R368"/>
  <c r="P368"/>
  <c r="BK368"/>
  <c r="J368"/>
  <c r="BE368"/>
  <c r="BI365"/>
  <c r="BH365"/>
  <c r="BG365"/>
  <c r="BF365"/>
  <c r="T365"/>
  <c r="R365"/>
  <c r="P365"/>
  <c r="BK365"/>
  <c r="J365"/>
  <c r="BE365"/>
  <c r="BI361"/>
  <c r="BH361"/>
  <c r="BG361"/>
  <c r="BF361"/>
  <c r="T361"/>
  <c r="R361"/>
  <c r="P361"/>
  <c r="BK361"/>
  <c r="J361"/>
  <c r="BE361"/>
  <c r="BI360"/>
  <c r="BH360"/>
  <c r="BG360"/>
  <c r="BF360"/>
  <c r="T360"/>
  <c r="R360"/>
  <c r="P360"/>
  <c r="BK360"/>
  <c r="J360"/>
  <c r="BE360"/>
  <c r="BI359"/>
  <c r="BH359"/>
  <c r="BG359"/>
  <c r="BF359"/>
  <c r="T359"/>
  <c r="R359"/>
  <c r="P359"/>
  <c r="BK359"/>
  <c r="J359"/>
  <c r="BE359"/>
  <c r="BI358"/>
  <c r="BH358"/>
  <c r="BG358"/>
  <c r="BF358"/>
  <c r="T358"/>
  <c r="R358"/>
  <c r="P358"/>
  <c r="BK358"/>
  <c r="J358"/>
  <c r="BE358"/>
  <c r="BI354"/>
  <c r="BH354"/>
  <c r="BG354"/>
  <c r="BF354"/>
  <c r="T354"/>
  <c r="R354"/>
  <c r="P354"/>
  <c r="BK354"/>
  <c r="J354"/>
  <c r="BE354"/>
  <c r="BI331"/>
  <c r="BH331"/>
  <c r="BG331"/>
  <c r="BF331"/>
  <c r="T331"/>
  <c r="R331"/>
  <c r="P331"/>
  <c r="BK331"/>
  <c r="J331"/>
  <c r="BE331"/>
  <c r="BI327"/>
  <c r="BH327"/>
  <c r="BG327"/>
  <c r="BF327"/>
  <c r="T327"/>
  <c r="R327"/>
  <c r="P327"/>
  <c r="BK327"/>
  <c r="J327"/>
  <c r="BE327"/>
  <c r="BI321"/>
  <c r="BH321"/>
  <c r="BG321"/>
  <c r="BF321"/>
  <c r="T321"/>
  <c r="T320"/>
  <c r="R321"/>
  <c r="R320"/>
  <c r="P321"/>
  <c r="P320"/>
  <c r="BK321"/>
  <c r="BK320"/>
  <c r="J320"/>
  <c r="J321"/>
  <c r="BE321"/>
  <c r="J104"/>
  <c r="BI319"/>
  <c r="BH319"/>
  <c r="BG319"/>
  <c r="BF319"/>
  <c r="T319"/>
  <c r="R319"/>
  <c r="P319"/>
  <c r="BK319"/>
  <c r="J319"/>
  <c r="BE319"/>
  <c r="BI318"/>
  <c r="BH318"/>
  <c r="BG318"/>
  <c r="BF318"/>
  <c r="T318"/>
  <c r="R318"/>
  <c r="P318"/>
  <c r="BK318"/>
  <c r="J318"/>
  <c r="BE318"/>
  <c r="BI317"/>
  <c r="BH317"/>
  <c r="BG317"/>
  <c r="BF317"/>
  <c r="T317"/>
  <c r="R317"/>
  <c r="P317"/>
  <c r="BK317"/>
  <c r="J317"/>
  <c r="BE317"/>
  <c r="BI316"/>
  <c r="BH316"/>
  <c r="BG316"/>
  <c r="BF316"/>
  <c r="T316"/>
  <c r="R316"/>
  <c r="P316"/>
  <c r="BK316"/>
  <c r="J316"/>
  <c r="BE316"/>
  <c r="BI312"/>
  <c r="BH312"/>
  <c r="BG312"/>
  <c r="BF312"/>
  <c r="T312"/>
  <c r="R312"/>
  <c r="P312"/>
  <c r="BK312"/>
  <c r="J312"/>
  <c r="BE312"/>
  <c r="BI311"/>
  <c r="BH311"/>
  <c r="BG311"/>
  <c r="BF311"/>
  <c r="T311"/>
  <c r="R311"/>
  <c r="P311"/>
  <c r="BK311"/>
  <c r="J311"/>
  <c r="BE311"/>
  <c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6"/>
  <c r="BH306"/>
  <c r="BG306"/>
  <c r="BF306"/>
  <c r="T306"/>
  <c r="R306"/>
  <c r="P306"/>
  <c r="BK306"/>
  <c r="J306"/>
  <c r="BE306"/>
  <c r="BI303"/>
  <c r="BH303"/>
  <c r="BG303"/>
  <c r="BF303"/>
  <c r="T303"/>
  <c r="T302"/>
  <c r="R303"/>
  <c r="R302"/>
  <c r="P303"/>
  <c r="P302"/>
  <c r="BK303"/>
  <c r="BK302"/>
  <c r="J302"/>
  <c r="J303"/>
  <c r="BE303"/>
  <c r="J103"/>
  <c r="BI298"/>
  <c r="BH298"/>
  <c r="BG298"/>
  <c r="BF298"/>
  <c r="T298"/>
  <c r="R298"/>
  <c r="P298"/>
  <c r="BK298"/>
  <c r="J298"/>
  <c r="BE298"/>
  <c r="BI297"/>
  <c r="BH297"/>
  <c r="BG297"/>
  <c r="BF297"/>
  <c r="T297"/>
  <c r="R297"/>
  <c r="P297"/>
  <c r="BK297"/>
  <c r="J297"/>
  <c r="BE297"/>
  <c r="BI293"/>
  <c r="BH293"/>
  <c r="BG293"/>
  <c r="BF293"/>
  <c r="T293"/>
  <c r="R293"/>
  <c r="P293"/>
  <c r="BK293"/>
  <c r="J293"/>
  <c r="BE293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3"/>
  <c r="BH283"/>
  <c r="BG283"/>
  <c r="BF283"/>
  <c r="T283"/>
  <c r="R283"/>
  <c r="P283"/>
  <c r="BK283"/>
  <c r="J283"/>
  <c r="BE283"/>
  <c r="BI273"/>
  <c r="BH273"/>
  <c r="BG273"/>
  <c r="BF273"/>
  <c r="T273"/>
  <c r="R273"/>
  <c r="P273"/>
  <c r="BK273"/>
  <c r="J273"/>
  <c r="BE273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6"/>
  <c r="BH266"/>
  <c r="BG266"/>
  <c r="BF266"/>
  <c r="T266"/>
  <c r="T265"/>
  <c r="R266"/>
  <c r="R265"/>
  <c r="P266"/>
  <c r="P265"/>
  <c r="BK266"/>
  <c r="BK265"/>
  <c r="J265"/>
  <c r="J266"/>
  <c r="BE266"/>
  <c r="J102"/>
  <c r="BI262"/>
  <c r="BH262"/>
  <c r="BG262"/>
  <c r="BF262"/>
  <c r="T262"/>
  <c r="R262"/>
  <c r="P262"/>
  <c r="BK262"/>
  <c r="J262"/>
  <c r="BE262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3"/>
  <c r="BH243"/>
  <c r="BG243"/>
  <c r="BF243"/>
  <c r="T243"/>
  <c r="R243"/>
  <c r="P243"/>
  <c r="BK243"/>
  <c r="J243"/>
  <c r="BE243"/>
  <c r="BI240"/>
  <c r="BH240"/>
  <c r="BG240"/>
  <c r="BF240"/>
  <c r="T240"/>
  <c r="R240"/>
  <c r="P240"/>
  <c r="BK240"/>
  <c r="J240"/>
  <c r="BE240"/>
  <c r="BI236"/>
  <c r="BH236"/>
  <c r="BG236"/>
  <c r="BF236"/>
  <c r="T236"/>
  <c r="R236"/>
  <c r="P236"/>
  <c r="BK236"/>
  <c r="J236"/>
  <c r="BE236"/>
  <c r="BI225"/>
  <c r="BH225"/>
  <c r="BG225"/>
  <c r="BF225"/>
  <c r="T225"/>
  <c r="R225"/>
  <c r="P225"/>
  <c r="BK225"/>
  <c r="J225"/>
  <c r="BE225"/>
  <c r="BI221"/>
  <c r="BH221"/>
  <c r="BG221"/>
  <c r="BF221"/>
  <c r="T221"/>
  <c r="R221"/>
  <c r="P221"/>
  <c r="BK221"/>
  <c r="J221"/>
  <c r="BE221"/>
  <c r="BI216"/>
  <c r="BH216"/>
  <c r="BG216"/>
  <c r="BF216"/>
  <c r="T216"/>
  <c r="R216"/>
  <c r="P216"/>
  <c r="BK216"/>
  <c r="J216"/>
  <c r="BE216"/>
  <c r="BI212"/>
  <c r="BH212"/>
  <c r="BG212"/>
  <c r="BF212"/>
  <c r="T212"/>
  <c r="R212"/>
  <c r="P212"/>
  <c r="BK212"/>
  <c r="J212"/>
  <c r="BE212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199"/>
  <c r="BH199"/>
  <c r="BG199"/>
  <c r="BF199"/>
  <c r="T199"/>
  <c r="R199"/>
  <c r="P199"/>
  <c r="BK199"/>
  <c r="J199"/>
  <c r="BE199"/>
  <c r="BI196"/>
  <c r="BH196"/>
  <c r="BG196"/>
  <c r="BF196"/>
  <c r="T196"/>
  <c r="R196"/>
  <c r="P196"/>
  <c r="BK196"/>
  <c r="J196"/>
  <c r="BE196"/>
  <c r="BI193"/>
  <c r="BH193"/>
  <c r="BG193"/>
  <c r="BF193"/>
  <c r="T193"/>
  <c r="T192"/>
  <c r="R193"/>
  <c r="R192"/>
  <c r="P193"/>
  <c r="P192"/>
  <c r="BK193"/>
  <c r="BK192"/>
  <c r="J192"/>
  <c r="J193"/>
  <c r="BE193"/>
  <c r="J101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5"/>
  <c r="BH185"/>
  <c r="BG185"/>
  <c r="BF185"/>
  <c r="T185"/>
  <c r="R185"/>
  <c r="P185"/>
  <c r="BK185"/>
  <c r="J185"/>
  <c r="BE185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3"/>
  <c r="F39"/>
  <c i="1" r="BD99"/>
  <c i="5" r="BH143"/>
  <c r="F38"/>
  <c i="1" r="BC99"/>
  <c i="5" r="BG143"/>
  <c r="F37"/>
  <c i="1" r="BB99"/>
  <c i="5" r="BF143"/>
  <c r="J36"/>
  <c i="1" r="AW99"/>
  <c i="5" r="F36"/>
  <c i="1" r="BA99"/>
  <c i="5" r="T143"/>
  <c r="T142"/>
  <c r="T141"/>
  <c r="T140"/>
  <c r="R143"/>
  <c r="R142"/>
  <c r="R141"/>
  <c r="R140"/>
  <c r="P143"/>
  <c r="P142"/>
  <c r="P141"/>
  <c r="P140"/>
  <c i="1" r="AU99"/>
  <c i="5" r="BK143"/>
  <c r="BK142"/>
  <c r="J142"/>
  <c r="BK141"/>
  <c r="J141"/>
  <c r="BK140"/>
  <c r="J140"/>
  <c r="J98"/>
  <c r="J32"/>
  <c i="1" r="AG99"/>
  <c i="5" r="J143"/>
  <c r="BE143"/>
  <c r="J35"/>
  <c i="1" r="AV99"/>
  <c i="5" r="F35"/>
  <c i="1" r="AZ99"/>
  <c i="5" r="J100"/>
  <c r="J99"/>
  <c r="F134"/>
  <c r="E132"/>
  <c r="F91"/>
  <c r="E89"/>
  <c r="J41"/>
  <c r="J26"/>
  <c r="E26"/>
  <c r="J137"/>
  <c r="J94"/>
  <c r="J25"/>
  <c r="J23"/>
  <c r="E23"/>
  <c r="J136"/>
  <c r="J93"/>
  <c r="J22"/>
  <c r="J20"/>
  <c r="E20"/>
  <c r="F137"/>
  <c r="F94"/>
  <c r="J19"/>
  <c r="J17"/>
  <c r="E17"/>
  <c r="F136"/>
  <c r="F93"/>
  <c r="J16"/>
  <c r="J14"/>
  <c r="J134"/>
  <c r="J91"/>
  <c r="E7"/>
  <c r="E128"/>
  <c r="E85"/>
  <c i="4" r="J39"/>
  <c r="J38"/>
  <c i="1" r="AY98"/>
  <c i="4" r="J37"/>
  <c i="1" r="AX98"/>
  <c i="4"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1"/>
  <c r="BH231"/>
  <c r="BG231"/>
  <c r="BF231"/>
  <c r="T231"/>
  <c r="T230"/>
  <c r="R231"/>
  <c r="R230"/>
  <c r="P231"/>
  <c r="P230"/>
  <c r="BK231"/>
  <c r="BK230"/>
  <c r="J230"/>
  <c r="J231"/>
  <c r="BE231"/>
  <c r="J109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T224"/>
  <c r="R225"/>
  <c r="R224"/>
  <c r="P225"/>
  <c r="P224"/>
  <c r="BK225"/>
  <c r="BK224"/>
  <c r="J224"/>
  <c r="J225"/>
  <c r="BE225"/>
  <c r="J108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T196"/>
  <c r="R197"/>
  <c r="R196"/>
  <c r="P197"/>
  <c r="P196"/>
  <c r="BK197"/>
  <c r="BK196"/>
  <c r="J196"/>
  <c r="J197"/>
  <c r="BE197"/>
  <c r="J107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T184"/>
  <c r="R185"/>
  <c r="R184"/>
  <c r="P185"/>
  <c r="P184"/>
  <c r="BK185"/>
  <c r="BK184"/>
  <c r="J184"/>
  <c r="J185"/>
  <c r="BE185"/>
  <c r="J106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T162"/>
  <c r="R163"/>
  <c r="R162"/>
  <c r="P163"/>
  <c r="P162"/>
  <c r="BK163"/>
  <c r="BK162"/>
  <c r="J162"/>
  <c r="J163"/>
  <c r="BE163"/>
  <c r="J105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T153"/>
  <c r="R154"/>
  <c r="R153"/>
  <c r="P154"/>
  <c r="P153"/>
  <c r="BK154"/>
  <c r="BK153"/>
  <c r="J153"/>
  <c r="J154"/>
  <c r="BE154"/>
  <c r="J104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T146"/>
  <c r="R147"/>
  <c r="R146"/>
  <c r="P147"/>
  <c r="P146"/>
  <c r="BK147"/>
  <c r="BK146"/>
  <c r="J146"/>
  <c r="J147"/>
  <c r="BE147"/>
  <c r="J103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T137"/>
  <c r="T136"/>
  <c r="R138"/>
  <c r="R137"/>
  <c r="R136"/>
  <c r="P138"/>
  <c r="P137"/>
  <c r="P136"/>
  <c r="BK138"/>
  <c r="BK137"/>
  <c r="J137"/>
  <c r="BK136"/>
  <c r="J136"/>
  <c r="J138"/>
  <c r="BE138"/>
  <c r="J102"/>
  <c r="J101"/>
  <c r="BI135"/>
  <c r="BH135"/>
  <c r="BG135"/>
  <c r="BF135"/>
  <c r="T135"/>
  <c r="R135"/>
  <c r="P135"/>
  <c r="BK135"/>
  <c r="J135"/>
  <c r="BE135"/>
  <c r="BI134"/>
  <c r="F39"/>
  <c i="1" r="BD98"/>
  <c i="4" r="BH134"/>
  <c r="F38"/>
  <c i="1" r="BC98"/>
  <c i="4" r="BG134"/>
  <c r="F37"/>
  <c i="1" r="BB98"/>
  <c i="4" r="BF134"/>
  <c r="J36"/>
  <c i="1" r="AW98"/>
  <c i="4" r="F36"/>
  <c i="1" r="BA98"/>
  <c i="4" r="T134"/>
  <c r="T133"/>
  <c r="T132"/>
  <c r="T131"/>
  <c r="R134"/>
  <c r="R133"/>
  <c r="R132"/>
  <c r="R131"/>
  <c r="P134"/>
  <c r="P133"/>
  <c r="P132"/>
  <c r="P131"/>
  <c i="1" r="AU98"/>
  <c i="4" r="BK134"/>
  <c r="BK133"/>
  <c r="J133"/>
  <c r="BK132"/>
  <c r="J132"/>
  <c r="BK131"/>
  <c r="J131"/>
  <c r="J98"/>
  <c r="J32"/>
  <c i="1" r="AG98"/>
  <c i="4" r="J134"/>
  <c r="BE134"/>
  <c r="J35"/>
  <c i="1" r="AV98"/>
  <c i="4" r="F35"/>
  <c i="1" r="AZ98"/>
  <c i="4" r="J100"/>
  <c r="J99"/>
  <c r="J128"/>
  <c r="J127"/>
  <c r="F127"/>
  <c r="F125"/>
  <c r="E123"/>
  <c r="J94"/>
  <c r="J93"/>
  <c r="F93"/>
  <c r="F91"/>
  <c r="E89"/>
  <c r="J41"/>
  <c r="J20"/>
  <c r="E20"/>
  <c r="F128"/>
  <c r="F94"/>
  <c r="J19"/>
  <c r="J14"/>
  <c r="J125"/>
  <c r="J91"/>
  <c r="E7"/>
  <c r="E119"/>
  <c r="E85"/>
  <c i="3" r="J39"/>
  <c r="J38"/>
  <c i="1" r="AY97"/>
  <c i="3" r="J37"/>
  <c i="1" r="AX97"/>
  <c i="3" r="BI424"/>
  <c r="BH424"/>
  <c r="BG424"/>
  <c r="BF424"/>
  <c r="T424"/>
  <c r="R424"/>
  <c r="P424"/>
  <c r="BK424"/>
  <c r="J424"/>
  <c r="BE424"/>
  <c r="BI423"/>
  <c r="BH423"/>
  <c r="BG423"/>
  <c r="BF423"/>
  <c r="T423"/>
  <c r="R423"/>
  <c r="P423"/>
  <c r="BK423"/>
  <c r="J423"/>
  <c r="BE423"/>
  <c r="BI422"/>
  <c r="BH422"/>
  <c r="BG422"/>
  <c r="BF422"/>
  <c r="T422"/>
  <c r="R422"/>
  <c r="P422"/>
  <c r="BK422"/>
  <c r="J422"/>
  <c r="BE422"/>
  <c r="BI421"/>
  <c r="BH421"/>
  <c r="BG421"/>
  <c r="BF421"/>
  <c r="T421"/>
  <c r="R421"/>
  <c r="P421"/>
  <c r="BK421"/>
  <c r="J421"/>
  <c r="BE421"/>
  <c r="BI420"/>
  <c r="BH420"/>
  <c r="BG420"/>
  <c r="BF420"/>
  <c r="T420"/>
  <c r="R420"/>
  <c r="P420"/>
  <c r="BK420"/>
  <c r="J420"/>
  <c r="BE420"/>
  <c r="BI419"/>
  <c r="BH419"/>
  <c r="BG419"/>
  <c r="BF419"/>
  <c r="T419"/>
  <c r="R419"/>
  <c r="P419"/>
  <c r="BK419"/>
  <c r="J419"/>
  <c r="BE419"/>
  <c r="BI418"/>
  <c r="BH418"/>
  <c r="BG418"/>
  <c r="BF418"/>
  <c r="T418"/>
  <c r="R418"/>
  <c r="P418"/>
  <c r="BK418"/>
  <c r="J418"/>
  <c r="BE418"/>
  <c r="BI417"/>
  <c r="BH417"/>
  <c r="BG417"/>
  <c r="BF417"/>
  <c r="T417"/>
  <c r="R417"/>
  <c r="P417"/>
  <c r="BK417"/>
  <c r="J417"/>
  <c r="BE417"/>
  <c r="BI416"/>
  <c r="BH416"/>
  <c r="BG416"/>
  <c r="BF416"/>
  <c r="T416"/>
  <c r="R416"/>
  <c r="P416"/>
  <c r="BK416"/>
  <c r="J416"/>
  <c r="BE416"/>
  <c r="BI415"/>
  <c r="BH415"/>
  <c r="BG415"/>
  <c r="BF415"/>
  <c r="T415"/>
  <c r="R415"/>
  <c r="P415"/>
  <c r="BK415"/>
  <c r="J415"/>
  <c r="BE415"/>
  <c r="BI414"/>
  <c r="BH414"/>
  <c r="BG414"/>
  <c r="BF414"/>
  <c r="T414"/>
  <c r="R414"/>
  <c r="P414"/>
  <c r="BK414"/>
  <c r="J414"/>
  <c r="BE414"/>
  <c r="BI413"/>
  <c r="BH413"/>
  <c r="BG413"/>
  <c r="BF413"/>
  <c r="T413"/>
  <c r="R413"/>
  <c r="P413"/>
  <c r="BK413"/>
  <c r="J413"/>
  <c r="BE413"/>
  <c r="BI412"/>
  <c r="BH412"/>
  <c r="BG412"/>
  <c r="BF412"/>
  <c r="T412"/>
  <c r="R412"/>
  <c r="P412"/>
  <c r="BK412"/>
  <c r="J412"/>
  <c r="BE412"/>
  <c r="BI411"/>
  <c r="BH411"/>
  <c r="BG411"/>
  <c r="BF411"/>
  <c r="T411"/>
  <c r="R411"/>
  <c r="P411"/>
  <c r="BK411"/>
  <c r="J411"/>
  <c r="BE411"/>
  <c r="BI410"/>
  <c r="BH410"/>
  <c r="BG410"/>
  <c r="BF410"/>
  <c r="T410"/>
  <c r="R410"/>
  <c r="P410"/>
  <c r="BK410"/>
  <c r="J410"/>
  <c r="BE410"/>
  <c r="BI409"/>
  <c r="BH409"/>
  <c r="BG409"/>
  <c r="BF409"/>
  <c r="T409"/>
  <c r="R409"/>
  <c r="P409"/>
  <c r="BK409"/>
  <c r="J409"/>
  <c r="BE409"/>
  <c r="BI408"/>
  <c r="BH408"/>
  <c r="BG408"/>
  <c r="BF408"/>
  <c r="T408"/>
  <c r="R408"/>
  <c r="P408"/>
  <c r="BK408"/>
  <c r="J408"/>
  <c r="BE408"/>
  <c r="BI407"/>
  <c r="BH407"/>
  <c r="BG407"/>
  <c r="BF407"/>
  <c r="T407"/>
  <c r="R407"/>
  <c r="P407"/>
  <c r="BK407"/>
  <c r="J407"/>
  <c r="BE407"/>
  <c r="BI406"/>
  <c r="BH406"/>
  <c r="BG406"/>
  <c r="BF406"/>
  <c r="T406"/>
  <c r="R406"/>
  <c r="P406"/>
  <c r="BK406"/>
  <c r="J406"/>
  <c r="BE406"/>
  <c r="BI405"/>
  <c r="BH405"/>
  <c r="BG405"/>
  <c r="BF405"/>
  <c r="T405"/>
  <c r="R405"/>
  <c r="P405"/>
  <c r="BK405"/>
  <c r="J405"/>
  <c r="BE405"/>
  <c r="BI404"/>
  <c r="BH404"/>
  <c r="BG404"/>
  <c r="BF404"/>
  <c r="T404"/>
  <c r="R404"/>
  <c r="P404"/>
  <c r="BK404"/>
  <c r="J404"/>
  <c r="BE404"/>
  <c r="BI403"/>
  <c r="BH403"/>
  <c r="BG403"/>
  <c r="BF403"/>
  <c r="T403"/>
  <c r="R403"/>
  <c r="P403"/>
  <c r="BK403"/>
  <c r="J403"/>
  <c r="BE403"/>
  <c r="BI402"/>
  <c r="BH402"/>
  <c r="BG402"/>
  <c r="BF402"/>
  <c r="T402"/>
  <c r="R402"/>
  <c r="P402"/>
  <c r="BK402"/>
  <c r="J402"/>
  <c r="BE402"/>
  <c r="BI401"/>
  <c r="BH401"/>
  <c r="BG401"/>
  <c r="BF401"/>
  <c r="T401"/>
  <c r="R401"/>
  <c r="P401"/>
  <c r="BK401"/>
  <c r="J401"/>
  <c r="BE401"/>
  <c r="BI400"/>
  <c r="BH400"/>
  <c r="BG400"/>
  <c r="BF400"/>
  <c r="T400"/>
  <c r="R400"/>
  <c r="P400"/>
  <c r="BK400"/>
  <c r="J400"/>
  <c r="BE400"/>
  <c r="BI399"/>
  <c r="BH399"/>
  <c r="BG399"/>
  <c r="BF399"/>
  <c r="T399"/>
  <c r="R399"/>
  <c r="P399"/>
  <c r="BK399"/>
  <c r="J399"/>
  <c r="BE399"/>
  <c r="BI398"/>
  <c r="BH398"/>
  <c r="BG398"/>
  <c r="BF398"/>
  <c r="T398"/>
  <c r="R398"/>
  <c r="P398"/>
  <c r="BK398"/>
  <c r="J398"/>
  <c r="BE398"/>
  <c r="BI397"/>
  <c r="BH397"/>
  <c r="BG397"/>
  <c r="BF397"/>
  <c r="T397"/>
  <c r="R397"/>
  <c r="P397"/>
  <c r="BK397"/>
  <c r="J397"/>
  <c r="BE397"/>
  <c r="BI396"/>
  <c r="BH396"/>
  <c r="BG396"/>
  <c r="BF396"/>
  <c r="T396"/>
  <c r="R396"/>
  <c r="P396"/>
  <c r="BK396"/>
  <c r="J396"/>
  <c r="BE396"/>
  <c r="BI395"/>
  <c r="BH395"/>
  <c r="BG395"/>
  <c r="BF395"/>
  <c r="T395"/>
  <c r="R395"/>
  <c r="P395"/>
  <c r="BK395"/>
  <c r="J395"/>
  <c r="BE395"/>
  <c r="BI394"/>
  <c r="BH394"/>
  <c r="BG394"/>
  <c r="BF394"/>
  <c r="T394"/>
  <c r="R394"/>
  <c r="P394"/>
  <c r="BK394"/>
  <c r="J394"/>
  <c r="BE394"/>
  <c r="BI393"/>
  <c r="BH393"/>
  <c r="BG393"/>
  <c r="BF393"/>
  <c r="T393"/>
  <c r="R393"/>
  <c r="P393"/>
  <c r="BK393"/>
  <c r="J393"/>
  <c r="BE393"/>
  <c r="BI392"/>
  <c r="BH392"/>
  <c r="BG392"/>
  <c r="BF392"/>
  <c r="T392"/>
  <c r="R392"/>
  <c r="P392"/>
  <c r="BK392"/>
  <c r="J392"/>
  <c r="BE392"/>
  <c r="BI391"/>
  <c r="BH391"/>
  <c r="BG391"/>
  <c r="BF391"/>
  <c r="T391"/>
  <c r="R391"/>
  <c r="P391"/>
  <c r="BK391"/>
  <c r="J391"/>
  <c r="BE391"/>
  <c r="BI390"/>
  <c r="BH390"/>
  <c r="BG390"/>
  <c r="BF390"/>
  <c r="T390"/>
  <c r="R390"/>
  <c r="P390"/>
  <c r="BK390"/>
  <c r="J390"/>
  <c r="BE390"/>
  <c r="BI389"/>
  <c r="BH389"/>
  <c r="BG389"/>
  <c r="BF389"/>
  <c r="T389"/>
  <c r="R389"/>
  <c r="P389"/>
  <c r="BK389"/>
  <c r="J389"/>
  <c r="BE389"/>
  <c r="BI388"/>
  <c r="BH388"/>
  <c r="BG388"/>
  <c r="BF388"/>
  <c r="T388"/>
  <c r="R388"/>
  <c r="P388"/>
  <c r="BK388"/>
  <c r="J388"/>
  <c r="BE388"/>
  <c r="BI387"/>
  <c r="BH387"/>
  <c r="BG387"/>
  <c r="BF387"/>
  <c r="T387"/>
  <c r="R387"/>
  <c r="P387"/>
  <c r="BK387"/>
  <c r="J387"/>
  <c r="BE387"/>
  <c r="BI386"/>
  <c r="BH386"/>
  <c r="BG386"/>
  <c r="BF386"/>
  <c r="T386"/>
  <c r="R386"/>
  <c r="P386"/>
  <c r="BK386"/>
  <c r="J386"/>
  <c r="BE386"/>
  <c r="BI385"/>
  <c r="BH385"/>
  <c r="BG385"/>
  <c r="BF385"/>
  <c r="T385"/>
  <c r="R385"/>
  <c r="P385"/>
  <c r="BK385"/>
  <c r="J385"/>
  <c r="BE385"/>
  <c r="BI384"/>
  <c r="BH384"/>
  <c r="BG384"/>
  <c r="BF384"/>
  <c r="T384"/>
  <c r="R384"/>
  <c r="P384"/>
  <c r="BK384"/>
  <c r="J384"/>
  <c r="BE384"/>
  <c r="BI383"/>
  <c r="BH383"/>
  <c r="BG383"/>
  <c r="BF383"/>
  <c r="T383"/>
  <c r="R383"/>
  <c r="P383"/>
  <c r="BK383"/>
  <c r="J383"/>
  <c r="BE383"/>
  <c r="BI382"/>
  <c r="BH382"/>
  <c r="BG382"/>
  <c r="BF382"/>
  <c r="T382"/>
  <c r="R382"/>
  <c r="P382"/>
  <c r="BK382"/>
  <c r="J382"/>
  <c r="BE382"/>
  <c r="BI381"/>
  <c r="BH381"/>
  <c r="BG381"/>
  <c r="BF381"/>
  <c r="T381"/>
  <c r="R381"/>
  <c r="P381"/>
  <c r="BK381"/>
  <c r="J381"/>
  <c r="BE381"/>
  <c r="BI380"/>
  <c r="BH380"/>
  <c r="BG380"/>
  <c r="BF380"/>
  <c r="T380"/>
  <c r="R380"/>
  <c r="P380"/>
  <c r="BK380"/>
  <c r="J380"/>
  <c r="BE380"/>
  <c r="BI379"/>
  <c r="BH379"/>
  <c r="BG379"/>
  <c r="BF379"/>
  <c r="T379"/>
  <c r="R379"/>
  <c r="P379"/>
  <c r="BK379"/>
  <c r="J379"/>
  <c r="BE379"/>
  <c r="BI378"/>
  <c r="BH378"/>
  <c r="BG378"/>
  <c r="BF378"/>
  <c r="T378"/>
  <c r="R378"/>
  <c r="P378"/>
  <c r="BK378"/>
  <c r="J378"/>
  <c r="BE378"/>
  <c r="BI377"/>
  <c r="BH377"/>
  <c r="BG377"/>
  <c r="BF377"/>
  <c r="T377"/>
  <c r="R377"/>
  <c r="P377"/>
  <c r="BK377"/>
  <c r="J377"/>
  <c r="BE377"/>
  <c r="BI376"/>
  <c r="BH376"/>
  <c r="BG376"/>
  <c r="BF376"/>
  <c r="T376"/>
  <c r="R376"/>
  <c r="P376"/>
  <c r="BK376"/>
  <c r="J376"/>
  <c r="BE376"/>
  <c r="BI375"/>
  <c r="BH375"/>
  <c r="BG375"/>
  <c r="BF375"/>
  <c r="T375"/>
  <c r="R375"/>
  <c r="P375"/>
  <c r="BK375"/>
  <c r="J375"/>
  <c r="BE375"/>
  <c r="BI374"/>
  <c r="BH374"/>
  <c r="BG374"/>
  <c r="BF374"/>
  <c r="T374"/>
  <c r="R374"/>
  <c r="P374"/>
  <c r="BK374"/>
  <c r="J374"/>
  <c r="BE374"/>
  <c r="BI373"/>
  <c r="BH373"/>
  <c r="BG373"/>
  <c r="BF373"/>
  <c r="T373"/>
  <c r="R373"/>
  <c r="P373"/>
  <c r="BK373"/>
  <c r="J373"/>
  <c r="BE373"/>
  <c r="BI372"/>
  <c r="BH372"/>
  <c r="BG372"/>
  <c r="BF372"/>
  <c r="T372"/>
  <c r="R372"/>
  <c r="P372"/>
  <c r="BK372"/>
  <c r="J372"/>
  <c r="BE372"/>
  <c r="BI371"/>
  <c r="BH371"/>
  <c r="BG371"/>
  <c r="BF371"/>
  <c r="T371"/>
  <c r="R371"/>
  <c r="P371"/>
  <c r="BK371"/>
  <c r="J371"/>
  <c r="BE371"/>
  <c r="BI370"/>
  <c r="BH370"/>
  <c r="BG370"/>
  <c r="BF370"/>
  <c r="T370"/>
  <c r="R370"/>
  <c r="P370"/>
  <c r="BK370"/>
  <c r="J370"/>
  <c r="BE370"/>
  <c r="BI369"/>
  <c r="BH369"/>
  <c r="BG369"/>
  <c r="BF369"/>
  <c r="T369"/>
  <c r="R369"/>
  <c r="P369"/>
  <c r="BK369"/>
  <c r="J369"/>
  <c r="BE369"/>
  <c r="BI368"/>
  <c r="BH368"/>
  <c r="BG368"/>
  <c r="BF368"/>
  <c r="T368"/>
  <c r="R368"/>
  <c r="P368"/>
  <c r="BK368"/>
  <c r="J368"/>
  <c r="BE368"/>
  <c r="BI367"/>
  <c r="BH367"/>
  <c r="BG367"/>
  <c r="BF367"/>
  <c r="T367"/>
  <c r="R367"/>
  <c r="P367"/>
  <c r="BK367"/>
  <c r="J367"/>
  <c r="BE367"/>
  <c r="BI366"/>
  <c r="BH366"/>
  <c r="BG366"/>
  <c r="BF366"/>
  <c r="T366"/>
  <c r="R366"/>
  <c r="P366"/>
  <c r="BK366"/>
  <c r="J366"/>
  <c r="BE366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3"/>
  <c r="BH363"/>
  <c r="BG363"/>
  <c r="BF363"/>
  <c r="T363"/>
  <c r="R363"/>
  <c r="P363"/>
  <c r="BK363"/>
  <c r="J363"/>
  <c r="BE363"/>
  <c r="BI362"/>
  <c r="BH362"/>
  <c r="BG362"/>
  <c r="BF362"/>
  <c r="T362"/>
  <c r="R362"/>
  <c r="P362"/>
  <c r="BK362"/>
  <c r="J362"/>
  <c r="BE362"/>
  <c r="BI361"/>
  <c r="BH361"/>
  <c r="BG361"/>
  <c r="BF361"/>
  <c r="T361"/>
  <c r="R361"/>
  <c r="P361"/>
  <c r="BK361"/>
  <c r="J361"/>
  <c r="BE361"/>
  <c r="BI360"/>
  <c r="BH360"/>
  <c r="BG360"/>
  <c r="BF360"/>
  <c r="T360"/>
  <c r="R360"/>
  <c r="P360"/>
  <c r="BK360"/>
  <c r="J360"/>
  <c r="BE360"/>
  <c r="BI359"/>
  <c r="BH359"/>
  <c r="BG359"/>
  <c r="BF359"/>
  <c r="T359"/>
  <c r="R359"/>
  <c r="P359"/>
  <c r="BK359"/>
  <c r="J359"/>
  <c r="BE359"/>
  <c r="BI358"/>
  <c r="BH358"/>
  <c r="BG358"/>
  <c r="BF358"/>
  <c r="T358"/>
  <c r="R358"/>
  <c r="P358"/>
  <c r="BK358"/>
  <c r="J358"/>
  <c r="BE358"/>
  <c r="BI357"/>
  <c r="BH357"/>
  <c r="BG357"/>
  <c r="BF357"/>
  <c r="T357"/>
  <c r="R357"/>
  <c r="P357"/>
  <c r="BK357"/>
  <c r="J357"/>
  <c r="BE357"/>
  <c r="BI356"/>
  <c r="BH356"/>
  <c r="BG356"/>
  <c r="BF356"/>
  <c r="T356"/>
  <c r="R356"/>
  <c r="P356"/>
  <c r="BK356"/>
  <c r="J356"/>
  <c r="BE356"/>
  <c r="BI355"/>
  <c r="BH355"/>
  <c r="BG355"/>
  <c r="BF355"/>
  <c r="T355"/>
  <c r="R355"/>
  <c r="P355"/>
  <c r="BK355"/>
  <c r="J355"/>
  <c r="BE355"/>
  <c r="BI354"/>
  <c r="BH354"/>
  <c r="BG354"/>
  <c r="BF354"/>
  <c r="T354"/>
  <c r="R354"/>
  <c r="P354"/>
  <c r="BK354"/>
  <c r="J354"/>
  <c r="BE354"/>
  <c r="BI353"/>
  <c r="BH353"/>
  <c r="BG353"/>
  <c r="BF353"/>
  <c r="T353"/>
  <c r="R353"/>
  <c r="P353"/>
  <c r="BK353"/>
  <c r="J353"/>
  <c r="BE353"/>
  <c r="BI352"/>
  <c r="BH352"/>
  <c r="BG352"/>
  <c r="BF352"/>
  <c r="T352"/>
  <c r="R352"/>
  <c r="P352"/>
  <c r="BK352"/>
  <c r="J352"/>
  <c r="BE352"/>
  <c r="BI351"/>
  <c r="BH351"/>
  <c r="BG351"/>
  <c r="BF351"/>
  <c r="T351"/>
  <c r="R351"/>
  <c r="P351"/>
  <c r="BK351"/>
  <c r="J351"/>
  <c r="BE351"/>
  <c r="BI350"/>
  <c r="BH350"/>
  <c r="BG350"/>
  <c r="BF350"/>
  <c r="T350"/>
  <c r="R350"/>
  <c r="P350"/>
  <c r="BK350"/>
  <c r="J350"/>
  <c r="BE350"/>
  <c r="BI349"/>
  <c r="BH349"/>
  <c r="BG349"/>
  <c r="BF349"/>
  <c r="T349"/>
  <c r="R349"/>
  <c r="P349"/>
  <c r="BK349"/>
  <c r="J349"/>
  <c r="BE349"/>
  <c r="BI348"/>
  <c r="BH348"/>
  <c r="BG348"/>
  <c r="BF348"/>
  <c r="T348"/>
  <c r="R348"/>
  <c r="P348"/>
  <c r="BK348"/>
  <c r="J348"/>
  <c r="BE348"/>
  <c r="BI347"/>
  <c r="BH347"/>
  <c r="BG347"/>
  <c r="BF347"/>
  <c r="T347"/>
  <c r="R347"/>
  <c r="P347"/>
  <c r="BK347"/>
  <c r="J347"/>
  <c r="BE347"/>
  <c r="BI346"/>
  <c r="BH346"/>
  <c r="BG346"/>
  <c r="BF346"/>
  <c r="T346"/>
  <c r="T345"/>
  <c r="T344"/>
  <c r="R346"/>
  <c r="R345"/>
  <c r="R344"/>
  <c r="P346"/>
  <c r="P345"/>
  <c r="P344"/>
  <c r="BK346"/>
  <c r="BK345"/>
  <c r="J345"/>
  <c r="BK344"/>
  <c r="J344"/>
  <c r="J346"/>
  <c r="BE346"/>
  <c r="J135"/>
  <c r="J134"/>
  <c r="BI343"/>
  <c r="BH343"/>
  <c r="BG343"/>
  <c r="BF343"/>
  <c r="T343"/>
  <c r="R343"/>
  <c r="P343"/>
  <c r="BK343"/>
  <c r="J343"/>
  <c r="BE343"/>
  <c r="BI342"/>
  <c r="BH342"/>
  <c r="BG342"/>
  <c r="BF342"/>
  <c r="T342"/>
  <c r="R342"/>
  <c r="P342"/>
  <c r="BK342"/>
  <c r="J342"/>
  <c r="BE342"/>
  <c r="BI341"/>
  <c r="BH341"/>
  <c r="BG341"/>
  <c r="BF341"/>
  <c r="T341"/>
  <c r="R341"/>
  <c r="P341"/>
  <c r="BK341"/>
  <c r="J341"/>
  <c r="BE341"/>
  <c r="BI340"/>
  <c r="BH340"/>
  <c r="BG340"/>
  <c r="BF340"/>
  <c r="T340"/>
  <c r="R340"/>
  <c r="P340"/>
  <c r="BK340"/>
  <c r="J340"/>
  <c r="BE340"/>
  <c r="BI339"/>
  <c r="BH339"/>
  <c r="BG339"/>
  <c r="BF339"/>
  <c r="T339"/>
  <c r="R339"/>
  <c r="P339"/>
  <c r="BK339"/>
  <c r="J339"/>
  <c r="BE339"/>
  <c r="BI338"/>
  <c r="BH338"/>
  <c r="BG338"/>
  <c r="BF338"/>
  <c r="T338"/>
  <c r="T337"/>
  <c r="R338"/>
  <c r="R337"/>
  <c r="P338"/>
  <c r="P337"/>
  <c r="BK338"/>
  <c r="BK337"/>
  <c r="J337"/>
  <c r="J338"/>
  <c r="BE338"/>
  <c r="J133"/>
  <c r="BI336"/>
  <c r="BH336"/>
  <c r="BG336"/>
  <c r="BF336"/>
  <c r="T336"/>
  <c r="T335"/>
  <c r="R336"/>
  <c r="R335"/>
  <c r="P336"/>
  <c r="P335"/>
  <c r="BK336"/>
  <c r="BK335"/>
  <c r="J335"/>
  <c r="J336"/>
  <c r="BE336"/>
  <c r="J132"/>
  <c r="BI334"/>
  <c r="BH334"/>
  <c r="BG334"/>
  <c r="BF334"/>
  <c r="T334"/>
  <c r="T333"/>
  <c r="R334"/>
  <c r="R333"/>
  <c r="P334"/>
  <c r="P333"/>
  <c r="BK334"/>
  <c r="BK333"/>
  <c r="J333"/>
  <c r="J334"/>
  <c r="BE334"/>
  <c r="J131"/>
  <c r="BI332"/>
  <c r="BH332"/>
  <c r="BG332"/>
  <c r="BF332"/>
  <c r="T332"/>
  <c r="R332"/>
  <c r="P332"/>
  <c r="BK332"/>
  <c r="J332"/>
  <c r="BE332"/>
  <c r="BI331"/>
  <c r="BH331"/>
  <c r="BG331"/>
  <c r="BF331"/>
  <c r="T331"/>
  <c r="T330"/>
  <c r="R331"/>
  <c r="R330"/>
  <c r="P331"/>
  <c r="P330"/>
  <c r="BK331"/>
  <c r="BK330"/>
  <c r="J330"/>
  <c r="J331"/>
  <c r="BE331"/>
  <c r="J130"/>
  <c r="BI329"/>
  <c r="BH329"/>
  <c r="BG329"/>
  <c r="BF329"/>
  <c r="T329"/>
  <c r="T328"/>
  <c r="T327"/>
  <c r="R329"/>
  <c r="R328"/>
  <c r="R327"/>
  <c r="P329"/>
  <c r="P328"/>
  <c r="P327"/>
  <c r="BK329"/>
  <c r="BK328"/>
  <c r="J328"/>
  <c r="BK327"/>
  <c r="J327"/>
  <c r="J329"/>
  <c r="BE329"/>
  <c r="J129"/>
  <c r="J128"/>
  <c r="BI326"/>
  <c r="BH326"/>
  <c r="BG326"/>
  <c r="BF326"/>
  <c r="T326"/>
  <c r="R326"/>
  <c r="P326"/>
  <c r="BK326"/>
  <c r="J326"/>
  <c r="BE326"/>
  <c r="BI325"/>
  <c r="BH325"/>
  <c r="BG325"/>
  <c r="BF325"/>
  <c r="T325"/>
  <c r="R325"/>
  <c r="P325"/>
  <c r="BK325"/>
  <c r="J325"/>
  <c r="BE325"/>
  <c r="BI324"/>
  <c r="BH324"/>
  <c r="BG324"/>
  <c r="BF324"/>
  <c r="T324"/>
  <c r="R324"/>
  <c r="P324"/>
  <c r="BK324"/>
  <c r="J324"/>
  <c r="BE324"/>
  <c r="BI323"/>
  <c r="BH323"/>
  <c r="BG323"/>
  <c r="BF323"/>
  <c r="T323"/>
  <c r="T322"/>
  <c r="R323"/>
  <c r="R322"/>
  <c r="P323"/>
  <c r="P322"/>
  <c r="BK323"/>
  <c r="BK322"/>
  <c r="J322"/>
  <c r="J323"/>
  <c r="BE323"/>
  <c r="J127"/>
  <c r="BI321"/>
  <c r="BH321"/>
  <c r="BG321"/>
  <c r="BF321"/>
  <c r="T321"/>
  <c r="R321"/>
  <c r="P321"/>
  <c r="BK321"/>
  <c r="J321"/>
  <c r="BE321"/>
  <c r="BI320"/>
  <c r="BH320"/>
  <c r="BG320"/>
  <c r="BF320"/>
  <c r="T320"/>
  <c r="R320"/>
  <c r="P320"/>
  <c r="BK320"/>
  <c r="J320"/>
  <c r="BE320"/>
  <c r="BI319"/>
  <c r="BH319"/>
  <c r="BG319"/>
  <c r="BF319"/>
  <c r="T319"/>
  <c r="R319"/>
  <c r="P319"/>
  <c r="BK319"/>
  <c r="J319"/>
  <c r="BE319"/>
  <c r="BI318"/>
  <c r="BH318"/>
  <c r="BG318"/>
  <c r="BF318"/>
  <c r="T318"/>
  <c r="R318"/>
  <c r="P318"/>
  <c r="BK318"/>
  <c r="J318"/>
  <c r="BE318"/>
  <c r="BI317"/>
  <c r="BH317"/>
  <c r="BG317"/>
  <c r="BF317"/>
  <c r="T317"/>
  <c r="R317"/>
  <c r="P317"/>
  <c r="BK317"/>
  <c r="J317"/>
  <c r="BE317"/>
  <c r="BI316"/>
  <c r="BH316"/>
  <c r="BG316"/>
  <c r="BF316"/>
  <c r="T316"/>
  <c r="R316"/>
  <c r="P316"/>
  <c r="BK316"/>
  <c r="J316"/>
  <c r="BE316"/>
  <c r="BI315"/>
  <c r="BH315"/>
  <c r="BG315"/>
  <c r="BF315"/>
  <c r="T315"/>
  <c r="T314"/>
  <c r="R315"/>
  <c r="R314"/>
  <c r="P315"/>
  <c r="P314"/>
  <c r="BK315"/>
  <c r="BK314"/>
  <c r="J314"/>
  <c r="J315"/>
  <c r="BE315"/>
  <c r="J126"/>
  <c r="BI313"/>
  <c r="BH313"/>
  <c r="BG313"/>
  <c r="BF313"/>
  <c r="T313"/>
  <c r="R313"/>
  <c r="P313"/>
  <c r="BK313"/>
  <c r="J313"/>
  <c r="BE313"/>
  <c r="BI312"/>
  <c r="BH312"/>
  <c r="BG312"/>
  <c r="BF312"/>
  <c r="T312"/>
  <c r="T311"/>
  <c r="R312"/>
  <c r="R311"/>
  <c r="P312"/>
  <c r="P311"/>
  <c r="BK312"/>
  <c r="BK311"/>
  <c r="J311"/>
  <c r="J312"/>
  <c r="BE312"/>
  <c r="J125"/>
  <c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301"/>
  <c r="BH301"/>
  <c r="BG301"/>
  <c r="BF301"/>
  <c r="T301"/>
  <c r="R301"/>
  <c r="P301"/>
  <c r="BK301"/>
  <c r="J301"/>
  <c r="BE301"/>
  <c r="BI300"/>
  <c r="BH300"/>
  <c r="BG300"/>
  <c r="BF300"/>
  <c r="T300"/>
  <c r="T299"/>
  <c r="R300"/>
  <c r="R299"/>
  <c r="P300"/>
  <c r="P299"/>
  <c r="BK300"/>
  <c r="BK299"/>
  <c r="J299"/>
  <c r="J300"/>
  <c r="BE300"/>
  <c r="J124"/>
  <c r="BI298"/>
  <c r="BH298"/>
  <c r="BG298"/>
  <c r="BF298"/>
  <c r="T298"/>
  <c r="T297"/>
  <c r="R298"/>
  <c r="R297"/>
  <c r="P298"/>
  <c r="P297"/>
  <c r="BK298"/>
  <c r="BK297"/>
  <c r="J297"/>
  <c r="J298"/>
  <c r="BE298"/>
  <c r="J123"/>
  <c r="BI296"/>
  <c r="BH296"/>
  <c r="BG296"/>
  <c r="BF296"/>
  <c r="T296"/>
  <c r="T295"/>
  <c r="T294"/>
  <c r="R296"/>
  <c r="R295"/>
  <c r="R294"/>
  <c r="P296"/>
  <c r="P295"/>
  <c r="P294"/>
  <c r="BK296"/>
  <c r="BK295"/>
  <c r="J295"/>
  <c r="BK294"/>
  <c r="J294"/>
  <c r="J296"/>
  <c r="BE296"/>
  <c r="J122"/>
  <c r="J121"/>
  <c r="BI293"/>
  <c r="BH293"/>
  <c r="BG293"/>
  <c r="BF293"/>
  <c r="T293"/>
  <c r="T292"/>
  <c r="R293"/>
  <c r="R292"/>
  <c r="P293"/>
  <c r="P292"/>
  <c r="BK293"/>
  <c r="BK292"/>
  <c r="J292"/>
  <c r="J293"/>
  <c r="BE293"/>
  <c r="J120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7"/>
  <c r="BH287"/>
  <c r="BG287"/>
  <c r="BF287"/>
  <c r="T287"/>
  <c r="R287"/>
  <c r="P287"/>
  <c r="BK287"/>
  <c r="J287"/>
  <c r="BE287"/>
  <c r="BI286"/>
  <c r="BH286"/>
  <c r="BG286"/>
  <c r="BF286"/>
  <c r="T286"/>
  <c r="T285"/>
  <c r="T284"/>
  <c r="R286"/>
  <c r="R285"/>
  <c r="R284"/>
  <c r="P286"/>
  <c r="P285"/>
  <c r="P284"/>
  <c r="BK286"/>
  <c r="BK285"/>
  <c r="J285"/>
  <c r="BK284"/>
  <c r="J284"/>
  <c r="J286"/>
  <c r="BE286"/>
  <c r="J119"/>
  <c r="J118"/>
  <c r="BI283"/>
  <c r="BH283"/>
  <c r="BG283"/>
  <c r="BF283"/>
  <c r="T283"/>
  <c r="T282"/>
  <c r="R283"/>
  <c r="R282"/>
  <c r="P283"/>
  <c r="P282"/>
  <c r="BK283"/>
  <c r="BK282"/>
  <c r="J282"/>
  <c r="J283"/>
  <c r="BE283"/>
  <c r="J117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71"/>
  <c r="BH271"/>
  <c r="BG271"/>
  <c r="BF271"/>
  <c r="T271"/>
  <c r="R271"/>
  <c r="P271"/>
  <c r="BK271"/>
  <c r="J271"/>
  <c r="BE271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5"/>
  <c r="BH255"/>
  <c r="BG255"/>
  <c r="BF255"/>
  <c r="T255"/>
  <c r="T254"/>
  <c r="T253"/>
  <c r="R255"/>
  <c r="R254"/>
  <c r="R253"/>
  <c r="P255"/>
  <c r="P254"/>
  <c r="P253"/>
  <c r="BK255"/>
  <c r="BK254"/>
  <c r="J254"/>
  <c r="BK253"/>
  <c r="J253"/>
  <c r="J255"/>
  <c r="BE255"/>
  <c r="J116"/>
  <c r="J115"/>
  <c r="BI252"/>
  <c r="BH252"/>
  <c r="BG252"/>
  <c r="BF252"/>
  <c r="T252"/>
  <c r="T251"/>
  <c r="R252"/>
  <c r="R251"/>
  <c r="P252"/>
  <c r="P251"/>
  <c r="BK252"/>
  <c r="BK251"/>
  <c r="J251"/>
  <c r="J252"/>
  <c r="BE252"/>
  <c r="J114"/>
  <c r="BI250"/>
  <c r="BH250"/>
  <c r="BG250"/>
  <c r="BF250"/>
  <c r="T250"/>
  <c r="R250"/>
  <c r="P250"/>
  <c r="BK250"/>
  <c r="J250"/>
  <c r="BE250"/>
  <c r="BI249"/>
  <c r="BH249"/>
  <c r="BG249"/>
  <c r="BF249"/>
  <c r="T249"/>
  <c r="T248"/>
  <c r="R249"/>
  <c r="R248"/>
  <c r="P249"/>
  <c r="P248"/>
  <c r="BK249"/>
  <c r="BK248"/>
  <c r="J248"/>
  <c r="J249"/>
  <c r="BE249"/>
  <c r="J113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T242"/>
  <c r="R243"/>
  <c r="R242"/>
  <c r="P243"/>
  <c r="P242"/>
  <c r="BK243"/>
  <c r="BK242"/>
  <c r="J242"/>
  <c r="J243"/>
  <c r="BE243"/>
  <c r="J112"/>
  <c r="BI241"/>
  <c r="BH241"/>
  <c r="BG241"/>
  <c r="BF241"/>
  <c r="T241"/>
  <c r="R241"/>
  <c r="P241"/>
  <c r="BK241"/>
  <c r="J241"/>
  <c r="BE241"/>
  <c r="BI240"/>
  <c r="BH240"/>
  <c r="BG240"/>
  <c r="BF240"/>
  <c r="T240"/>
  <c r="T239"/>
  <c r="R240"/>
  <c r="R239"/>
  <c r="P240"/>
  <c r="P239"/>
  <c r="BK240"/>
  <c r="BK239"/>
  <c r="J239"/>
  <c r="J240"/>
  <c r="BE240"/>
  <c r="J111"/>
  <c r="BI238"/>
  <c r="BH238"/>
  <c r="BG238"/>
  <c r="BF238"/>
  <c r="T238"/>
  <c r="R238"/>
  <c r="P238"/>
  <c r="BK238"/>
  <c r="J238"/>
  <c r="BE238"/>
  <c r="BI237"/>
  <c r="BH237"/>
  <c r="BG237"/>
  <c r="BF237"/>
  <c r="T237"/>
  <c r="T236"/>
  <c r="R237"/>
  <c r="R236"/>
  <c r="P237"/>
  <c r="P236"/>
  <c r="BK237"/>
  <c r="BK236"/>
  <c r="J236"/>
  <c r="J237"/>
  <c r="BE237"/>
  <c r="J110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T232"/>
  <c r="T231"/>
  <c r="R233"/>
  <c r="R232"/>
  <c r="R231"/>
  <c r="P233"/>
  <c r="P232"/>
  <c r="P231"/>
  <c r="BK233"/>
  <c r="BK232"/>
  <c r="J232"/>
  <c r="BK231"/>
  <c r="J231"/>
  <c r="J233"/>
  <c r="BE233"/>
  <c r="J109"/>
  <c r="J108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T226"/>
  <c r="R227"/>
  <c r="R226"/>
  <c r="P227"/>
  <c r="P226"/>
  <c r="BK227"/>
  <c r="BK226"/>
  <c r="J226"/>
  <c r="J227"/>
  <c r="BE227"/>
  <c r="J107"/>
  <c r="BI225"/>
  <c r="BH225"/>
  <c r="BG225"/>
  <c r="BF225"/>
  <c r="T225"/>
  <c r="T224"/>
  <c r="T223"/>
  <c r="R225"/>
  <c r="R224"/>
  <c r="R223"/>
  <c r="P225"/>
  <c r="P224"/>
  <c r="P223"/>
  <c r="BK225"/>
  <c r="BK224"/>
  <c r="J224"/>
  <c r="BK223"/>
  <c r="J223"/>
  <c r="J225"/>
  <c r="BE225"/>
  <c r="J106"/>
  <c r="J105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T213"/>
  <c r="R214"/>
  <c r="R213"/>
  <c r="P214"/>
  <c r="P213"/>
  <c r="BK214"/>
  <c r="BK213"/>
  <c r="J213"/>
  <c r="J214"/>
  <c r="BE214"/>
  <c r="J104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T188"/>
  <c r="T187"/>
  <c r="R189"/>
  <c r="R188"/>
  <c r="R187"/>
  <c r="P189"/>
  <c r="P188"/>
  <c r="P187"/>
  <c r="BK189"/>
  <c r="BK188"/>
  <c r="J188"/>
  <c r="BK187"/>
  <c r="J187"/>
  <c r="J189"/>
  <c r="BE189"/>
  <c r="J103"/>
  <c r="J102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F39"/>
  <c i="1" r="BD97"/>
  <c i="3" r="BH161"/>
  <c r="F38"/>
  <c i="1" r="BC97"/>
  <c i="3" r="BG161"/>
  <c r="F37"/>
  <c i="1" r="BB97"/>
  <c i="3" r="BF161"/>
  <c r="J36"/>
  <c i="1" r="AW97"/>
  <c i="3" r="F36"/>
  <c i="1" r="BA97"/>
  <c i="3" r="T161"/>
  <c r="T160"/>
  <c r="T159"/>
  <c r="T158"/>
  <c r="T157"/>
  <c r="R161"/>
  <c r="R160"/>
  <c r="R159"/>
  <c r="R158"/>
  <c r="R157"/>
  <c r="P161"/>
  <c r="P160"/>
  <c r="P159"/>
  <c r="P158"/>
  <c r="P157"/>
  <c i="1" r="AU97"/>
  <c i="3" r="BK161"/>
  <c r="BK160"/>
  <c r="J160"/>
  <c r="BK159"/>
  <c r="J159"/>
  <c r="BK158"/>
  <c r="J158"/>
  <c r="BK157"/>
  <c r="J157"/>
  <c r="J98"/>
  <c r="J32"/>
  <c i="1" r="AG97"/>
  <c i="3" r="J161"/>
  <c r="BE161"/>
  <c r="J35"/>
  <c i="1" r="AV97"/>
  <c i="3" r="F35"/>
  <c i="1" r="AZ97"/>
  <c i="3" r="J101"/>
  <c r="J100"/>
  <c r="J99"/>
  <c r="J154"/>
  <c r="J153"/>
  <c r="F153"/>
  <c r="F151"/>
  <c r="E149"/>
  <c r="J94"/>
  <c r="J93"/>
  <c r="F93"/>
  <c r="F91"/>
  <c r="E89"/>
  <c r="J41"/>
  <c r="J20"/>
  <c r="E20"/>
  <c r="F154"/>
  <c r="F94"/>
  <c r="J19"/>
  <c r="J14"/>
  <c r="J151"/>
  <c r="J91"/>
  <c r="E7"/>
  <c r="E145"/>
  <c r="E85"/>
  <c i="2" r="J37"/>
  <c r="J36"/>
  <c i="1" r="AY95"/>
  <c i="2" r="J35"/>
  <c i="1" r="AX95"/>
  <c i="2"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F37"/>
  <c i="1" r="BD95"/>
  <c i="2" r="BH119"/>
  <c r="F36"/>
  <c i="1" r="BC95"/>
  <c i="2" r="BG119"/>
  <c r="F35"/>
  <c i="1" r="BB95"/>
  <c i="2" r="BF119"/>
  <c r="J34"/>
  <c i="1" r="AW95"/>
  <c i="2" r="F34"/>
  <c i="1" r="BA95"/>
  <c i="2" r="T119"/>
  <c r="T118"/>
  <c r="T117"/>
  <c r="R119"/>
  <c r="R118"/>
  <c r="R117"/>
  <c r="P119"/>
  <c r="P118"/>
  <c r="P117"/>
  <c i="1" r="AU95"/>
  <c i="2" r="BK119"/>
  <c r="BK118"/>
  <c r="J118"/>
  <c r="BK117"/>
  <c r="J117"/>
  <c r="J96"/>
  <c r="J30"/>
  <c i="1" r="AG95"/>
  <c i="2" r="J119"/>
  <c r="BE119"/>
  <c r="J33"/>
  <c i="1" r="AV95"/>
  <c i="2" r="F33"/>
  <c i="1" r="AZ95"/>
  <c i="2" r="J97"/>
  <c r="F111"/>
  <c r="E109"/>
  <c r="F89"/>
  <c r="E87"/>
  <c r="J39"/>
  <c r="J24"/>
  <c r="E24"/>
  <c r="J114"/>
  <c r="J92"/>
  <c r="J23"/>
  <c r="J21"/>
  <c r="E21"/>
  <c r="J113"/>
  <c r="J91"/>
  <c r="J20"/>
  <c r="J18"/>
  <c r="E18"/>
  <c r="F114"/>
  <c r="F92"/>
  <c r="J17"/>
  <c r="J15"/>
  <c r="E15"/>
  <c r="F113"/>
  <c r="F91"/>
  <c r="J14"/>
  <c r="J12"/>
  <c r="J111"/>
  <c r="J89"/>
  <c r="E7"/>
  <c r="E107"/>
  <c r="E85"/>
  <c i="1" r="BD138"/>
  <c r="BC138"/>
  <c r="BB138"/>
  <c r="BA138"/>
  <c r="AZ138"/>
  <c r="AY138"/>
  <c r="AX138"/>
  <c r="AW138"/>
  <c r="AV138"/>
  <c r="AU138"/>
  <c r="AT138"/>
  <c r="AS138"/>
  <c r="AG138"/>
  <c r="BD136"/>
  <c r="BC136"/>
  <c r="BB136"/>
  <c r="BA136"/>
  <c r="AZ136"/>
  <c r="AY136"/>
  <c r="AX136"/>
  <c r="AW136"/>
  <c r="AV136"/>
  <c r="AU136"/>
  <c r="AT136"/>
  <c r="AS136"/>
  <c r="AG136"/>
  <c r="BD134"/>
  <c r="BC134"/>
  <c r="BB134"/>
  <c r="BA134"/>
  <c r="AZ134"/>
  <c r="AY134"/>
  <c r="AX134"/>
  <c r="AW134"/>
  <c r="AV134"/>
  <c r="AU134"/>
  <c r="AT134"/>
  <c r="AS134"/>
  <c r="AG134"/>
  <c r="BD132"/>
  <c r="BC132"/>
  <c r="BB132"/>
  <c r="BA132"/>
  <c r="AZ132"/>
  <c r="AY132"/>
  <c r="AX132"/>
  <c r="AW132"/>
  <c r="AV132"/>
  <c r="AU132"/>
  <c r="AT132"/>
  <c r="AS132"/>
  <c r="AG132"/>
  <c r="BD130"/>
  <c r="BC130"/>
  <c r="BB130"/>
  <c r="BA130"/>
  <c r="AZ130"/>
  <c r="AY130"/>
  <c r="AX130"/>
  <c r="AW130"/>
  <c r="AV130"/>
  <c r="AU130"/>
  <c r="AT130"/>
  <c r="AS130"/>
  <c r="AG130"/>
  <c r="BD127"/>
  <c r="BC127"/>
  <c r="BB127"/>
  <c r="BA127"/>
  <c r="AZ127"/>
  <c r="AY127"/>
  <c r="AX127"/>
  <c r="AW127"/>
  <c r="AV127"/>
  <c r="AU127"/>
  <c r="AT127"/>
  <c r="AS127"/>
  <c r="AG127"/>
  <c r="BD124"/>
  <c r="BC124"/>
  <c r="BB124"/>
  <c r="BA124"/>
  <c r="AZ124"/>
  <c r="AY124"/>
  <c r="AX124"/>
  <c r="AW124"/>
  <c r="AV124"/>
  <c r="AU124"/>
  <c r="AT124"/>
  <c r="AS124"/>
  <c r="AG124"/>
  <c r="BD121"/>
  <c r="BC121"/>
  <c r="BB121"/>
  <c r="BA121"/>
  <c r="AZ121"/>
  <c r="AY121"/>
  <c r="AX121"/>
  <c r="AW121"/>
  <c r="AV121"/>
  <c r="AU121"/>
  <c r="AT121"/>
  <c r="AS121"/>
  <c r="AG121"/>
  <c r="BD118"/>
  <c r="BC118"/>
  <c r="BB118"/>
  <c r="BA118"/>
  <c r="AZ118"/>
  <c r="AY118"/>
  <c r="AX118"/>
  <c r="AW118"/>
  <c r="AV118"/>
  <c r="AU118"/>
  <c r="AT118"/>
  <c r="AS118"/>
  <c r="AG118"/>
  <c r="BD116"/>
  <c r="BC116"/>
  <c r="BB116"/>
  <c r="BA116"/>
  <c r="AZ116"/>
  <c r="AY116"/>
  <c r="AX116"/>
  <c r="AW116"/>
  <c r="AV116"/>
  <c r="AU116"/>
  <c r="AT116"/>
  <c r="AS116"/>
  <c r="AG116"/>
  <c r="BD113"/>
  <c r="BC113"/>
  <c r="BB113"/>
  <c r="BA113"/>
  <c r="AZ113"/>
  <c r="AY113"/>
  <c r="AX113"/>
  <c r="AW113"/>
  <c r="AV113"/>
  <c r="AU113"/>
  <c r="AT113"/>
  <c r="AS113"/>
  <c r="AG113"/>
  <c r="BD110"/>
  <c r="BC110"/>
  <c r="BB110"/>
  <c r="BA110"/>
  <c r="AZ110"/>
  <c r="AY110"/>
  <c r="AX110"/>
  <c r="AW110"/>
  <c r="AV110"/>
  <c r="AU110"/>
  <c r="AT110"/>
  <c r="AS110"/>
  <c r="AG110"/>
  <c r="BD107"/>
  <c r="BC107"/>
  <c r="BB107"/>
  <c r="BA107"/>
  <c r="AZ107"/>
  <c r="AY107"/>
  <c r="AX107"/>
  <c r="AW107"/>
  <c r="AV107"/>
  <c r="AU107"/>
  <c r="AT107"/>
  <c r="AS107"/>
  <c r="AG107"/>
  <c r="BD105"/>
  <c r="BC105"/>
  <c r="BB105"/>
  <c r="BA105"/>
  <c r="AZ105"/>
  <c r="AY105"/>
  <c r="AX105"/>
  <c r="AW105"/>
  <c r="AV105"/>
  <c r="AU105"/>
  <c r="AT105"/>
  <c r="AS105"/>
  <c r="AG105"/>
  <c r="BD104"/>
  <c r="BC104"/>
  <c r="BB104"/>
  <c r="BA104"/>
  <c r="AZ104"/>
  <c r="AY104"/>
  <c r="AX104"/>
  <c r="AW104"/>
  <c r="AV104"/>
  <c r="AU104"/>
  <c r="AT104"/>
  <c r="AS104"/>
  <c r="AG104"/>
  <c r="BD101"/>
  <c r="BC101"/>
  <c r="BB101"/>
  <c r="BA101"/>
  <c r="AZ101"/>
  <c r="AY101"/>
  <c r="AX101"/>
  <c r="AW101"/>
  <c r="AV101"/>
  <c r="AU101"/>
  <c r="AT101"/>
  <c r="AS101"/>
  <c r="AG101"/>
  <c r="BD96"/>
  <c r="BC96"/>
  <c r="BB96"/>
  <c r="BA96"/>
  <c r="AZ96"/>
  <c r="AY96"/>
  <c r="AX96"/>
  <c r="AW96"/>
  <c r="AV96"/>
  <c r="AU96"/>
  <c r="AT96"/>
  <c r="AS96"/>
  <c r="AG96"/>
  <c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141"/>
  <c r="AN141"/>
  <c r="AT140"/>
  <c r="AN140"/>
  <c r="AT139"/>
  <c r="AN139"/>
  <c r="AN138"/>
  <c r="AT137"/>
  <c r="AN137"/>
  <c r="AN136"/>
  <c r="AT135"/>
  <c r="AN135"/>
  <c r="AN134"/>
  <c r="AT133"/>
  <c r="AN133"/>
  <c r="AN132"/>
  <c r="AT131"/>
  <c r="AN131"/>
  <c r="AN130"/>
  <c r="AT129"/>
  <c r="AN129"/>
  <c r="AT128"/>
  <c r="AN128"/>
  <c r="AN127"/>
  <c r="AT126"/>
  <c r="AN126"/>
  <c r="AT125"/>
  <c r="AN125"/>
  <c r="AN124"/>
  <c r="AT123"/>
  <c r="AN123"/>
  <c r="AT122"/>
  <c r="AN122"/>
  <c r="AN121"/>
  <c r="AT120"/>
  <c r="AN120"/>
  <c r="AT119"/>
  <c r="AN119"/>
  <c r="AN118"/>
  <c r="AT117"/>
  <c r="AN117"/>
  <c r="AN116"/>
  <c r="AT115"/>
  <c r="AN115"/>
  <c r="AT114"/>
  <c r="AN114"/>
  <c r="AN113"/>
  <c r="AT112"/>
  <c r="AN112"/>
  <c r="AT111"/>
  <c r="AN111"/>
  <c r="AN110"/>
  <c r="AT109"/>
  <c r="AN109"/>
  <c r="AT108"/>
  <c r="AN108"/>
  <c r="AN107"/>
  <c r="AT106"/>
  <c r="AN106"/>
  <c r="AN105"/>
  <c r="AN104"/>
  <c r="AT103"/>
  <c r="AN103"/>
  <c r="AT102"/>
  <c r="AN102"/>
  <c r="AN101"/>
  <c r="AT100"/>
  <c r="AN100"/>
  <c r="AT99"/>
  <c r="AN99"/>
  <c r="AT98"/>
  <c r="AN98"/>
  <c r="AT97"/>
  <c r="AN97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<sst xmlns="http://schemas.openxmlformats.org/spreadsheetml/2006/main">
  <si>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</si>
  <si>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</si>
  <si>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</si>
  <si>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</si>
  <si>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</si>
  <si>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{d013adfa-5a96-4021-b411-5986ec1634fd}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</si>
  <si>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</si>
  <si>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</si>
  <si>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</si>
  <si>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</si>
  <si>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</si>
  <si>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</si>
  <si>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</si>
  <si>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</si>
  <si>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17P152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</si>
  <si>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</si>
  <si>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</si>
  <si>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NOVÝ ZDROJ TEPLA, TEPLOVODNÍ ROZVODY A REGULACE VYTÁPĚNÍ DŘEVOTERM s.r.o, BŘEZOVÁ</t>
  </si>
  <si>
    <t>KSO:</t>
  </si>
  <si>
    <t>CC-CZ:</t>
  </si>
  <si>
    <t>Místo:</t>
  </si>
  <si>
    <t xml:space="preserve"> </t>
  </si>
  <si>
    <t>Datum:</t>
  </si>
  <si>
    <t>26. 4. 2019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</si>
  <si>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</si>
  <si>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</si>
  <si>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</si>
  <si>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</si>
  <si>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</si>
  <si>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</si>
  <si>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</si>
  <si>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</si>
  <si>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</si>
  <si>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</si>
  <si>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</si>
  <si>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</si>
  <si>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</si>
  <si>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</si>
  <si>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</si>
  <si>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</si>
  <si>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</si>
  <si>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</si>
  <si>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</si>
  <si>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</si>
  <si>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</si>
  <si>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</si>
  <si>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</si>
  <si>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</si>
  <si>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</si>
  <si>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</si>
  <si>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</si>
  <si>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</si>
  <si>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</si>
  <si>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</si>
  <si>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</si>
  <si>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</si>
  <si>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</si>
  <si>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</si>
  <si>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</si>
  <si>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</si>
  <si>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</si>
  <si>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</si>
  <si>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</si>
  <si>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</si>
  <si>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</si>
  <si>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</si>
  <si>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</si>
  <si>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</si>
  <si>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</si>
  <si>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</si>
  <si>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</si>
  <si>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</si>
  <si>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</si>
  <si>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</si>
  <si>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</si>
  <si>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</si>
  <si>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</si>
  <si>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</si>
  <si>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</si>
  <si>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Vedlejší rozpočtové náklady</t>
  </si>
  <si>
    <t>STA</t>
  </si>
  <si>
    <t>1</t>
  </si>
  <si>
    <t>{41263a42-ed8d-45fb-a3fc-e36d9f638d54}</t>
  </si>
  <si>
    <t>2</t>
  </si>
  <si>
    <t>SO 01</t>
  </si>
  <si>
    <t xml:space="preserve">Zdroj tepla </t>
  </si>
  <si>
    <t>{e4a5e52c-3f56-4e1b-92b3-3dd37839a69e}</t>
  </si>
  <si>
    <t>El.-MaR</t>
  </si>
  <si>
    <t>Elektro+MaR</t>
  </si>
  <si>
    <t>Soupis</t>
  </si>
  <si>
    <t>{7e1d04cb-a321-47b5-80f3-c181738ac969}</t>
  </si>
  <si>
    <t>STR</t>
  </si>
  <si>
    <t>STROJNÍ</t>
  </si>
  <si>
    <t>{8eed14f5-629b-4414-9e4e-510a2c0cd1b1}</t>
  </si>
  <si>
    <t>ST</t>
  </si>
  <si>
    <t>STAVEBNÍ A STATICKÁ</t>
  </si>
  <si>
    <t>{23cbaadb-ff14-4ec1-8e09-0bdd5ceb4452}</t>
  </si>
  <si>
    <t>VZD</t>
  </si>
  <si>
    <t>VZDUCHOTECHNIKA</t>
  </si>
  <si>
    <t>{2b4c0daa-6d87-489a-a298-dd9145934638}</t>
  </si>
  <si>
    <t>KO</t>
  </si>
  <si>
    <t>KOMÍN</t>
  </si>
  <si>
    <t>{14c3b343-76c6-45a1-996e-0840575c28b4}</t>
  </si>
  <si>
    <t>Strojní</t>
  </si>
  <si>
    <t>3</t>
  </si>
  <si>
    <t>{7523c7df-41e4-4302-be17-2eb7b9c897c2}</t>
  </si>
  <si>
    <t>STAT</t>
  </si>
  <si>
    <t>Statika</t>
  </si>
  <si>
    <t>{6078920b-9fdb-4f7c-aa6b-4dc5db8975bb}</t>
  </si>
  <si>
    <t>SO 02</t>
  </si>
  <si>
    <t>Odběrná zařízení v objektech</t>
  </si>
  <si>
    <t>{73934f98-616c-4e38-b6d1-c2690c97cdec}</t>
  </si>
  <si>
    <t>SO 02.1</t>
  </si>
  <si>
    <t>Objekty - sklad</t>
  </si>
  <si>
    <t>{71b87396-1475-4d95-b23e-f057da5acf98}</t>
  </si>
  <si>
    <t>{a090e0b5-36f5-4e26-8360-8e4c92ea5c37}</t>
  </si>
  <si>
    <t>SO 02.2</t>
  </si>
  <si>
    <t>Objekty - truhlárna</t>
  </si>
  <si>
    <t>{f4b2c11d-0cee-44d7-9a7c-45ff2d8a5e08}</t>
  </si>
  <si>
    <t>{7080631f-148e-4bfa-93f2-b626448bfc53}</t>
  </si>
  <si>
    <t>El. - MaR</t>
  </si>
  <si>
    <t>Elektro + MaR</t>
  </si>
  <si>
    <t>{74743345-8edc-4062-8c69-4e17d1a012d2}</t>
  </si>
  <si>
    <t>SO 02.3</t>
  </si>
  <si>
    <t>Objekty - vrátnice</t>
  </si>
  <si>
    <t>{044ae094-6db7-45f0-b5a5-a1e13391d342}</t>
  </si>
  <si>
    <t>{0089e0c2-392f-4141-b5c0-bd54c47a958d}</t>
  </si>
  <si>
    <t>{ca2303e6-1277-467f-b4d5-b1aae265b271}</t>
  </si>
  <si>
    <t>SO 02.4</t>
  </si>
  <si>
    <t>Objekty - bytovka</t>
  </si>
  <si>
    <t>{d8791301-bc12-41ff-82a6-21c333cc18ef}</t>
  </si>
  <si>
    <t>{a65dcf93-6ac8-4f0d-8774-ffc2fb18d840}</t>
  </si>
  <si>
    <t>{bbdd4204-f36f-49d4-a70a-9948e4675181}</t>
  </si>
  <si>
    <t>SO 02.5</t>
  </si>
  <si>
    <t>Objekty - buňka</t>
  </si>
  <si>
    <t>{234a131e-4bf1-43f5-a672-24b0b6697f3f}</t>
  </si>
  <si>
    <t>{3b88e45b-6d02-4ee1-b46f-cbed2b9845a7}</t>
  </si>
  <si>
    <t>SO 02.6</t>
  </si>
  <si>
    <t>Objekty - dílna</t>
  </si>
  <si>
    <t>{b1ec5341-c5e2-4df1-9fa6-660c1c151cbf}</t>
  </si>
  <si>
    <t>{f825cef3-c7d2-4151-b35f-5a2e6e75fbcc}</t>
  </si>
  <si>
    <t>{3d4138ab-43e6-48e0-a758-24b2f8782ee7}</t>
  </si>
  <si>
    <t>SO 02.7</t>
  </si>
  <si>
    <t>Objekty - kanceláře</t>
  </si>
  <si>
    <t>{53af6460-e511-407b-a599-d738e02981ae}</t>
  </si>
  <si>
    <t>{a3b0cc39-16cf-4f49-890d-fe2dc37f2708}</t>
  </si>
  <si>
    <t>{ff9442da-5940-420d-95c5-3b2e2117d133}</t>
  </si>
  <si>
    <t>SO 02.8</t>
  </si>
  <si>
    <t>Objekty - garáže</t>
  </si>
  <si>
    <t>{d9f16b11-f59b-4a76-b051-2a40891e32ab}</t>
  </si>
  <si>
    <t>{85f74699-0394-4f76-82b9-370f1a104a61}</t>
  </si>
  <si>
    <t>{4566687d-8695-411d-a5f6-006c9f0466cc}</t>
  </si>
  <si>
    <t>SO 02.9</t>
  </si>
  <si>
    <t>Objekty - sušárny</t>
  </si>
  <si>
    <t>{47add089-ac6f-4eb9-a6fb-68fa8917ff56}</t>
  </si>
  <si>
    <t>{de8a7dc1-faf4-4a46-b30c-b2ffb289d077}</t>
  </si>
  <si>
    <t>{ec742b39-536c-42cd-b741-eddf6ce8f946}</t>
  </si>
  <si>
    <t>SO 03</t>
  </si>
  <si>
    <t>Demolice parovodu</t>
  </si>
  <si>
    <t>{4fc0991f-0db9-4749-a355-eb98f9701019}</t>
  </si>
  <si>
    <t>{ef5aeef5-ff3a-41cb-a11d-2a31181a897f}</t>
  </si>
  <si>
    <t>SO 04</t>
  </si>
  <si>
    <t>Přípojka vody</t>
  </si>
  <si>
    <t>{0fbc3de3-3ebc-493f-88c1-44b6d470c639}</t>
  </si>
  <si>
    <t>ZT</t>
  </si>
  <si>
    <t>ZDRAVOTNÍ INSTALACE</t>
  </si>
  <si>
    <t>{48ac8a85-b969-467c-b2ea-aeba89ceb5fa}</t>
  </si>
  <si>
    <t>SO 05</t>
  </si>
  <si>
    <t>Kanalizace</t>
  </si>
  <si>
    <t>{a55202fb-5a8c-4667-b290-d742a3a001da}</t>
  </si>
  <si>
    <t>{7d15508c-c58c-424f-8fdb-9618ef013827}</t>
  </si>
  <si>
    <t>SO 06</t>
  </si>
  <si>
    <t>Přípojka elektro</t>
  </si>
  <si>
    <t>{99e3c310-8400-4386-b5dd-d2aaf5b903cb}</t>
  </si>
  <si>
    <t>EL</t>
  </si>
  <si>
    <t>ELEKTRO</t>
  </si>
  <si>
    <t>{716f45cc-1d66-4988-bd66-b24a1a3c7620}</t>
  </si>
  <si>
    <t>SO 07</t>
  </si>
  <si>
    <t>Teplovodní rozvody</t>
  </si>
  <si>
    <t>{33272a81-a968-4be1-8f5f-539537e57439}</t>
  </si>
  <si>
    <t>{0e556d6b-433c-487a-93c7-1b99d4010a59}</t>
  </si>
  <si>
    <t>El. MaR</t>
  </si>
  <si>
    <t>Měření a regulace</t>
  </si>
  <si>
    <t>{bcec9998-d176-4c43-9f01-afa8dbd7f69e}</t>
  </si>
  <si>
    <t>Stavební</t>
  </si>
  <si>
    <t>{bb628cfc-8d40-43f3-a806-6b828126b4e3}</t>
  </si>
  <si>
    <t>KRYCÍ LIST SOUPISU PRACÍ</t>
  </si>
  <si>
    <t>Objekt:</t>
  </si>
  <si>
    <t>VRN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</si>
  <si>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</si>
  <si>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</si>
  <si>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</si>
  <si>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</si>
  <si>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</si>
  <si>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</si>
  <si>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</si>
  <si>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</si>
  <si>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</si>
  <si>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</si>
  <si>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</si>
  <si>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</si>
  <si>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</si>
  <si>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</si>
  <si>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</si>
  <si>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</si>
  <si>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</si>
  <si>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</si>
  <si>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5</t>
  </si>
  <si>
    <t>ROZPOCET</t>
  </si>
  <si>
    <t>K</t>
  </si>
  <si>
    <t>001VRN_1</t>
  </si>
  <si>
    <t>Geologický průzkum</t>
  </si>
  <si>
    <t>kus</t>
  </si>
  <si>
    <t>262144</t>
  </si>
  <si>
    <t>-326418168</t>
  </si>
  <si>
    <t>001VRN_2</t>
  </si>
  <si>
    <t>Zaměření a vytyčení podzemních sítí</t>
  </si>
  <si>
    <t>-1423904007</t>
  </si>
  <si>
    <t>001VRN_3</t>
  </si>
  <si>
    <t>Opatření BOZP, dopravní značení, zajištění staveniště</t>
  </si>
  <si>
    <t>1611151857</t>
  </si>
  <si>
    <t>4</t>
  </si>
  <si>
    <t>001VRN_5</t>
  </si>
  <si>
    <t>Zařízení staveniště (mobil. buňky, oplocení, jeřábym plochy...)</t>
  </si>
  <si>
    <t>1188585813</t>
  </si>
  <si>
    <t>001VRN_6</t>
  </si>
  <si>
    <t>Garanční měření hluku</t>
  </si>
  <si>
    <t>218134966</t>
  </si>
  <si>
    <t>6</t>
  </si>
  <si>
    <t>001VRN_7</t>
  </si>
  <si>
    <t>Garanční měření emisí</t>
  </si>
  <si>
    <t>-2000323279</t>
  </si>
  <si>
    <t xml:space="preserve">SO 01 - Zdroj tepla </t>
  </si>
  <si>
    <t>Soupis:</t>
  </si>
  <si>
    <t>El.-MaR - Elektro+MaR</t>
  </si>
  <si>
    <t>Březová</t>
  </si>
  <si>
    <t>Ing. Michal Pátek</t>
  </si>
  <si>
    <t>VK CAD s.r.o.</t>
  </si>
  <si>
    <t>D1 - Dodávky RD1 vč. řídícího systému</t>
  </si>
  <si>
    <t xml:space="preserve">    D3 - Přístroje</t>
  </si>
  <si>
    <t xml:space="preserve">      D4 - Kompaktní jistič 3P, 400A</t>
  </si>
  <si>
    <t xml:space="preserve">    D5 - POLE ROZVADĚČE IP54</t>
  </si>
  <si>
    <t xml:space="preserve">      D6 - Skříňová rozvodnice, 800x2000X400 mm, RAL7035, IP54</t>
  </si>
  <si>
    <t xml:space="preserve">    D7 - MONTÁŽ ROZVADĚČE</t>
  </si>
  <si>
    <t>D11 - Dodávky RD3 vč. řídícího systému</t>
  </si>
  <si>
    <t xml:space="preserve">    D12 - ORIENTAČNÍ KALKULACE CENY APLIKACE</t>
  </si>
  <si>
    <t xml:space="preserve">    D13 - MODULÁRNÍ ŘÍDICÍ SYSTÉM</t>
  </si>
  <si>
    <t>D15 - Dodávky polní instrumentace</t>
  </si>
  <si>
    <t xml:space="preserve">    D16 - SNÍMAČE TEPLOTY ODPOROVÉ</t>
  </si>
  <si>
    <t xml:space="preserve">    D17 - SNÍMAČ TLAKU, ANALOGOVÝ SIGNÁL</t>
  </si>
  <si>
    <t xml:space="preserve">    D18 - Zaplavení</t>
  </si>
  <si>
    <t xml:space="preserve">    D19 - CENTRAL STOP</t>
  </si>
  <si>
    <t xml:space="preserve">    D20 - Detekce CO</t>
  </si>
  <si>
    <t xml:space="preserve">    D21 - OSTATNÍ</t>
  </si>
  <si>
    <t>D23 - Dodávky uzemnění a hromosvod</t>
  </si>
  <si>
    <t xml:space="preserve">    D24 - Uzemnění kotelna</t>
  </si>
  <si>
    <t xml:space="preserve">    D25 - Doplnění rozváděčů nn o ochranné pomůcky</t>
  </si>
  <si>
    <t>D27 - Dodávky elektro zařízení</t>
  </si>
  <si>
    <t xml:space="preserve">    D28 - Osvětlení</t>
  </si>
  <si>
    <t xml:space="preserve">    D29 - Zásuvková skříň</t>
  </si>
  <si>
    <t>D31 - Elektromontáže</t>
  </si>
  <si>
    <t xml:space="preserve">    D32 - OCELOVÁ KONSTRUKCE VŠEOBECNĚVČETNĚ NÁTĚRŮ</t>
  </si>
  <si>
    <t xml:space="preserve">    D33 - PRŮRAZY</t>
  </si>
  <si>
    <t xml:space="preserve">    D36 - A SPOJOVACÍHO MAT.</t>
  </si>
  <si>
    <t xml:space="preserve">    D37 - PVC lišty, trubky</t>
  </si>
  <si>
    <t xml:space="preserve">    D38 - KABEL SILOVÝ,IZOLACE PVC</t>
  </si>
  <si>
    <t xml:space="preserve">    D39 - KABEL STÍNĚNÝ</t>
  </si>
  <si>
    <t>D41 - HZS</t>
  </si>
  <si>
    <t xml:space="preserve">    D42 - Úprava stávajícího rozváděče elektro</t>
  </si>
  <si>
    <t xml:space="preserve">    D43 - HODINOVE ZUCTOVACI SAZBY</t>
  </si>
  <si>
    <t xml:space="preserve">    D44 - SPOLUPRACE S DODAVATELEM PRI</t>
  </si>
  <si>
    <t xml:space="preserve">    D45 - KOORDINACE POSTUPU PRACI</t>
  </si>
  <si>
    <t xml:space="preserve">    D47 - DLE CSN 331500</t>
  </si>
  <si>
    <t>D9 - Dodávky RD2 vč. řídícího systému</t>
  </si>
  <si>
    <t xml:space="preserve">    D2 - Přístroje - uvedeny orientačně. Přesná specifikace rozváděče na základě výrobní dokumentace</t>
  </si>
  <si>
    <t>D1</t>
  </si>
  <si>
    <t>Dodávky RD1 vč. řídícího systému</t>
  </si>
  <si>
    <t>D3</t>
  </si>
  <si>
    <t>Přístroje</t>
  </si>
  <si>
    <t>D4</t>
  </si>
  <si>
    <t>Kompaktní jistič 3P, 400A</t>
  </si>
  <si>
    <t>M</t>
  </si>
  <si>
    <t>M1</t>
  </si>
  <si>
    <t xml:space="preserve">Spínací blok </t>
  </si>
  <si>
    <t>ks</t>
  </si>
  <si>
    <t>8</t>
  </si>
  <si>
    <t>-325168793</t>
  </si>
  <si>
    <t>M2</t>
  </si>
  <si>
    <t xml:space="preserve">Nadproudová spoušť </t>
  </si>
  <si>
    <t>1955152604</t>
  </si>
  <si>
    <t>M3</t>
  </si>
  <si>
    <t xml:space="preserve">Připojovací sada </t>
  </si>
  <si>
    <t>317009974</t>
  </si>
  <si>
    <t>M4</t>
  </si>
  <si>
    <t xml:space="preserve">Páka ručního pohonu </t>
  </si>
  <si>
    <t>1064542263</t>
  </si>
  <si>
    <t>M5</t>
  </si>
  <si>
    <t xml:space="preserve">Blok ručního pohonu </t>
  </si>
  <si>
    <t>-243414968</t>
  </si>
  <si>
    <t>M6</t>
  </si>
  <si>
    <t xml:space="preserve">Ložisko ručního pohonu </t>
  </si>
  <si>
    <t>1051082055</t>
  </si>
  <si>
    <t>7</t>
  </si>
  <si>
    <t>M7</t>
  </si>
  <si>
    <t xml:space="preserve">Prodlužovací hřídel </t>
  </si>
  <si>
    <t>1790341660</t>
  </si>
  <si>
    <t>M8</t>
  </si>
  <si>
    <t xml:space="preserve">kryt svorek </t>
  </si>
  <si>
    <t>1776294368</t>
  </si>
  <si>
    <t>9</t>
  </si>
  <si>
    <t>K1</t>
  </si>
  <si>
    <t>Měřící transformátor proudu 300/5A, 10VA, tř. 0,5S</t>
  </si>
  <si>
    <t>1983703013</t>
  </si>
  <si>
    <t>10</t>
  </si>
  <si>
    <t>K10</t>
  </si>
  <si>
    <t>Svorka řadová 4 mm (šroubová,šedá)</t>
  </si>
  <si>
    <t>1185025534</t>
  </si>
  <si>
    <t>11</t>
  </si>
  <si>
    <t>K11</t>
  </si>
  <si>
    <t>Svorka řadová 4 mm (šroubová, modrá)</t>
  </si>
  <si>
    <t>1673918006</t>
  </si>
  <si>
    <t>12</t>
  </si>
  <si>
    <t>K12</t>
  </si>
  <si>
    <t>Svorka řadová 4 mm(šroubová, zelenožlutá)</t>
  </si>
  <si>
    <t>-2124154643</t>
  </si>
  <si>
    <t>13</t>
  </si>
  <si>
    <t>K13</t>
  </si>
  <si>
    <t>Svorka řadová 10 mm (šroubová,šedá)</t>
  </si>
  <si>
    <t>-1958066627</t>
  </si>
  <si>
    <t>14</t>
  </si>
  <si>
    <t>K14</t>
  </si>
  <si>
    <t>Svorka řadová 10 mm (šroubová, modrá)</t>
  </si>
  <si>
    <t>1778984690</t>
  </si>
  <si>
    <t>K15</t>
  </si>
  <si>
    <t>Svorka řadová 10 mm (šroubová, zelenožlutá)</t>
  </si>
  <si>
    <t>-1943365240</t>
  </si>
  <si>
    <t>16</t>
  </si>
  <si>
    <t>K16</t>
  </si>
  <si>
    <t>Droný montážní materiál</t>
  </si>
  <si>
    <t>kpl</t>
  </si>
  <si>
    <t>-906772380</t>
  </si>
  <si>
    <t>17</t>
  </si>
  <si>
    <t>K2</t>
  </si>
  <si>
    <t>Elektroměr digitální x/5A, 1T M-Bus, cejchovaný</t>
  </si>
  <si>
    <t>5403576</t>
  </si>
  <si>
    <t>18</t>
  </si>
  <si>
    <t>K3</t>
  </si>
  <si>
    <t>Jistič 16B/1, 10kA</t>
  </si>
  <si>
    <t>1110403995</t>
  </si>
  <si>
    <t>19</t>
  </si>
  <si>
    <t>K4</t>
  </si>
  <si>
    <t>Jistič 10B/1, 10kA</t>
  </si>
  <si>
    <t>1333037614</t>
  </si>
  <si>
    <t>20</t>
  </si>
  <si>
    <t>K5</t>
  </si>
  <si>
    <t>Jistič 2C/1, 10kA</t>
  </si>
  <si>
    <t>804056125</t>
  </si>
  <si>
    <t>K6</t>
  </si>
  <si>
    <t>Pojistkový odpínač 3N, do 32A</t>
  </si>
  <si>
    <t>-1132701026</t>
  </si>
  <si>
    <t>22</t>
  </si>
  <si>
    <t>K7</t>
  </si>
  <si>
    <t>Pojistka C10x38, 1A gG</t>
  </si>
  <si>
    <t>-852813831</t>
  </si>
  <si>
    <t>23</t>
  </si>
  <si>
    <t>M9</t>
  </si>
  <si>
    <t>Proudový chránič 25/2/003 10kA</t>
  </si>
  <si>
    <t>-1891928427</t>
  </si>
  <si>
    <t>24</t>
  </si>
  <si>
    <t>M10</t>
  </si>
  <si>
    <t>Jistič 25B/3, 10kA</t>
  </si>
  <si>
    <t>-1808337607</t>
  </si>
  <si>
    <t>25</t>
  </si>
  <si>
    <t>K8</t>
  </si>
  <si>
    <t xml:space="preserve">Signálka (bílá) LED  230V AC</t>
  </si>
  <si>
    <t>1184332986</t>
  </si>
  <si>
    <t>26</t>
  </si>
  <si>
    <t>K9</t>
  </si>
  <si>
    <t>Zásuvka na lištu DIN, 230V AC, 16A</t>
  </si>
  <si>
    <t>1283222166</t>
  </si>
  <si>
    <t>D5</t>
  </si>
  <si>
    <t>POLE ROZVADĚČE IP54</t>
  </si>
  <si>
    <t>D6</t>
  </si>
  <si>
    <t>Skříňová rozvodnice, 800x2000X400 mm, RAL7035, IP54</t>
  </si>
  <si>
    <t>27</t>
  </si>
  <si>
    <t>M11</t>
  </si>
  <si>
    <t>skříň</t>
  </si>
  <si>
    <t>-589649048</t>
  </si>
  <si>
    <t>28</t>
  </si>
  <si>
    <t>M12</t>
  </si>
  <si>
    <t>bočnice</t>
  </si>
  <si>
    <t>362476503</t>
  </si>
  <si>
    <t>29</t>
  </si>
  <si>
    <t>M13</t>
  </si>
  <si>
    <t>podstavec zadní/přední díl</t>
  </si>
  <si>
    <t>-1280937241</t>
  </si>
  <si>
    <t>30</t>
  </si>
  <si>
    <t>M14</t>
  </si>
  <si>
    <t>podstavec boční díl</t>
  </si>
  <si>
    <t>-2058234176</t>
  </si>
  <si>
    <t>31</t>
  </si>
  <si>
    <t>M15</t>
  </si>
  <si>
    <t>podstavec rohy</t>
  </si>
  <si>
    <t>1041663026</t>
  </si>
  <si>
    <t>32</t>
  </si>
  <si>
    <t>M16</t>
  </si>
  <si>
    <t>přístrojový panel</t>
  </si>
  <si>
    <t>1386377367</t>
  </si>
  <si>
    <t>33</t>
  </si>
  <si>
    <t>M17</t>
  </si>
  <si>
    <t>přístrojový štít (nosník, můstek, plastový kryt)</t>
  </si>
  <si>
    <t>-1874197341</t>
  </si>
  <si>
    <t>34</t>
  </si>
  <si>
    <t>M18</t>
  </si>
  <si>
    <t>víko dna - posuvné plechy</t>
  </si>
  <si>
    <t>-417693262</t>
  </si>
  <si>
    <t>35</t>
  </si>
  <si>
    <t>-657536626</t>
  </si>
  <si>
    <t>36</t>
  </si>
  <si>
    <t>-785698418</t>
  </si>
  <si>
    <t>37</t>
  </si>
  <si>
    <t>985631395</t>
  </si>
  <si>
    <t>38</t>
  </si>
  <si>
    <t>-1982060262</t>
  </si>
  <si>
    <t>39</t>
  </si>
  <si>
    <t>497218327</t>
  </si>
  <si>
    <t>40</t>
  </si>
  <si>
    <t>1792945012</t>
  </si>
  <si>
    <t>41</t>
  </si>
  <si>
    <t>M19</t>
  </si>
  <si>
    <t>1200253279</t>
  </si>
  <si>
    <t>42</t>
  </si>
  <si>
    <t>787869745</t>
  </si>
  <si>
    <t>43</t>
  </si>
  <si>
    <t>K75</t>
  </si>
  <si>
    <t>-677135299</t>
  </si>
  <si>
    <t>44</t>
  </si>
  <si>
    <t>K76</t>
  </si>
  <si>
    <t>2066084782</t>
  </si>
  <si>
    <t>45</t>
  </si>
  <si>
    <t>K77</t>
  </si>
  <si>
    <t>-318042730</t>
  </si>
  <si>
    <t>46</t>
  </si>
  <si>
    <t>K78</t>
  </si>
  <si>
    <t>-971102958</t>
  </si>
  <si>
    <t>47</t>
  </si>
  <si>
    <t>K79</t>
  </si>
  <si>
    <t>-270757597</t>
  </si>
  <si>
    <t>48</t>
  </si>
  <si>
    <t>K80</t>
  </si>
  <si>
    <t>501859697</t>
  </si>
  <si>
    <t>49</t>
  </si>
  <si>
    <t>K81</t>
  </si>
  <si>
    <t>-324138026</t>
  </si>
  <si>
    <t>50</t>
  </si>
  <si>
    <t>K82</t>
  </si>
  <si>
    <t>-2127707029</t>
  </si>
  <si>
    <t>D7</t>
  </si>
  <si>
    <t>MONTÁŽ ROZVADĚČE</t>
  </si>
  <si>
    <t>51</t>
  </si>
  <si>
    <t>K17</t>
  </si>
  <si>
    <t>Montáž rozvaděče +RD1 na dílně</t>
  </si>
  <si>
    <t>sada</t>
  </si>
  <si>
    <t>-10415070</t>
  </si>
  <si>
    <t>52</t>
  </si>
  <si>
    <t>K18</t>
  </si>
  <si>
    <t>Usazení rozvaděče +RD1 na místě</t>
  </si>
  <si>
    <t>1396690470</t>
  </si>
  <si>
    <t>53</t>
  </si>
  <si>
    <t>K19</t>
  </si>
  <si>
    <t>Drobný materiál</t>
  </si>
  <si>
    <t>-1300027324</t>
  </si>
  <si>
    <t>54</t>
  </si>
  <si>
    <t>K56</t>
  </si>
  <si>
    <t>Montáž rozvaděče +RD2 na dílně</t>
  </si>
  <si>
    <t>1287932664</t>
  </si>
  <si>
    <t>55</t>
  </si>
  <si>
    <t>K57</t>
  </si>
  <si>
    <t>Usazení rozvaděče +RD2 na místě</t>
  </si>
  <si>
    <t>-1362101062</t>
  </si>
  <si>
    <t>56</t>
  </si>
  <si>
    <t>K58</t>
  </si>
  <si>
    <t>2042586416</t>
  </si>
  <si>
    <t>57</t>
  </si>
  <si>
    <t>1943928831</t>
  </si>
  <si>
    <t>58</t>
  </si>
  <si>
    <t>K83</t>
  </si>
  <si>
    <t>Montáž rozvaděče +RD3 na dílně</t>
  </si>
  <si>
    <t>-1888951412</t>
  </si>
  <si>
    <t>59</t>
  </si>
  <si>
    <t>K84</t>
  </si>
  <si>
    <t>Usazení rozvaděče +RD3 na místě</t>
  </si>
  <si>
    <t>365834249</t>
  </si>
  <si>
    <t>D11</t>
  </si>
  <si>
    <t>Dodávky RD3 vč. řídícího systému</t>
  </si>
  <si>
    <t>D12</t>
  </si>
  <si>
    <t>ORIENTAČNÍ KALKULACE CENY APLIKACE</t>
  </si>
  <si>
    <t>60</t>
  </si>
  <si>
    <t>K85</t>
  </si>
  <si>
    <t>Cena za datový bod</t>
  </si>
  <si>
    <t>-1003571586</t>
  </si>
  <si>
    <t>D13</t>
  </si>
  <si>
    <t>MODULÁRNÍ ŘÍDICÍ SYSTÉM</t>
  </si>
  <si>
    <t>61</t>
  </si>
  <si>
    <t>K86</t>
  </si>
  <si>
    <t>DDC regulátor, bez disp., Ethernet, I/O bus, 2xRS485,2xRS232.napájení 24AC/DC</t>
  </si>
  <si>
    <t>1641428654</t>
  </si>
  <si>
    <t>62</t>
  </si>
  <si>
    <t>K87</t>
  </si>
  <si>
    <t>Maxi kombinovaný modul, 16 AI, 8 AO, 32 DI, 32 DO, Modbus / RS485</t>
  </si>
  <si>
    <t>1073794947</t>
  </si>
  <si>
    <t>63</t>
  </si>
  <si>
    <t>K88</t>
  </si>
  <si>
    <t>Modul univerzálních analogovoých vstupů, 8AI, odpor, proud, napětí</t>
  </si>
  <si>
    <t>2019876789</t>
  </si>
  <si>
    <t>64</t>
  </si>
  <si>
    <t>K89</t>
  </si>
  <si>
    <t>Grafický operátorský terminál 7", dotyk. displej, Ethernet, karta SD, webserver, GSM modul</t>
  </si>
  <si>
    <t>186091056</t>
  </si>
  <si>
    <t>D15</t>
  </si>
  <si>
    <t>Dodávky polní instrumentace</t>
  </si>
  <si>
    <t>D16</t>
  </si>
  <si>
    <t>SNÍMAČE TEPLOTY ODPOROVÉ</t>
  </si>
  <si>
    <t>65</t>
  </si>
  <si>
    <t>K90</t>
  </si>
  <si>
    <t xml:space="preserve">Snímač teploty s kovovou hlavicí NI1000/6180, měřící rozsah           -30..+200 °C stonek 120 mm</t>
  </si>
  <si>
    <t>-2069208492</t>
  </si>
  <si>
    <t>66</t>
  </si>
  <si>
    <t>K91</t>
  </si>
  <si>
    <t>nerezová jímka d=160 mm, G1/2", návarek G1/2"</t>
  </si>
  <si>
    <t>1857087484</t>
  </si>
  <si>
    <t>67</t>
  </si>
  <si>
    <t>K92</t>
  </si>
  <si>
    <t xml:space="preserve">Snímač teploty se svorkovnicí venkovní, čidlo Ni1000/6180,  montáž nástěnná, krytí IP 65, připojení na svorkovnici, měřící rozsah -30..+100 °C</t>
  </si>
  <si>
    <t>-1903908985</t>
  </si>
  <si>
    <t>D17</t>
  </si>
  <si>
    <t>SNÍMAČ TLAKU, ANALOGOVÝ SIGNÁL</t>
  </si>
  <si>
    <t>68</t>
  </si>
  <si>
    <t>K93</t>
  </si>
  <si>
    <t>Snímač tlaku, 0-1MPa/0-10V, M20x1.5</t>
  </si>
  <si>
    <t>1097042120</t>
  </si>
  <si>
    <t>69</t>
  </si>
  <si>
    <t>K94</t>
  </si>
  <si>
    <t>Kondenzační smyčka M20x1.5, manometrické těsnění, manometrický zkušební kohout M20x1.5/M20x1.5</t>
  </si>
  <si>
    <t>678101245</t>
  </si>
  <si>
    <t>D18</t>
  </si>
  <si>
    <t>Zaplavení</t>
  </si>
  <si>
    <t>70</t>
  </si>
  <si>
    <t>K95</t>
  </si>
  <si>
    <t>Regulátor zaplavení, napájení 24VAC, přepínací kontakt 230VAC/2A, montáž na DIN lištu</t>
  </si>
  <si>
    <t>-767364928</t>
  </si>
  <si>
    <t>71</t>
  </si>
  <si>
    <t>K96</t>
  </si>
  <si>
    <t>Záplavová sonda</t>
  </si>
  <si>
    <t>398822951</t>
  </si>
  <si>
    <t>D19</t>
  </si>
  <si>
    <t>CENTRAL STOP</t>
  </si>
  <si>
    <t>72</t>
  </si>
  <si>
    <t>K100</t>
  </si>
  <si>
    <t>SET skříňka nouzového zastavení</t>
  </si>
  <si>
    <t>1433042710</t>
  </si>
  <si>
    <t>73</t>
  </si>
  <si>
    <t>K44</t>
  </si>
  <si>
    <t>Upevňovací adaptér</t>
  </si>
  <si>
    <t>-1123752530</t>
  </si>
  <si>
    <t>74</t>
  </si>
  <si>
    <t>K97</t>
  </si>
  <si>
    <t>Tlačítko (červ. - hřib), aretace</t>
  </si>
  <si>
    <t>1505617964</t>
  </si>
  <si>
    <t>75</t>
  </si>
  <si>
    <t>K98</t>
  </si>
  <si>
    <t>Spínací jednotka</t>
  </si>
  <si>
    <t>-146138793</t>
  </si>
  <si>
    <t>76</t>
  </si>
  <si>
    <t>K99</t>
  </si>
  <si>
    <t>Skříňka pro tlačítko</t>
  </si>
  <si>
    <t>819123802</t>
  </si>
  <si>
    <t>D20</t>
  </si>
  <si>
    <t>Detekce CO</t>
  </si>
  <si>
    <t>77</t>
  </si>
  <si>
    <t>K101</t>
  </si>
  <si>
    <t>Detektor plynu CO</t>
  </si>
  <si>
    <t>301545608</t>
  </si>
  <si>
    <t>78</t>
  </si>
  <si>
    <t>K102</t>
  </si>
  <si>
    <t>Vyhodnocovací ústředna, napájení 230VAC, 3x přepínací kontakt 230VAC/2A, montáž na DIN lištu</t>
  </si>
  <si>
    <t>69684372</t>
  </si>
  <si>
    <t>D21</t>
  </si>
  <si>
    <t>OSTATNÍ</t>
  </si>
  <si>
    <t>79</t>
  </si>
  <si>
    <t>K103</t>
  </si>
  <si>
    <t>Kotel na dřevní hmotu, vlastní regulace</t>
  </si>
  <si>
    <t>1566785344</t>
  </si>
  <si>
    <t>D23</t>
  </si>
  <si>
    <t>Dodávky uzemnění a hromosvod</t>
  </si>
  <si>
    <t>D24</t>
  </si>
  <si>
    <t>Uzemnění kotelna</t>
  </si>
  <si>
    <t>80</t>
  </si>
  <si>
    <t>K104</t>
  </si>
  <si>
    <t>CYA 6 ZŹ</t>
  </si>
  <si>
    <t>m</t>
  </si>
  <si>
    <t>1057401713</t>
  </si>
  <si>
    <t>81</t>
  </si>
  <si>
    <t>K105</t>
  </si>
  <si>
    <t>CYA25 mm2</t>
  </si>
  <si>
    <t>-604726063</t>
  </si>
  <si>
    <t>82</t>
  </si>
  <si>
    <t>K106</t>
  </si>
  <si>
    <t>Ekvipotenciální svorkovnice 1x 30/4, 2x 25mm2, 4x 10mm2</t>
  </si>
  <si>
    <t>895968889</t>
  </si>
  <si>
    <t>83</t>
  </si>
  <si>
    <t>K107</t>
  </si>
  <si>
    <t>Uzemňovací svorka, pro vodič do 16 mm2</t>
  </si>
  <si>
    <t>1981913811</t>
  </si>
  <si>
    <t>84</t>
  </si>
  <si>
    <t>K108</t>
  </si>
  <si>
    <t>Vodič AlMgSi, d=8 mm</t>
  </si>
  <si>
    <t>kg</t>
  </si>
  <si>
    <t>2102040925</t>
  </si>
  <si>
    <t>85</t>
  </si>
  <si>
    <t>K109</t>
  </si>
  <si>
    <t>Vodič FeZN, d=8 mm</t>
  </si>
  <si>
    <t>-2272674</t>
  </si>
  <si>
    <t>86</t>
  </si>
  <si>
    <t>K110</t>
  </si>
  <si>
    <t>Svorka SS-N</t>
  </si>
  <si>
    <t>800950611</t>
  </si>
  <si>
    <t>87</t>
  </si>
  <si>
    <t>K111</t>
  </si>
  <si>
    <t xml:space="preserve">Svorka páska-páska  SR2a FeZn</t>
  </si>
  <si>
    <t>-822016252</t>
  </si>
  <si>
    <t>88</t>
  </si>
  <si>
    <t>K112</t>
  </si>
  <si>
    <t>Svorka páska-drár SR3a</t>
  </si>
  <si>
    <t>-433262429</t>
  </si>
  <si>
    <t>89</t>
  </si>
  <si>
    <t>K113</t>
  </si>
  <si>
    <t>Svorka zkušební SZa FeZn</t>
  </si>
  <si>
    <t>-1820992</t>
  </si>
  <si>
    <t>90</t>
  </si>
  <si>
    <t>K114</t>
  </si>
  <si>
    <t>Svorka univerzální SU FeZn</t>
  </si>
  <si>
    <t>300171804</t>
  </si>
  <si>
    <t>91</t>
  </si>
  <si>
    <t>K115</t>
  </si>
  <si>
    <t>PV17, do zdiva, hmoždinka</t>
  </si>
  <si>
    <t>-516578352</t>
  </si>
  <si>
    <t>92</t>
  </si>
  <si>
    <t>K116</t>
  </si>
  <si>
    <t>Vrut pro podpěru</t>
  </si>
  <si>
    <t>-168266964</t>
  </si>
  <si>
    <t>93</t>
  </si>
  <si>
    <t>K117</t>
  </si>
  <si>
    <t>PV1s, podpěra vedení na opláštění budov</t>
  </si>
  <si>
    <t>230855674</t>
  </si>
  <si>
    <t>94</t>
  </si>
  <si>
    <t>K118</t>
  </si>
  <si>
    <t>PV15f, podpěra vedení na opláštění budov</t>
  </si>
  <si>
    <t>1500670939</t>
  </si>
  <si>
    <t>95</t>
  </si>
  <si>
    <t>K119</t>
  </si>
  <si>
    <t>Hmoždinka pro vrut d=8 mm, l=50 mm</t>
  </si>
  <si>
    <t>1418491862</t>
  </si>
  <si>
    <t>96</t>
  </si>
  <si>
    <t>K120</t>
  </si>
  <si>
    <t xml:space="preserve">Svorka připojovací  SPb FeZn</t>
  </si>
  <si>
    <t>413899843</t>
  </si>
  <si>
    <t>97</t>
  </si>
  <si>
    <t>K121</t>
  </si>
  <si>
    <t>Ochranná trubka OT 1,7</t>
  </si>
  <si>
    <t>1755416764</t>
  </si>
  <si>
    <t>98</t>
  </si>
  <si>
    <t>K122</t>
  </si>
  <si>
    <t>Držák jímače a trubky</t>
  </si>
  <si>
    <t>1843389364</t>
  </si>
  <si>
    <t>99</t>
  </si>
  <si>
    <t>K123</t>
  </si>
  <si>
    <t>Ochranná stříška svorky OSH</t>
  </si>
  <si>
    <t>-991672014</t>
  </si>
  <si>
    <t>100</t>
  </si>
  <si>
    <t>K124</t>
  </si>
  <si>
    <t>Stojan pro jímací tyč</t>
  </si>
  <si>
    <t>-767482562</t>
  </si>
  <si>
    <t>101</t>
  </si>
  <si>
    <t>K125</t>
  </si>
  <si>
    <t>Svorka k jímací tyči</t>
  </si>
  <si>
    <t>-235293733</t>
  </si>
  <si>
    <t>102</t>
  </si>
  <si>
    <t>K126</t>
  </si>
  <si>
    <t>Jímací tyč 1,0m</t>
  </si>
  <si>
    <t>739889847</t>
  </si>
  <si>
    <t>103</t>
  </si>
  <si>
    <t>K127</t>
  </si>
  <si>
    <t>Jímací tyč 2,0m</t>
  </si>
  <si>
    <t>1202630538</t>
  </si>
  <si>
    <t>104</t>
  </si>
  <si>
    <t>K128</t>
  </si>
  <si>
    <t>Podružný materiál</t>
  </si>
  <si>
    <t>-1651573511</t>
  </si>
  <si>
    <t>105</t>
  </si>
  <si>
    <t>K129</t>
  </si>
  <si>
    <t>Revize</t>
  </si>
  <si>
    <t>82449731</t>
  </si>
  <si>
    <t>106</t>
  </si>
  <si>
    <t>K130</t>
  </si>
  <si>
    <t>Páska 30x4 páska 30x4 (0,95 kg/m), pevně</t>
  </si>
  <si>
    <t>-2015899487</t>
  </si>
  <si>
    <t>D25</t>
  </si>
  <si>
    <t>Doplnění rozváděčů nn o ochranné pomůcky</t>
  </si>
  <si>
    <t>107</t>
  </si>
  <si>
    <t>K131</t>
  </si>
  <si>
    <t>Dielektrický koberec</t>
  </si>
  <si>
    <t>m2</t>
  </si>
  <si>
    <t>-1844623165</t>
  </si>
  <si>
    <t>D27</t>
  </si>
  <si>
    <t>Dodávky elektro zařízení</t>
  </si>
  <si>
    <t>D28</t>
  </si>
  <si>
    <t>Osvětlení</t>
  </si>
  <si>
    <t>108</t>
  </si>
  <si>
    <t>K132</t>
  </si>
  <si>
    <t>Nové zářivkové svítidlo, průmyslové provedení, 2x36W, elektronický předřadník, IP66, montáž na strop</t>
  </si>
  <si>
    <t>-1891041451</t>
  </si>
  <si>
    <t>109</t>
  </si>
  <si>
    <t>K133</t>
  </si>
  <si>
    <t>Zdroj světla, lineární, 36W, 230VAC/50Hz, barva teplá bílá</t>
  </si>
  <si>
    <t>2036960461</t>
  </si>
  <si>
    <t>110</t>
  </si>
  <si>
    <t>K134</t>
  </si>
  <si>
    <t>Elektroinstalační vypínač, plast šedá, řazení 1/0, 10A/AC1, 230VAC, IP54, montáž na zeď</t>
  </si>
  <si>
    <t>-849069227</t>
  </si>
  <si>
    <t>111</t>
  </si>
  <si>
    <t>K135</t>
  </si>
  <si>
    <t>Elektroinstalační vypínač, plast. šedá, řazení 6/0, 10A/AC1, 230VAC, IP43, montáž na zeď</t>
  </si>
  <si>
    <t>2117298245</t>
  </si>
  <si>
    <t>112</t>
  </si>
  <si>
    <t>K136</t>
  </si>
  <si>
    <t>Nouzové svítidlo, 230VAC, vlastní zdroj - 8W/60 min., IP54</t>
  </si>
  <si>
    <t>203289679</t>
  </si>
  <si>
    <t>113</t>
  </si>
  <si>
    <t>K137</t>
  </si>
  <si>
    <t>Výbojkové svítidlo 1x250W</t>
  </si>
  <si>
    <t>497898126</t>
  </si>
  <si>
    <t>D29</t>
  </si>
  <si>
    <t>Zásuvková skříň</t>
  </si>
  <si>
    <t>114</t>
  </si>
  <si>
    <t>K138</t>
  </si>
  <si>
    <t>Zásuvková skříň nástěnná s proudovým chráničem 25/3/30mA, 2x zásuvka 16A/230VAC, 1x16A/400VAC, termosplastická rozvodnice. Instalace na zeď</t>
  </si>
  <si>
    <t>-1789080738</t>
  </si>
  <si>
    <t>D31</t>
  </si>
  <si>
    <t>Elektromontáže</t>
  </si>
  <si>
    <t>D32</t>
  </si>
  <si>
    <t>OCELOVÁ KONSTRUKCE VŠEOBECNĚVČETNĚ NÁTĚRŮ</t>
  </si>
  <si>
    <t>115</t>
  </si>
  <si>
    <t>K139</t>
  </si>
  <si>
    <t>Pásová, profilová</t>
  </si>
  <si>
    <t>-1466610061</t>
  </si>
  <si>
    <t>D33</t>
  </si>
  <si>
    <t>PRŮRAZY</t>
  </si>
  <si>
    <t>116</t>
  </si>
  <si>
    <t>K140</t>
  </si>
  <si>
    <t>Průrazy stěn a stropů</t>
  </si>
  <si>
    <t>2119287271</t>
  </si>
  <si>
    <t>D36</t>
  </si>
  <si>
    <t>A SPOJOVACÍHO MAT.</t>
  </si>
  <si>
    <t>117</t>
  </si>
  <si>
    <t>K141</t>
  </si>
  <si>
    <t>200/110 žlab</t>
  </si>
  <si>
    <t>-1894250224</t>
  </si>
  <si>
    <t>118</t>
  </si>
  <si>
    <t>K142</t>
  </si>
  <si>
    <t>Výztuž spojovací</t>
  </si>
  <si>
    <t>83242353</t>
  </si>
  <si>
    <t>119</t>
  </si>
  <si>
    <t>580584289</t>
  </si>
  <si>
    <t>120</t>
  </si>
  <si>
    <t>-1277806817</t>
  </si>
  <si>
    <t>121</t>
  </si>
  <si>
    <t>K143</t>
  </si>
  <si>
    <t>Podpěra na stěnu</t>
  </si>
  <si>
    <t>623592242</t>
  </si>
  <si>
    <t>122</t>
  </si>
  <si>
    <t>K144</t>
  </si>
  <si>
    <t>Kotva průvlaková</t>
  </si>
  <si>
    <t>-308776318</t>
  </si>
  <si>
    <t>123</t>
  </si>
  <si>
    <t>-612811505</t>
  </si>
  <si>
    <t>124</t>
  </si>
  <si>
    <t>821514028</t>
  </si>
  <si>
    <t>125</t>
  </si>
  <si>
    <t>K145</t>
  </si>
  <si>
    <t>100/60 žlab</t>
  </si>
  <si>
    <t>-1985781550</t>
  </si>
  <si>
    <t>126</t>
  </si>
  <si>
    <t>K146</t>
  </si>
  <si>
    <t>1840836664</t>
  </si>
  <si>
    <t>127</t>
  </si>
  <si>
    <t>K147</t>
  </si>
  <si>
    <t>60/60 žlab</t>
  </si>
  <si>
    <t>-2081630537</t>
  </si>
  <si>
    <t>D37</t>
  </si>
  <si>
    <t>PVC lišty, trubky</t>
  </si>
  <si>
    <t>128</t>
  </si>
  <si>
    <t>K148</t>
  </si>
  <si>
    <t>LIŠTA VKLÁDACÍ 40x40</t>
  </si>
  <si>
    <t>-1289607557</t>
  </si>
  <si>
    <t>129</t>
  </si>
  <si>
    <t>K149</t>
  </si>
  <si>
    <t>TRUBKA OHEBNÁ VNĚJŠÍ d=32</t>
  </si>
  <si>
    <t>1381283341</t>
  </si>
  <si>
    <t>D38</t>
  </si>
  <si>
    <t>KABEL SILOVÝ,IZOLACE PVC</t>
  </si>
  <si>
    <t>130</t>
  </si>
  <si>
    <t>K150</t>
  </si>
  <si>
    <t>1-AYKY 3x120+70, pevně</t>
  </si>
  <si>
    <t>-1217293470</t>
  </si>
  <si>
    <t>131</t>
  </si>
  <si>
    <t>K151</t>
  </si>
  <si>
    <t>CYKY-J 3x1.5 , pevně</t>
  </si>
  <si>
    <t>1512852104</t>
  </si>
  <si>
    <t>132</t>
  </si>
  <si>
    <t>K152</t>
  </si>
  <si>
    <t>CYKY-J 3x2.5 , pevně</t>
  </si>
  <si>
    <t>-791528622</t>
  </si>
  <si>
    <t>133</t>
  </si>
  <si>
    <t>K153</t>
  </si>
  <si>
    <t>CYKY-J 4x2.5 , pevně</t>
  </si>
  <si>
    <t>2011884488</t>
  </si>
  <si>
    <t>134</t>
  </si>
  <si>
    <t>K154</t>
  </si>
  <si>
    <t>CYKY-J 5x1.5 , pevně</t>
  </si>
  <si>
    <t>-1029457801</t>
  </si>
  <si>
    <t>135</t>
  </si>
  <si>
    <t>K155</t>
  </si>
  <si>
    <t>CYKY-J 5x4 , pevně</t>
  </si>
  <si>
    <t>-639909963</t>
  </si>
  <si>
    <t>136</t>
  </si>
  <si>
    <t>K156</t>
  </si>
  <si>
    <t>CYKY-J 5x10 , pevně</t>
  </si>
  <si>
    <t>-1385687508</t>
  </si>
  <si>
    <t>D39</t>
  </si>
  <si>
    <t>KABEL STÍNĚNÝ</t>
  </si>
  <si>
    <t>137</t>
  </si>
  <si>
    <t>K157</t>
  </si>
  <si>
    <t>JYTY-O 2x1 mm , pevně</t>
  </si>
  <si>
    <t>1681215204</t>
  </si>
  <si>
    <t>138</t>
  </si>
  <si>
    <t>K158</t>
  </si>
  <si>
    <t>JYTY-O 4x1 mm , pevně</t>
  </si>
  <si>
    <t>881395751</t>
  </si>
  <si>
    <t>139</t>
  </si>
  <si>
    <t>K159</t>
  </si>
  <si>
    <t>JYTY-J 7x1 mm , pevně</t>
  </si>
  <si>
    <t>-324143301</t>
  </si>
  <si>
    <t>140</t>
  </si>
  <si>
    <t>K160</t>
  </si>
  <si>
    <t>J-Y(ST)-Y-4x2x0.8 , pevně</t>
  </si>
  <si>
    <t>1176646189</t>
  </si>
  <si>
    <t>D41</t>
  </si>
  <si>
    <t>HZS</t>
  </si>
  <si>
    <t>D42</t>
  </si>
  <si>
    <t>Úprava stávajícího rozváděče elektro</t>
  </si>
  <si>
    <t>141</t>
  </si>
  <si>
    <t>K161</t>
  </si>
  <si>
    <t>Montáž</t>
  </si>
  <si>
    <t>hod</t>
  </si>
  <si>
    <t>1459622723</t>
  </si>
  <si>
    <t>D43</t>
  </si>
  <si>
    <t>HODINOVE ZUCTOVACI SAZBY</t>
  </si>
  <si>
    <t>142</t>
  </si>
  <si>
    <t>K162</t>
  </si>
  <si>
    <t>Zkusebni provoz</t>
  </si>
  <si>
    <t>1660207462</t>
  </si>
  <si>
    <t>143</t>
  </si>
  <si>
    <t>K163</t>
  </si>
  <si>
    <t>Zauceni obsluhy</t>
  </si>
  <si>
    <t>-2061991948</t>
  </si>
  <si>
    <t>D44</t>
  </si>
  <si>
    <t>SPOLUPRACE S DODAVATELEM PRI</t>
  </si>
  <si>
    <t>144</t>
  </si>
  <si>
    <t>K164</t>
  </si>
  <si>
    <t>zapojovani a zkouskach</t>
  </si>
  <si>
    <t>436299806</t>
  </si>
  <si>
    <t>D45</t>
  </si>
  <si>
    <t>KOORDINACE POSTUPU PRACI</t>
  </si>
  <si>
    <t>145</t>
  </si>
  <si>
    <t>K165</t>
  </si>
  <si>
    <t>S ostatnimi profesemi</t>
  </si>
  <si>
    <t>-246495248</t>
  </si>
  <si>
    <t>D47</t>
  </si>
  <si>
    <t>DLE CSN 331500</t>
  </si>
  <si>
    <t>146</t>
  </si>
  <si>
    <t>K166</t>
  </si>
  <si>
    <t>Revizni technik</t>
  </si>
  <si>
    <t>-631219033</t>
  </si>
  <si>
    <t>147</t>
  </si>
  <si>
    <t>K167</t>
  </si>
  <si>
    <t>Spoluprace s reviz.technikem</t>
  </si>
  <si>
    <t>1983761440</t>
  </si>
  <si>
    <t>148</t>
  </si>
  <si>
    <t>K168</t>
  </si>
  <si>
    <t>Zakreslení skutečného stavu</t>
  </si>
  <si>
    <t>-635929130</t>
  </si>
  <si>
    <t>149</t>
  </si>
  <si>
    <t>K169</t>
  </si>
  <si>
    <t>Montážní plošiny, lešení a ostatní mechanizace</t>
  </si>
  <si>
    <t>2017116369</t>
  </si>
  <si>
    <t>150</t>
  </si>
  <si>
    <t>K170</t>
  </si>
  <si>
    <t>Výrobní dokumnetace rozváděče</t>
  </si>
  <si>
    <t>1725496626</t>
  </si>
  <si>
    <t>151</t>
  </si>
  <si>
    <t>K171</t>
  </si>
  <si>
    <t>Dokumentace skutečného stavu</t>
  </si>
  <si>
    <t>70413017</t>
  </si>
  <si>
    <t>D9</t>
  </si>
  <si>
    <t>Dodávky RD2 vč. řídícího systému</t>
  </si>
  <si>
    <t>D2</t>
  </si>
  <si>
    <t>Přístroje - uvedeny orientačně. Přesná specifikace rozváděče na základě výrobní dokumentace</t>
  </si>
  <si>
    <t>152</t>
  </si>
  <si>
    <t>K20</t>
  </si>
  <si>
    <t>Přepěťová ochrana datová, 2 póly, T3</t>
  </si>
  <si>
    <t>-963525363</t>
  </si>
  <si>
    <t>153</t>
  </si>
  <si>
    <t>K21</t>
  </si>
  <si>
    <t>Přepěťová ochrana, 3 póly, T1+T2</t>
  </si>
  <si>
    <t>-408010614</t>
  </si>
  <si>
    <t>154</t>
  </si>
  <si>
    <t>K22</t>
  </si>
  <si>
    <t xml:space="preserve">Jistič C0.5/1,  pomocný kontakt 1Z, 10kA</t>
  </si>
  <si>
    <t>579118078</t>
  </si>
  <si>
    <t>155</t>
  </si>
  <si>
    <t>-1295069503</t>
  </si>
  <si>
    <t>156</t>
  </si>
  <si>
    <t>K23</t>
  </si>
  <si>
    <t xml:space="preserve">Jistič C2/1,  pomocný kontakt 1Z, 10kA</t>
  </si>
  <si>
    <t>-309463452</t>
  </si>
  <si>
    <t>157</t>
  </si>
  <si>
    <t>1312870416</t>
  </si>
  <si>
    <t>158</t>
  </si>
  <si>
    <t>K24</t>
  </si>
  <si>
    <t>Jistič B6/1, 10kA</t>
  </si>
  <si>
    <t>1823234391</t>
  </si>
  <si>
    <t>159</t>
  </si>
  <si>
    <t>1123136921</t>
  </si>
  <si>
    <t>160</t>
  </si>
  <si>
    <t>K25</t>
  </si>
  <si>
    <t>Jistič B6/2-DC, 10kA</t>
  </si>
  <si>
    <t>-778504099</t>
  </si>
  <si>
    <t>161</t>
  </si>
  <si>
    <t>1152968849</t>
  </si>
  <si>
    <t>162</t>
  </si>
  <si>
    <t>K26</t>
  </si>
  <si>
    <t>Jistič B6/3, 10kA</t>
  </si>
  <si>
    <t>918207673</t>
  </si>
  <si>
    <t>163</t>
  </si>
  <si>
    <t>1443516470</t>
  </si>
  <si>
    <t>164</t>
  </si>
  <si>
    <t>K27</t>
  </si>
  <si>
    <t>Jistič B10/1, 10kA</t>
  </si>
  <si>
    <t>-1797557255</t>
  </si>
  <si>
    <t>165</t>
  </si>
  <si>
    <t>K28</t>
  </si>
  <si>
    <t>Jistič C10/3 10kA</t>
  </si>
  <si>
    <t>1037049284</t>
  </si>
  <si>
    <t>166</t>
  </si>
  <si>
    <t>K29</t>
  </si>
  <si>
    <t>pomocný kontakt 1Z, 10kA</t>
  </si>
  <si>
    <t>-817518066</t>
  </si>
  <si>
    <t>167</t>
  </si>
  <si>
    <t>1769603142</t>
  </si>
  <si>
    <t>168</t>
  </si>
  <si>
    <t>K30</t>
  </si>
  <si>
    <t>Jistič B16/1, 10kA</t>
  </si>
  <si>
    <t>1563494518</t>
  </si>
  <si>
    <t>169</t>
  </si>
  <si>
    <t>K31</t>
  </si>
  <si>
    <t>Jistič B16/3, 10kA</t>
  </si>
  <si>
    <t>1672484272</t>
  </si>
  <si>
    <t>170</t>
  </si>
  <si>
    <t>K32</t>
  </si>
  <si>
    <t>Jistič C25/3, 10kA</t>
  </si>
  <si>
    <t>-778429365</t>
  </si>
  <si>
    <t>171</t>
  </si>
  <si>
    <t>K33</t>
  </si>
  <si>
    <t>Jistič C80/3, 10kA</t>
  </si>
  <si>
    <t>295481652</t>
  </si>
  <si>
    <t>172</t>
  </si>
  <si>
    <t>K34</t>
  </si>
  <si>
    <t>Motorový spouštěč, 2.5-4A, 10kA</t>
  </si>
  <si>
    <t>-1711089514</t>
  </si>
  <si>
    <t>173</t>
  </si>
  <si>
    <t>K35</t>
  </si>
  <si>
    <t>Motorový spouštěč, 9-12A, 5,5kW</t>
  </si>
  <si>
    <t>-301356468</t>
  </si>
  <si>
    <t>174</t>
  </si>
  <si>
    <t>K36</t>
  </si>
  <si>
    <t>Stykač, 400V, 5.5kW, 1xNO</t>
  </si>
  <si>
    <t>39464970</t>
  </si>
  <si>
    <t>175</t>
  </si>
  <si>
    <t>K37</t>
  </si>
  <si>
    <t>pomocný kontakt 1xNO,1xNC, 10kA</t>
  </si>
  <si>
    <t>-2064269900</t>
  </si>
  <si>
    <t>176</t>
  </si>
  <si>
    <t>-60007484</t>
  </si>
  <si>
    <t>177</t>
  </si>
  <si>
    <t>K38</t>
  </si>
  <si>
    <t>Pojistková svorkovnice, béžová, 4mm</t>
  </si>
  <si>
    <t>2008174253</t>
  </si>
  <si>
    <t>178</t>
  </si>
  <si>
    <t>1348902378</t>
  </si>
  <si>
    <t>179</t>
  </si>
  <si>
    <t>K39</t>
  </si>
  <si>
    <t>Pojistka skleněná trubičková, T 1A, 5x20mm</t>
  </si>
  <si>
    <t>-798256539</t>
  </si>
  <si>
    <t>180</t>
  </si>
  <si>
    <t>714929945</t>
  </si>
  <si>
    <t>181</t>
  </si>
  <si>
    <t>K40</t>
  </si>
  <si>
    <t>Signálka LED 24VAC/DC, zelená, montáž na dveře rozváděče</t>
  </si>
  <si>
    <t>51203250</t>
  </si>
  <si>
    <t>182</t>
  </si>
  <si>
    <t>-1378640047</t>
  </si>
  <si>
    <t>183</t>
  </si>
  <si>
    <t>K41</t>
  </si>
  <si>
    <t>Signálka LED 230AC, BÍLÁ, montáž na dveře rozváděče</t>
  </si>
  <si>
    <t>1957502002</t>
  </si>
  <si>
    <t>184</t>
  </si>
  <si>
    <t>-765403400</t>
  </si>
  <si>
    <t>185</t>
  </si>
  <si>
    <t>K42</t>
  </si>
  <si>
    <t>Ovladač stiskací,(černý)</t>
  </si>
  <si>
    <t>1839949661</t>
  </si>
  <si>
    <t>186</t>
  </si>
  <si>
    <t>-64480851</t>
  </si>
  <si>
    <t>187</t>
  </si>
  <si>
    <t>K43</t>
  </si>
  <si>
    <t>Spínací jednotka, 1Z</t>
  </si>
  <si>
    <t>188794077</t>
  </si>
  <si>
    <t>188</t>
  </si>
  <si>
    <t>1697216679</t>
  </si>
  <si>
    <t>189</t>
  </si>
  <si>
    <t>-2126383863</t>
  </si>
  <si>
    <t>190</t>
  </si>
  <si>
    <t>-613600972</t>
  </si>
  <si>
    <t>191</t>
  </si>
  <si>
    <t>K45</t>
  </si>
  <si>
    <t>Vývodka PG9 (šedá) se závitem G</t>
  </si>
  <si>
    <t>-569392840</t>
  </si>
  <si>
    <t>192</t>
  </si>
  <si>
    <t>-1896350204</t>
  </si>
  <si>
    <t>193</t>
  </si>
  <si>
    <t>K46</t>
  </si>
  <si>
    <t>Vývodka PG11 (šedá) se závitem G</t>
  </si>
  <si>
    <t>349292256</t>
  </si>
  <si>
    <t>194</t>
  </si>
  <si>
    <t>-417731529</t>
  </si>
  <si>
    <t>195</t>
  </si>
  <si>
    <t>K47</t>
  </si>
  <si>
    <t>Vývodka PG13.5 (šedá) se závitem G</t>
  </si>
  <si>
    <t>960097864</t>
  </si>
  <si>
    <t>196</t>
  </si>
  <si>
    <t>-1742732517</t>
  </si>
  <si>
    <t>197</t>
  </si>
  <si>
    <t>K48</t>
  </si>
  <si>
    <t>Vývodka PG21 (šedá) se závitem G</t>
  </si>
  <si>
    <t>65005123</t>
  </si>
  <si>
    <t>198</t>
  </si>
  <si>
    <t>88228196</t>
  </si>
  <si>
    <t>199</t>
  </si>
  <si>
    <t>K49</t>
  </si>
  <si>
    <t xml:space="preserve">Rozbočovací můstek  N/PE</t>
  </si>
  <si>
    <t>683916491</t>
  </si>
  <si>
    <t>200</t>
  </si>
  <si>
    <t>-1211608940</t>
  </si>
  <si>
    <t>201</t>
  </si>
  <si>
    <t>K50</t>
  </si>
  <si>
    <t>Svorka řadová 10 mm2 (šroubová, zelenožlutá)</t>
  </si>
  <si>
    <t>-158466413</t>
  </si>
  <si>
    <t>202</t>
  </si>
  <si>
    <t>-1398137940</t>
  </si>
  <si>
    <t>203</t>
  </si>
  <si>
    <t>K51</t>
  </si>
  <si>
    <t>Svorka řadová 4 mm2 (šroubová, modrá)</t>
  </si>
  <si>
    <t>505596511</t>
  </si>
  <si>
    <t>204</t>
  </si>
  <si>
    <t>-306818636</t>
  </si>
  <si>
    <t>205</t>
  </si>
  <si>
    <t>K52</t>
  </si>
  <si>
    <t>Svorka řadová 10 mm2 (šroubová, modrá)</t>
  </si>
  <si>
    <t>-2100839165</t>
  </si>
  <si>
    <t>206</t>
  </si>
  <si>
    <t>1218606273</t>
  </si>
  <si>
    <t>207</t>
  </si>
  <si>
    <t>K53</t>
  </si>
  <si>
    <t>Svorka řadová 4 mm2 (šroubová, béžová)</t>
  </si>
  <si>
    <t>8794348</t>
  </si>
  <si>
    <t>208</t>
  </si>
  <si>
    <t>-469430249</t>
  </si>
  <si>
    <t>209</t>
  </si>
  <si>
    <t>K54</t>
  </si>
  <si>
    <t>Svorka řadová 10 (šroubová, béžová)</t>
  </si>
  <si>
    <t>-2082228669</t>
  </si>
  <si>
    <t>210</t>
  </si>
  <si>
    <t>-1387147351</t>
  </si>
  <si>
    <t>211</t>
  </si>
  <si>
    <t>K55</t>
  </si>
  <si>
    <t>Svorka řadová 4 (šroubová, zelenožlutá)</t>
  </si>
  <si>
    <t>-617502754</t>
  </si>
  <si>
    <t>212</t>
  </si>
  <si>
    <t>1710607142</t>
  </si>
  <si>
    <t>213</t>
  </si>
  <si>
    <t>K59</t>
  </si>
  <si>
    <t>Spínaný zdroj 230VAC/ 24V DC / 5A</t>
  </si>
  <si>
    <t>643978521</t>
  </si>
  <si>
    <t>214</t>
  </si>
  <si>
    <t>K60</t>
  </si>
  <si>
    <t>Bezpečnostní oddělovací transformátor,, 230VCA/24VAC/100VA</t>
  </si>
  <si>
    <t>712056802</t>
  </si>
  <si>
    <t>215</t>
  </si>
  <si>
    <t>K61</t>
  </si>
  <si>
    <t>Nosič štítků 17,5x28</t>
  </si>
  <si>
    <t>-367605885</t>
  </si>
  <si>
    <t>216</t>
  </si>
  <si>
    <t>K62</t>
  </si>
  <si>
    <t>Pomocné relé, cívka 24VAC, 2P, 8A</t>
  </si>
  <si>
    <t>1624265060</t>
  </si>
  <si>
    <t>217</t>
  </si>
  <si>
    <t>K63</t>
  </si>
  <si>
    <t>Pomocné relé, cívka 230VAC, 2P, 8A</t>
  </si>
  <si>
    <t>-715752218</t>
  </si>
  <si>
    <t>218</t>
  </si>
  <si>
    <t>K64</t>
  </si>
  <si>
    <t>Patice k relé, bezšroubové vývody 5mm</t>
  </si>
  <si>
    <t>-341600343</t>
  </si>
  <si>
    <t>219</t>
  </si>
  <si>
    <t>K65</t>
  </si>
  <si>
    <t>PT modul LED 24VAC</t>
  </si>
  <si>
    <t>248548477</t>
  </si>
  <si>
    <t>220</t>
  </si>
  <si>
    <t>K66</t>
  </si>
  <si>
    <t>PT modul varistor 230VAC</t>
  </si>
  <si>
    <t>-957858839</t>
  </si>
  <si>
    <t>221</t>
  </si>
  <si>
    <t>K67</t>
  </si>
  <si>
    <t>Štítek pro patici relé</t>
  </si>
  <si>
    <t>472115611</t>
  </si>
  <si>
    <t>222</t>
  </si>
  <si>
    <t>K68</t>
  </si>
  <si>
    <t>Spona pro relé</t>
  </si>
  <si>
    <t>-1056626290</t>
  </si>
  <si>
    <t>223</t>
  </si>
  <si>
    <t>K69</t>
  </si>
  <si>
    <t>Komunikační převodník RS232/M-BUS, do 25 připojených míst, M095</t>
  </si>
  <si>
    <t>1422517085</t>
  </si>
  <si>
    <t>224</t>
  </si>
  <si>
    <t>K70</t>
  </si>
  <si>
    <t>Záložní zdroj UPS. 230VAC/1000VA</t>
  </si>
  <si>
    <t>-145785875</t>
  </si>
  <si>
    <t>225</t>
  </si>
  <si>
    <t>K71</t>
  </si>
  <si>
    <t>GSM hlásič</t>
  </si>
  <si>
    <t>1837509138</t>
  </si>
  <si>
    <t>226</t>
  </si>
  <si>
    <t>K72</t>
  </si>
  <si>
    <t>Houkačka, 230VAC, 90dB, trvalý tón, montáž do dveří</t>
  </si>
  <si>
    <t>-1795659560</t>
  </si>
  <si>
    <t>227</t>
  </si>
  <si>
    <t>K73</t>
  </si>
  <si>
    <t>Konvertor 10/100/1000Base, optika/metalika</t>
  </si>
  <si>
    <t>-870257215</t>
  </si>
  <si>
    <t>228</t>
  </si>
  <si>
    <t>K74</t>
  </si>
  <si>
    <t>Transceiver SFP, 1000Base-SX,MM,850mm</t>
  </si>
  <si>
    <t>-846492104</t>
  </si>
  <si>
    <t>229</t>
  </si>
  <si>
    <t>-504079568</t>
  </si>
  <si>
    <t>230</t>
  </si>
  <si>
    <t>-115682062</t>
  </si>
  <si>
    <t>STR - STROJNÍ</t>
  </si>
  <si>
    <t>HSV - Práce a dodávky HSV</t>
  </si>
  <si>
    <t xml:space="preserve">    9 - Ostatní konstrukce a práce, bourání</t>
  </si>
  <si>
    <t xml:space="preserve">PSV -  Práce a dodávky PSV</t>
  </si>
  <si>
    <t xml:space="preserve">    713 -  Izolace tepelné</t>
  </si>
  <si>
    <t xml:space="preserve">    722 -  Zdravotechnika</t>
  </si>
  <si>
    <t xml:space="preserve">    731 -  Ústřední vytápění</t>
  </si>
  <si>
    <t xml:space="preserve">    732 -  Ústřední vytápění</t>
  </si>
  <si>
    <t xml:space="preserve">    733 -  Ústřední vytápění</t>
  </si>
  <si>
    <t xml:space="preserve">    734 -  Ústřední vytápění</t>
  </si>
  <si>
    <t xml:space="preserve">    783 -  Dokončovací práce</t>
  </si>
  <si>
    <t xml:space="preserve">    OST -  Ostatní</t>
  </si>
  <si>
    <t>HSV</t>
  </si>
  <si>
    <t>Práce a dodávky HSV</t>
  </si>
  <si>
    <t>Ostatní konstrukce a práce, bourání</t>
  </si>
  <si>
    <t>941111131</t>
  </si>
  <si>
    <t>Montáž lešení řadového trubkového lehkého s podlahami zatížení do 200 kg/m2 š do 1,5 m v do 10 m</t>
  </si>
  <si>
    <t>CS ÚRS 2017 01</t>
  </si>
  <si>
    <t>-2080695651</t>
  </si>
  <si>
    <t>941111831</t>
  </si>
  <si>
    <t>Demontáž lešení řadového trubkového lehkého s podlahami zatížení do 200 kg/m2 š do 1,5 m v do 10 m</t>
  </si>
  <si>
    <t>-439624732</t>
  </si>
  <si>
    <t>PSV</t>
  </si>
  <si>
    <t xml:space="preserve"> Práce a dodávky PSV</t>
  </si>
  <si>
    <t>713</t>
  </si>
  <si>
    <t xml:space="preserve"> Izolace tepelné</t>
  </si>
  <si>
    <t>713463211</t>
  </si>
  <si>
    <t>Montáž izolace tepelné potrubí potrubními pouzdry s Al fólií staženými Al páskou 1x D do 50 mm</t>
  </si>
  <si>
    <t>156710723</t>
  </si>
  <si>
    <t>631545320</t>
  </si>
  <si>
    <t>Pouzdro potrubní izolační s Al folií pro potrubí DN 25, tl. 30 mm</t>
  </si>
  <si>
    <t>-1831518627</t>
  </si>
  <si>
    <t>63154573</t>
  </si>
  <si>
    <t>Pouzdro potrubní izolační s Al folií pro potrubí DN 32, tl. 40 mm</t>
  </si>
  <si>
    <t>-1043506825</t>
  </si>
  <si>
    <t>63154574</t>
  </si>
  <si>
    <t>Pouzdro potrubní izolační s Al folií pro potrubí DN 40, tl. 40 mm</t>
  </si>
  <si>
    <t>-408585011</t>
  </si>
  <si>
    <t>713463212</t>
  </si>
  <si>
    <t>Montáž izolace tepelné potrubí potrubními pouzdry s Al fólií staženými Al páskou 1x D do 100 mm</t>
  </si>
  <si>
    <t>-1670161681</t>
  </si>
  <si>
    <t>63143200</t>
  </si>
  <si>
    <t>Pouzdro potrubní izolační s Al folií pro potrubí DN 100, tl. 80 mm</t>
  </si>
  <si>
    <t>-1100094123</t>
  </si>
  <si>
    <t>63143204.1</t>
  </si>
  <si>
    <t>Pouzdro potrubní izolační s Al folií pro potrubí DN 125, tl. 100 mm</t>
  </si>
  <si>
    <t>-1818139439</t>
  </si>
  <si>
    <t>998713101</t>
  </si>
  <si>
    <t>Přesun hmot tonážní pro izolace tepelné v objektech v do 6 m</t>
  </si>
  <si>
    <t>t</t>
  </si>
  <si>
    <t>-238910395</t>
  </si>
  <si>
    <t>722</t>
  </si>
  <si>
    <t xml:space="preserve"> Zdravotechnika</t>
  </si>
  <si>
    <t>722174003</t>
  </si>
  <si>
    <t>Potrubí vodovodní plastové PPR svar polyfuze PN 16 D 25 x 3,5 mm</t>
  </si>
  <si>
    <t>-530386270</t>
  </si>
  <si>
    <t>722229102</t>
  </si>
  <si>
    <t>Montáž vodovodních armatur s jedním závitem G 3/4 ostatní typ</t>
  </si>
  <si>
    <t>-2066171081</t>
  </si>
  <si>
    <t>28654307</t>
  </si>
  <si>
    <t>Přechodka s vnitřním závitem PPR 25 x 3/4"</t>
  </si>
  <si>
    <t>-1565909646</t>
  </si>
  <si>
    <t>722290226</t>
  </si>
  <si>
    <t>Zkouška těsnosti vodovodního potrubí do DN 50</t>
  </si>
  <si>
    <t>5455184</t>
  </si>
  <si>
    <t>722290234</t>
  </si>
  <si>
    <t>Proplach a dezinfekce vodovodního potrubí do DN 80</t>
  </si>
  <si>
    <t>-1808462905</t>
  </si>
  <si>
    <t>998722101</t>
  </si>
  <si>
    <t>Přesun hmot tonážní pro vnitřní vodovod v objektech v do 6 m</t>
  </si>
  <si>
    <t>617103361</t>
  </si>
  <si>
    <t>731</t>
  </si>
  <si>
    <t xml:space="preserve"> Ústřední vytápění</t>
  </si>
  <si>
    <t>R731 01</t>
  </si>
  <si>
    <t xml:space="preserve">Napuštění systému upravenou vodou (objem systému cca 20 m3) a odvzdušnění </t>
  </si>
  <si>
    <t>554221448</t>
  </si>
  <si>
    <t>R731 02</t>
  </si>
  <si>
    <t>Topná zkouška</t>
  </si>
  <si>
    <t>h</t>
  </si>
  <si>
    <t>-497552753</t>
  </si>
  <si>
    <t>R731 03</t>
  </si>
  <si>
    <t>Funkční zkouška systému, nastavení ventilů a oběhových čerpadel</t>
  </si>
  <si>
    <t>462784233</t>
  </si>
  <si>
    <t>R731 04</t>
  </si>
  <si>
    <t>Kotlové zařízení</t>
  </si>
  <si>
    <t>-56800763</t>
  </si>
  <si>
    <t>R731 04_1</t>
  </si>
  <si>
    <t>Montáž kotlového zařízení</t>
  </si>
  <si>
    <t>-1657413249</t>
  </si>
  <si>
    <t>R731 05</t>
  </si>
  <si>
    <t>Elektrostatický filtr</t>
  </si>
  <si>
    <t>1284188476</t>
  </si>
  <si>
    <t>R731 05_1</t>
  </si>
  <si>
    <t>Montáž elektrostatického filtru</t>
  </si>
  <si>
    <t>-2121196929</t>
  </si>
  <si>
    <t>R731 06</t>
  </si>
  <si>
    <t>Kompletace, odladění spalovacího procesu, zaregulování spalovacího procesu</t>
  </si>
  <si>
    <t>1512244699</t>
  </si>
  <si>
    <t>732</t>
  </si>
  <si>
    <t>732111142</t>
  </si>
  <si>
    <t>Tělesa rozdělovačů a sběračů DN 250 z trub ocelových bezešvých</t>
  </si>
  <si>
    <t>-459326983</t>
  </si>
  <si>
    <t>732111242</t>
  </si>
  <si>
    <t>Příplatek k rozdělovačům a sběračům za každých dalších 0,5 m tělesa DN 250</t>
  </si>
  <si>
    <t>-384032908</t>
  </si>
  <si>
    <t>732111312</t>
  </si>
  <si>
    <t>Trubková hrdla rozdělovačů a sběračů bez přírub DN 20</t>
  </si>
  <si>
    <t>680182413</t>
  </si>
  <si>
    <t>732111314</t>
  </si>
  <si>
    <t>Trubková hrdla rozdělovačů a sběračů bez přírub DN 25</t>
  </si>
  <si>
    <t>-1386644986</t>
  </si>
  <si>
    <t>732111316</t>
  </si>
  <si>
    <t>Trubková hrdla rozdělovačů a sběračů bez přírub DN 40</t>
  </si>
  <si>
    <t>539385505</t>
  </si>
  <si>
    <t>732111332</t>
  </si>
  <si>
    <t>Trubková hrdla rozdělovačů a sběračů bez přírub DN 125</t>
  </si>
  <si>
    <t>316197148</t>
  </si>
  <si>
    <t>732199100</t>
  </si>
  <si>
    <t>Montáž orientačních štítků</t>
  </si>
  <si>
    <t>-46204305</t>
  </si>
  <si>
    <t>732331626</t>
  </si>
  <si>
    <t>Nádoba tlaková expanzní s membránou závitové připojení PN 0,6 o objemu 500 l</t>
  </si>
  <si>
    <t>-1279757229</t>
  </si>
  <si>
    <t>732429212</t>
  </si>
  <si>
    <t>Montáž čerpadla oběhového mokroběžného závitového do DN 25</t>
  </si>
  <si>
    <t>1601525915</t>
  </si>
  <si>
    <t>42610585</t>
  </si>
  <si>
    <t>Čerpadlo oběhové teplovodní DN 25, Q=0,95 m3/h, H=3,0 m, 230 V, 45 W, 0,38 A</t>
  </si>
  <si>
    <t>1849431042</t>
  </si>
  <si>
    <t>732429229</t>
  </si>
  <si>
    <t>Montáž čerpadla oběhového mokroběžného přírubového DN 100 jednodílné</t>
  </si>
  <si>
    <t>-881585463</t>
  </si>
  <si>
    <t>42611328</t>
  </si>
  <si>
    <t>Čerpadlo oběhové teplovodní DN 100, Q=34,4 m3/h, H=2,0 m, 230 V, 708 W, 3,13 A</t>
  </si>
  <si>
    <t>374104897</t>
  </si>
  <si>
    <t>42611328.1</t>
  </si>
  <si>
    <t>Čerpadlo oběhové teplovodní DN 100, Q=53,7 m3/h, H=15,0 m, 400 V, 5,5 kW, 8,20 A</t>
  </si>
  <si>
    <t>508068550</t>
  </si>
  <si>
    <t>R732 01</t>
  </si>
  <si>
    <t>Montáž expanzního automatu</t>
  </si>
  <si>
    <t>1030972394</t>
  </si>
  <si>
    <t>R732 02</t>
  </si>
  <si>
    <t>Expanzní automat, základní nádoba, objem 1000 l</t>
  </si>
  <si>
    <t>54491594</t>
  </si>
  <si>
    <t>R732 03</t>
  </si>
  <si>
    <t>Uvedení do provozu - expanzní automat</t>
  </si>
  <si>
    <t>129612665</t>
  </si>
  <si>
    <t>R732 04</t>
  </si>
  <si>
    <t>Montáž teplovzdušné jednotky</t>
  </si>
  <si>
    <t>-351915346</t>
  </si>
  <si>
    <t>R732 05</t>
  </si>
  <si>
    <t>Teplovzdušná jednotka, velikost 2, výkonová řada 2, nižší otáčky, topný výkon 26,9 kW při 90/65°C a ti=15°C, množství vzduchu 2660 m3//h, 400 V, závěs kompakt C</t>
  </si>
  <si>
    <t>-995511165</t>
  </si>
  <si>
    <t>R732 06</t>
  </si>
  <si>
    <t>Montáž úpravny vody</t>
  </si>
  <si>
    <t>416048323</t>
  </si>
  <si>
    <t>R732 07</t>
  </si>
  <si>
    <t xml:space="preserve">Plně automatické změkčovací zařízení, výkon 2,5 m3/h, PE solná nádoba změkčovacího filtru, montážní blok s obtokem,  potrubní oddělovač typ BA, DN 20, filtr mechanických nečistot DN 25</t>
  </si>
  <si>
    <t>453490135</t>
  </si>
  <si>
    <t>998732101</t>
  </si>
  <si>
    <t>Přesun hmot tonážní pro strojovny v objektech v do 6 m</t>
  </si>
  <si>
    <t>1361535705</t>
  </si>
  <si>
    <t>733</t>
  </si>
  <si>
    <t>733111113</t>
  </si>
  <si>
    <t>Potrubí ocelové závitové bezešvé běžné v kotelnách nebo strojovnách DN 15</t>
  </si>
  <si>
    <t>1338466663</t>
  </si>
  <si>
    <t>733111115</t>
  </si>
  <si>
    <t>Potrubí ocelové závitové bezešvé běžné v kotelnách nebo strojovnách DN 25</t>
  </si>
  <si>
    <t>1673995043</t>
  </si>
  <si>
    <t>733111116</t>
  </si>
  <si>
    <t>Potrubí ocelové závitové bezešvé běžné v kotelnách nebo strojovnách DN 32</t>
  </si>
  <si>
    <t>1830427285</t>
  </si>
  <si>
    <t>733111117</t>
  </si>
  <si>
    <t>Potrubí ocelové závitové bezešvé běžné v kotelnách nebo strojovnách DN 40</t>
  </si>
  <si>
    <t>492569545</t>
  </si>
  <si>
    <t>733111118</t>
  </si>
  <si>
    <t>Potrubí ocelové závitové bezešvé běžné v kotelnách nebo strojovnách DN 50</t>
  </si>
  <si>
    <t>576697491</t>
  </si>
  <si>
    <t>733121228</t>
  </si>
  <si>
    <t>Potrubí ocelové hladké bezešvé v kotelnách nebo strojovnách D 108x4,0</t>
  </si>
  <si>
    <t>-1703359782</t>
  </si>
  <si>
    <t>733121232</t>
  </si>
  <si>
    <t>Potrubí ocelové hladké bezešvé v kotelnách nebo strojovnách D 133x4,5</t>
  </si>
  <si>
    <t>1860223892</t>
  </si>
  <si>
    <t>733190107</t>
  </si>
  <si>
    <t>Zkouška těsnosti potrubí ocelové závitové do DN 40</t>
  </si>
  <si>
    <t>-2016095190</t>
  </si>
  <si>
    <t>733190108</t>
  </si>
  <si>
    <t>Zkouška těsnosti potrubí ocelové závitové do DN 50</t>
  </si>
  <si>
    <t>-1106570271</t>
  </si>
  <si>
    <t>733190232</t>
  </si>
  <si>
    <t>Zkouška těsnosti potrubí ocelové hladké přes D 89x5,0 do D 133x5,0</t>
  </si>
  <si>
    <t>-297889910</t>
  </si>
  <si>
    <t>998733101</t>
  </si>
  <si>
    <t>Přesun hmot tonážní pro rozvody potrubí v objektech v do 6 m</t>
  </si>
  <si>
    <t>-1409904191</t>
  </si>
  <si>
    <t>734</t>
  </si>
  <si>
    <t>734109113</t>
  </si>
  <si>
    <t>Montáž armatury přírubové se dvěma přírubami PN 6 DN 40</t>
  </si>
  <si>
    <t>-1792037988</t>
  </si>
  <si>
    <t>R734 01</t>
  </si>
  <si>
    <t>Pojistný ventil DN 40x50, 4,0 bar, přírubový</t>
  </si>
  <si>
    <t>1732011267</t>
  </si>
  <si>
    <t>734109116</t>
  </si>
  <si>
    <t>Montáž armatury přírubové se dvěma přírubami PN 6 DN 80</t>
  </si>
  <si>
    <t>-505667801</t>
  </si>
  <si>
    <t>R734 02</t>
  </si>
  <si>
    <t>Kompaktní ultrazvukový měřič tepla, DN 80, PN 25, přírubové provedení, q/p=40,0 m3//h, maximální průtok 80,0 m3//h, Δp=7,0 kPa, 110°C, 2xteplotní čidlo</t>
  </si>
  <si>
    <t>-69936085</t>
  </si>
  <si>
    <t>734109118</t>
  </si>
  <si>
    <t>Montáž armatury přírubové se dvěma přírubami PN 6 DN 125</t>
  </si>
  <si>
    <t>480810348</t>
  </si>
  <si>
    <t>55128091</t>
  </si>
  <si>
    <t>Klapka uzavírací mezipřírubová DN 125, PN 10, 110°C</t>
  </si>
  <si>
    <t>-49479538</t>
  </si>
  <si>
    <t>55121205.1</t>
  </si>
  <si>
    <t>Klapka zpětná DN 65, PN 10, 110°C, mosaz</t>
  </si>
  <si>
    <t>1419999693</t>
  </si>
  <si>
    <t>551172380.1</t>
  </si>
  <si>
    <t>Filtr DN 125, PN 16, 80°C, závitový, mosaz</t>
  </si>
  <si>
    <t>-1096698300</t>
  </si>
  <si>
    <t>734109416</t>
  </si>
  <si>
    <t>Montáž armatury přírubové se třemi přírubami PN 16 DN 80</t>
  </si>
  <si>
    <t>804871802</t>
  </si>
  <si>
    <t>48488055</t>
  </si>
  <si>
    <t>Trojcestný směšovací ventil, DN 80, PN 6, kvs=150,0, Δp=12,0 kPa, 110°C, servopohon, 3-bodové řízení, napájení 230 V, doba přestavení 60 s</t>
  </si>
  <si>
    <t>624428865</t>
  </si>
  <si>
    <t>734173221</t>
  </si>
  <si>
    <t>Spoj přírubový PN 6/I do 200°C DN 125</t>
  </si>
  <si>
    <t>380752741</t>
  </si>
  <si>
    <t>734209103</t>
  </si>
  <si>
    <t>Montáž armatury závitové s jedním závitem G 1/2</t>
  </si>
  <si>
    <t>-210899208</t>
  </si>
  <si>
    <t>551142100</t>
  </si>
  <si>
    <t>Kohout kulový s vypouštěním DN 15, PN 10, 110°C</t>
  </si>
  <si>
    <t>-382665269</t>
  </si>
  <si>
    <t>R734 03</t>
  </si>
  <si>
    <t>Odvzdušňovací nádobka</t>
  </si>
  <si>
    <t>-569655423</t>
  </si>
  <si>
    <t>734209104</t>
  </si>
  <si>
    <t>Montáž armatury závitové s jedním závitem G 3/4</t>
  </si>
  <si>
    <t>1221063467</t>
  </si>
  <si>
    <t>55114212</t>
  </si>
  <si>
    <t>Kohout kulový s vypouštěním DN 20, PN 10, 110°C</t>
  </si>
  <si>
    <t>1134557350</t>
  </si>
  <si>
    <t>734209113</t>
  </si>
  <si>
    <t>Montáž armatury závitové s dvěma závity G 1/2</t>
  </si>
  <si>
    <t>1822514607</t>
  </si>
  <si>
    <t>55114176</t>
  </si>
  <si>
    <t>Kohout kulový DN 15, PN 10, 110°C, plnoprůtokový</t>
  </si>
  <si>
    <t>1483813962</t>
  </si>
  <si>
    <t>734209115</t>
  </si>
  <si>
    <t>Montáž armatury závitové s dvěma závity G 1</t>
  </si>
  <si>
    <t>-1478179803</t>
  </si>
  <si>
    <t>551141480</t>
  </si>
  <si>
    <t>Kohout kulový DN 25, PN 10, 110°C, plnoprůtokový</t>
  </si>
  <si>
    <t>-417494523</t>
  </si>
  <si>
    <t>551211990</t>
  </si>
  <si>
    <t xml:space="preserve">Klapka zpětná DN 25, PN 10, závitová </t>
  </si>
  <si>
    <t>368447553</t>
  </si>
  <si>
    <t>551294940</t>
  </si>
  <si>
    <t>Filtr DN 25, PN 16, závitový</t>
  </si>
  <si>
    <t>2050917260</t>
  </si>
  <si>
    <t>R734 04</t>
  </si>
  <si>
    <t>Kulový kohout DN 25 se zajištěnímv otevřené poloze a vypouštěním</t>
  </si>
  <si>
    <t>-1167339122</t>
  </si>
  <si>
    <t>734411103</t>
  </si>
  <si>
    <t>Teploměr technický s pevným stonkem a jímkou zadní připojení průměr 63 mm délky 100 mm</t>
  </si>
  <si>
    <t>2001319026</t>
  </si>
  <si>
    <t>734421102</t>
  </si>
  <si>
    <t>Tlakoměr s pevným stonkem a zpětnou klapkou tlak 0-10 bar průměr 63 mm spodní připojení</t>
  </si>
  <si>
    <t>-1325082530</t>
  </si>
  <si>
    <t>734494213</t>
  </si>
  <si>
    <t>Návarek s trubkovým závitem G 1/2</t>
  </si>
  <si>
    <t>1027934679</t>
  </si>
  <si>
    <t>998734101</t>
  </si>
  <si>
    <t>Přesun hmot tonážní pro armatury v objektech v do 6 m</t>
  </si>
  <si>
    <t>-74398772</t>
  </si>
  <si>
    <t>783</t>
  </si>
  <si>
    <t xml:space="preserve"> Dokončovací práce</t>
  </si>
  <si>
    <t>783614651</t>
  </si>
  <si>
    <t>Základní antikorozní jednonásobný syntetický potrubí DN do 50 mm</t>
  </si>
  <si>
    <t>-1172345333</t>
  </si>
  <si>
    <t>783614661</t>
  </si>
  <si>
    <t>Základní antikorozní jednonásobný syntetický potrubí DN do 100 mm</t>
  </si>
  <si>
    <t>1999701055</t>
  </si>
  <si>
    <t>783614671</t>
  </si>
  <si>
    <t>Základní antikorozní jednonásobný syntetický potrubí DN do 150 mm</t>
  </si>
  <si>
    <t>1112984485</t>
  </si>
  <si>
    <t>783615551</t>
  </si>
  <si>
    <t>Mezinátěr jednonásobný syntetický nátěr potrubí DN do 50 mm</t>
  </si>
  <si>
    <t>634780694</t>
  </si>
  <si>
    <t>783617501</t>
  </si>
  <si>
    <t>Krycí jednonásobný syntetický nátěr armatur DN do 100 mm</t>
  </si>
  <si>
    <t>-402009534</t>
  </si>
  <si>
    <t>OST</t>
  </si>
  <si>
    <t xml:space="preserve"> Ostatní</t>
  </si>
  <si>
    <t>R 001</t>
  </si>
  <si>
    <t>Uchycení potrubí, pomocné konstrukce pro uložení potrubí, závěsný a spojovací materiál</t>
  </si>
  <si>
    <t>sou</t>
  </si>
  <si>
    <t>741490986</t>
  </si>
  <si>
    <t>R 002</t>
  </si>
  <si>
    <t>Mimostaveništní doprava</t>
  </si>
  <si>
    <t>1694373501</t>
  </si>
  <si>
    <t>R 003</t>
  </si>
  <si>
    <t>Montážní plošina</t>
  </si>
  <si>
    <t>-162663770</t>
  </si>
  <si>
    <t>R 004</t>
  </si>
  <si>
    <t>Dokumentace skutečného provedení</t>
  </si>
  <si>
    <t>1805595481</t>
  </si>
  <si>
    <t>R 005</t>
  </si>
  <si>
    <t>Jeřáb</t>
  </si>
  <si>
    <t>-1885556269</t>
  </si>
  <si>
    <t>ST - STAVEBNÍ A STATICKÁ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</si>
  <si>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</si>
  <si>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</si>
  <si>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</si>
  <si>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</si>
  <si>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</si>
  <si>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997 - Přesun sutě</t>
  </si>
  <si>
    <t xml:space="preserve">    998 - Přesun hmot</t>
  </si>
  <si>
    <t xml:space="preserve">    VRN1 - Průzkumné, geodetické a projektové práce</t>
  </si>
  <si>
    <t xml:space="preserve">    VRN3 - Zařízení staveniště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</si>
  <si>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</si>
  <si>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</si>
  <si>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</si>
  <si>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</si>
  <si>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</si>
  <si>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</si>
  <si>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</si>
  <si>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</si>
  <si>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Zemní práce</t>
  </si>
  <si>
    <t>113107222</t>
  </si>
  <si>
    <t>Odstranění podkladu pl přes 200 m2 z kameniva drceného tl 200 mm</t>
  </si>
  <si>
    <t>-1435905571</t>
  </si>
  <si>
    <t>VV</t>
  </si>
  <si>
    <t>28*24</t>
  </si>
  <si>
    <t>Součet</t>
  </si>
  <si>
    <t>115101201</t>
  </si>
  <si>
    <t>Čerpání vody na dopravní výšku do 10 m průměrný přítok do 500 l/min</t>
  </si>
  <si>
    <t>-409727195</t>
  </si>
  <si>
    <t>115101301</t>
  </si>
  <si>
    <t>Pohotovost čerpací soupravy pro dopravní výšku do 10 m přítok do 500 l/min</t>
  </si>
  <si>
    <t>den</t>
  </si>
  <si>
    <t>-844586623</t>
  </si>
  <si>
    <t>122201102</t>
  </si>
  <si>
    <t>Odkopávky a prokopávky nezapažené v hornině tř. 3 objem do 1000 m3</t>
  </si>
  <si>
    <t>m3</t>
  </si>
  <si>
    <t>-570475716</t>
  </si>
  <si>
    <t>"D.1.1.03,D.07-10 na -0,55"(24*28,5+6*8+7,2*2,2)*0,35</t>
  </si>
  <si>
    <t>122201109</t>
  </si>
  <si>
    <t>Příplatek za lepivost u odkopávek v hornině tř. 1 až 3</t>
  </si>
  <si>
    <t>-799095543</t>
  </si>
  <si>
    <t>131201102</t>
  </si>
  <si>
    <t>Hloubení jam nezapažených v hornině tř. 3 objemu do 1000 m3</t>
  </si>
  <si>
    <t>-139834859</t>
  </si>
  <si>
    <t>"D.1.1.09"(12,75*5,5)*(2,3-0,55)</t>
  </si>
  <si>
    <t>"D.1.110"(7,5*5,3)*0,6</t>
  </si>
  <si>
    <t>131201109</t>
  </si>
  <si>
    <t>Příplatek za lepivost u hloubení jam nezapažených v hornině tř. 3</t>
  </si>
  <si>
    <t>1680464256</t>
  </si>
  <si>
    <t>132201202</t>
  </si>
  <si>
    <t>Hloubení rýh š do 2000 mm v hornině tř. 3 objemu do 1000 m3</t>
  </si>
  <si>
    <t>956047903</t>
  </si>
  <si>
    <t xml:space="preserve">"D.1.1.03 zákl.pas beton  š.750 mm,SH1,6m" (26,65+15+15,6+2,1+3,4+22,345+8,345+4,55+8,348+5,65+5,65+2*1,45)*0,75*0,75</t>
  </si>
  <si>
    <t>"š.900 mm,SH 2,35m"4,2*0,9*0,6</t>
  </si>
  <si>
    <t>"š.750 mm,SH2,2m"3,995*0,75*0,6+2,665*0,75*0,6</t>
  </si>
  <si>
    <t>"š.500 mm,SH 2,25 m"(5,494+1,31*4)*0,5*0,35</t>
  </si>
  <si>
    <t>"š.700 mm,SH 1,6m"1,45*0,7*0,6</t>
  </si>
  <si>
    <t>"D.1.1.03 zákl. pas ztracené bednění - rozšíření" (16,1+10,45+1,8+21,595+0,4+2,7+3,6)*0,3*(0,75+1,5)/2</t>
  </si>
  <si>
    <t>(5,4+5,4+1,7+1,7)*0,3*(0,75+1,5)/2</t>
  </si>
  <si>
    <t>(0,4+0,4)*0,8*(1,15+2)/2</t>
  </si>
  <si>
    <t>(0,4+0,4)*1,15*(1,15+2)/2</t>
  </si>
  <si>
    <t>1,5*0,45*(1,5+2,4)/2</t>
  </si>
  <si>
    <t>0,4*0,45*0,9</t>
  </si>
  <si>
    <t>4,15*1,8*(0,75+1,5)/2</t>
  </si>
  <si>
    <t>(0,4+0,4)*1,05*(0,75+1,5)/2</t>
  </si>
  <si>
    <t>(4,1+10,3+7,847+15+7,723+4,15)*0,84*(0,75+1,5)/2</t>
  </si>
  <si>
    <t>0,4*0,6*0,9</t>
  </si>
  <si>
    <t>132201209.1</t>
  </si>
  <si>
    <t>Příplatek za lepivost k hloubení rýh š do 2000 mm v hornině tř. 3</t>
  </si>
  <si>
    <t>-938782168</t>
  </si>
  <si>
    <t>133201101.1</t>
  </si>
  <si>
    <t>Hloubení šachet v hornině tř. 3 objemu do 100 m3</t>
  </si>
  <si>
    <t>1472042289</t>
  </si>
  <si>
    <t>"D.1.1.03 patky 600/600"(0,6*0,6+1,2*1,2)/2*1,4*4</t>
  </si>
  <si>
    <t>"1000/1000"(1*1+2*2)/2*1,7</t>
  </si>
  <si>
    <t>133201109.1</t>
  </si>
  <si>
    <t>Příplatek za lepivost u hloubení šachet v hornině tř. 3</t>
  </si>
  <si>
    <t>-1510704490</t>
  </si>
  <si>
    <t>151101102</t>
  </si>
  <si>
    <t>Zřízení příložného pažení a rozepření stěn rýh hl do 4 m</t>
  </si>
  <si>
    <t>-1766962546</t>
  </si>
  <si>
    <t>151101112</t>
  </si>
  <si>
    <t>Odstranění příložného pažení a rozepření stěn rýh hl do 4 m</t>
  </si>
  <si>
    <t>-465756329</t>
  </si>
  <si>
    <t>161101101.1</t>
  </si>
  <si>
    <t>Svislé přemístění výkopku z horniny tř. 1 až 4 hl výkopu do 2,5 m</t>
  </si>
  <si>
    <t>-959960894</t>
  </si>
  <si>
    <t>54,242+2,268+2,997+1,878+0,609+3,735+2,16+1,5</t>
  </si>
  <si>
    <t>162301102</t>
  </si>
  <si>
    <t>Vodorovné přemístění do 1000 m výkopku/sypaniny z horniny tř. 1 až 4</t>
  </si>
  <si>
    <t>-2079288897</t>
  </si>
  <si>
    <t>"dle TZ odst. 4.2.1 na staveništi, bez skládkovného"261,744+146,569+9,29-42,18</t>
  </si>
  <si>
    <t>171201201.1</t>
  </si>
  <si>
    <t>Uložení sypaniny na skládky</t>
  </si>
  <si>
    <t>-736682580</t>
  </si>
  <si>
    <t>174101101.1</t>
  </si>
  <si>
    <t>Zásyp jam, šachet rýh nebo kolem objektů sypaninou se zhutněním</t>
  </si>
  <si>
    <t>1708002826</t>
  </si>
  <si>
    <t>42,18</t>
  </si>
  <si>
    <t>Zakládání</t>
  </si>
  <si>
    <t>213141112</t>
  </si>
  <si>
    <t>Zřízení vrstvy z geotextilie v rovině nebo ve sklonu do 1:5 š do 6 m</t>
  </si>
  <si>
    <t>-1736464949</t>
  </si>
  <si>
    <t>"TZ str.5"5,5*9,55+2,665*8,55+8,55*3,995+20,845*4,55+4,15*1,45</t>
  </si>
  <si>
    <t>693110030</t>
  </si>
  <si>
    <t>geotextilie tkaná (polypropylen) 215 g/m2</t>
  </si>
  <si>
    <t>-1952401179</t>
  </si>
  <si>
    <t>210,33*1,15 "Přepočtené koeficientem množství</t>
  </si>
  <si>
    <t>273321511</t>
  </si>
  <si>
    <t>Základové desky ze ŽB bez zvýšených nároků na prostředí tř. C 25/30</t>
  </si>
  <si>
    <t>316492921</t>
  </si>
  <si>
    <t>"dno kanálu pod kotly"12,15*3,2*0,3</t>
  </si>
  <si>
    <t>273361821</t>
  </si>
  <si>
    <t>Výztuž základových desek betonářskou ocelí 10 505 (R)</t>
  </si>
  <si>
    <t>1980433265</t>
  </si>
  <si>
    <t>"R12 á 150mm, 2x"(12,15*22+3,2*81)*2*0,89*0,001</t>
  </si>
  <si>
    <t>274313711</t>
  </si>
  <si>
    <t>Základové pásy z betonu tř. C 20/25</t>
  </si>
  <si>
    <t>1655458231</t>
  </si>
  <si>
    <t>"D.1.1.03 SH1,6m,š.750mm" (26,65+15+15,6+2,1+3,4+22,345+8,345+4,55+8,348+5,65+5,65+2*1,45)*0,75*0,75</t>
  </si>
  <si>
    <t>"SH2,35,,š.900mm"4,2*0,9*0,6</t>
  </si>
  <si>
    <t>"SH2,2m,š.750mm"3,995*0,75*0,6+2,665*0,75*0,6</t>
  </si>
  <si>
    <t>"SH2,25m,š.500mm"(5,494+1,31*4)*0,5*0,35</t>
  </si>
  <si>
    <t>"SH1,6m,š.700mm"1,45*0,7*0,6</t>
  </si>
  <si>
    <t>275313711</t>
  </si>
  <si>
    <t>Základové patky z betonu tř. C 20/25</t>
  </si>
  <si>
    <t>-141809936</t>
  </si>
  <si>
    <t>"D.1.1.03"4*0,6*0,6*1,4</t>
  </si>
  <si>
    <t>1*1*1,7</t>
  </si>
  <si>
    <t>275351215</t>
  </si>
  <si>
    <t>Zřízení bednění stěn základových patek</t>
  </si>
  <si>
    <t>-1770162467</t>
  </si>
  <si>
    <t>"D.1.1.03"4*4*0,6*1,4</t>
  </si>
  <si>
    <t>4*1*1,7</t>
  </si>
  <si>
    <t>(1,45+2*0,7)*0,6</t>
  </si>
  <si>
    <t>279113137</t>
  </si>
  <si>
    <t>Základové zdi z tvárnic ztraceného bednění vč. výplně z betonu tř. C 20/25, tl.zdiva 300mm</t>
  </si>
  <si>
    <t>1737971812</t>
  </si>
  <si>
    <t>"D.1.1.03 SH0,15,v.0,84"(4,8+4,8)*0,84</t>
  </si>
  <si>
    <t>"SH1,9,v.1,6"5,194*1,6</t>
  </si>
  <si>
    <t>279113138</t>
  </si>
  <si>
    <t>Základové zdi z tvárnic ztraceného bednění vč. výplně z betonu tř. C 20/25, tl. zdiva 500mm</t>
  </si>
  <si>
    <t>183143928</t>
  </si>
  <si>
    <t>"D.1.1.03 š.500mm,SH 0,85,v.650mm" (16,1+10,45+1,8+21,595+0,4+2,7+3,6)*0,65</t>
  </si>
  <si>
    <t>"š.500mm, SH 0,65, v.550mm"(5,4+5,4+1,7+1,7)*0,55</t>
  </si>
  <si>
    <t>"š.500mm,SH 1,35,v.1150mm"(0,4+0,4)*1,15</t>
  </si>
  <si>
    <t>"š.500mm,SH 1,85,v.1650mm"(0,4+0,4)*1,65</t>
  </si>
  <si>
    <t>"š.500mm,SH1,0,v.1000mm"1,25*1</t>
  </si>
  <si>
    <t>"š.500mm,SH2,35,v.2150mm"4,15*2,15</t>
  </si>
  <si>
    <t>"š.500mm,SH1,6,v.1400mm"(0,4+0,4)*1,4</t>
  </si>
  <si>
    <t>"š.500mm,SH0,85,v.1390mm"(4,1+10,3+7,847+15+7,723+4,15)*1,39</t>
  </si>
  <si>
    <t>"š.500mm,SH0,85,v.1150mm"0,4*1,15</t>
  </si>
  <si>
    <t>279113139</t>
  </si>
  <si>
    <t>Ochranná stěna izolace ze ztraceného bednění š.150 mm vč.výplně z betonu C 20/25</t>
  </si>
  <si>
    <t>-638287812</t>
  </si>
  <si>
    <t>"D.1.1.03 SH2,25,v.1,95"(2*11,75+2,9)*1,95</t>
  </si>
  <si>
    <t>"SH0,35,v.0,89"2*4,8*0,89</t>
  </si>
  <si>
    <t>279321347</t>
  </si>
  <si>
    <t>Základová zeď ze ŽB tř. C 25/30 bez výztuže</t>
  </si>
  <si>
    <t>-1114306379</t>
  </si>
  <si>
    <t>"stěny kanálu pod kotly"(12+2,3)*2*1,6*0,3</t>
  </si>
  <si>
    <t>279351101</t>
  </si>
  <si>
    <t>Zřízení bednění základových zdí jednostranné</t>
  </si>
  <si>
    <t>1142520233</t>
  </si>
  <si>
    <t>(12+2,3)*2*1,6</t>
  </si>
  <si>
    <t>279351102</t>
  </si>
  <si>
    <t>Odstranění bednění základových zdí jednostranné</t>
  </si>
  <si>
    <t>-1802663609</t>
  </si>
  <si>
    <t>279361821</t>
  </si>
  <si>
    <t>Výztuž základových zdí nosných betonářskou ocelí 10 505</t>
  </si>
  <si>
    <t>894853888</t>
  </si>
  <si>
    <t>-1567004193</t>
  </si>
  <si>
    <t>"výztuž ztraceného bednění vodorovná 2xR8"</t>
  </si>
  <si>
    <t>"zdivo 300 mm, v.0,84"(4,8+4,8)*2*4*0,395*0,001</t>
  </si>
  <si>
    <t>"v.1,60"5,194*2*7*0,395*0,001</t>
  </si>
  <si>
    <t>"zdivo 500 mm, v.0,65"(16,1+10,45+1,8+21,595+0,4+2,7+3,6)*2*3*0,395*0,001</t>
  </si>
  <si>
    <t>"v.0,55"(5,4+5,4+1,7+1,7)*2*2*0,395*0,001</t>
  </si>
  <si>
    <t>"v.1,15"(0,4+0,4)*2*5*0,395*0,001</t>
  </si>
  <si>
    <t>"v.1,65"(0,4+0,4)*2*7*0,395*0,001</t>
  </si>
  <si>
    <t>"v.1,00"1,25*2*5*0,395*0,001</t>
  </si>
  <si>
    <t>"v.2,15"4,15*2*9*0,395*0,001</t>
  </si>
  <si>
    <t>"v.1,4"(0,4+0,4)*2*6*0,395*0,001</t>
  </si>
  <si>
    <t>"v.1,39"(4,1+10,3+7,847+15+7,723+4,15)*2*6*0,395*0,001</t>
  </si>
  <si>
    <t>"v.1,15"0,4*2*2*0,395*0,001</t>
  </si>
  <si>
    <t>-529465862</t>
  </si>
  <si>
    <t>"R12"(1,9*192+29,2*11)*2*0,89*0,001</t>
  </si>
  <si>
    <t>Svislé a kompletní konstrukce</t>
  </si>
  <si>
    <t>311101213</t>
  </si>
  <si>
    <t>Vytvoření prostupů do 0,10 m2 ve zdech nosných osazením vložek z trub, dílců, tvarovek</t>
  </si>
  <si>
    <t>1858724674</t>
  </si>
  <si>
    <t>311101214</t>
  </si>
  <si>
    <t>Vytvoření prostupů do 0,20 m2 ve zdech nosných osazením vložek z trub, dílců, tvarovek vč.dodávky</t>
  </si>
  <si>
    <t>340610699</t>
  </si>
  <si>
    <t>311101215</t>
  </si>
  <si>
    <t>Vytvoření prostupů do 0,35 m2 ve zdech nosných osazením vložek z trub, dílců, tvarovek vč.dodávky</t>
  </si>
  <si>
    <t>1437470087</t>
  </si>
  <si>
    <t>311113143</t>
  </si>
  <si>
    <t>Nadzákladové zdi z tvárnic ztraceného bednění, vč. výplně z betonu B 20/25, tl. zdiva 300 mm</t>
  </si>
  <si>
    <t>-654094733</t>
  </si>
  <si>
    <t>1630537708</t>
  </si>
  <si>
    <t>"volná zeď"(10,3+15)*4,31</t>
  </si>
  <si>
    <t>311361821</t>
  </si>
  <si>
    <t>Výztuž nosných zdí betonářskou ocelí 10 505</t>
  </si>
  <si>
    <t>2114225428</t>
  </si>
  <si>
    <t>"svislá R12"(21*6,98+21*0,6+12*4,65+8*2+5*0,8+13*2,2)*0,89*1,05*2*0,001</t>
  </si>
  <si>
    <t>(6,7*32+6,15*12-4,5*16)*0,89*1,05*2*0,001</t>
  </si>
  <si>
    <t>6,7*20*1,05*0,89*0,001</t>
  </si>
  <si>
    <t>"vodorovná R10" (10,3*28+10,3*2+5,6*19+5,6*5+2,4*4+3,15*5)*0,617*1,05*2*0,001</t>
  </si>
  <si>
    <t>(15,9*27+6*25-7,8*18)*0,617*1,05*2*0,001</t>
  </si>
  <si>
    <t>10*29*1,05*0,617*0,001</t>
  </si>
  <si>
    <t>"svislá R12 volná zeď"51*4,31*0,89*1,05*0,001</t>
  </si>
  <si>
    <t>"vodorovná R10 volná zeď"18*25,3*0,617*1,05*0,001</t>
  </si>
  <si>
    <t>317121101</t>
  </si>
  <si>
    <t>Montáž prefabrikovaných překladů pro světlost otvoru do 1050 mm</t>
  </si>
  <si>
    <t>1747298223</t>
  </si>
  <si>
    <t>593210500</t>
  </si>
  <si>
    <t>překlad železobetonový PŘ - 60/190/1000 6 x 19 x 100 cm</t>
  </si>
  <si>
    <t>-956683370</t>
  </si>
  <si>
    <t>593210510</t>
  </si>
  <si>
    <t>překlad železobetonový PŘ - 60/190/1200 6 x 19 x 125 cm</t>
  </si>
  <si>
    <t>-1434787400</t>
  </si>
  <si>
    <t>317121102</t>
  </si>
  <si>
    <t>Montáž prefabrikovaných překladů pro světlost otvoru do 1800 mm</t>
  </si>
  <si>
    <t>-1439735249</t>
  </si>
  <si>
    <t>593210540</t>
  </si>
  <si>
    <t>překlad železobetonový PŘ - 60/190/1800 6 x 19 x 180 cm</t>
  </si>
  <si>
    <t>688486028</t>
  </si>
  <si>
    <t>317121103</t>
  </si>
  <si>
    <t>Montáž prefabrikovaných překladů pro světlost otvoru do 3750 mm</t>
  </si>
  <si>
    <t>-1768902127</t>
  </si>
  <si>
    <t>593210610</t>
  </si>
  <si>
    <t>překlad železobetonový PŘ - 60/190/3200 6 x 19 x 320 cm</t>
  </si>
  <si>
    <t>-1440133783</t>
  </si>
  <si>
    <t>317321511</t>
  </si>
  <si>
    <t>Překlad ze ŽB tř. C 20/25</t>
  </si>
  <si>
    <t>-2141830508</t>
  </si>
  <si>
    <t>4,3*0,3*0,3*2</t>
  </si>
  <si>
    <t>317351101</t>
  </si>
  <si>
    <t>Zřízení bednění v do 4 m klenbových pásů</t>
  </si>
  <si>
    <t>-234494291</t>
  </si>
  <si>
    <t>"překlad"3,5*0,3*2</t>
  </si>
  <si>
    <t>4,3*0,3*2</t>
  </si>
  <si>
    <t>317351102</t>
  </si>
  <si>
    <t>Odstranění bednění v do 4 m klenbových pásů</t>
  </si>
  <si>
    <t>1735583557</t>
  </si>
  <si>
    <t>317361821</t>
  </si>
  <si>
    <t>Výztuž překladů a říms z betonářské oceli 10 505</t>
  </si>
  <si>
    <t>222411416</t>
  </si>
  <si>
    <t>"orient."6*4,8*2*1,58*0,001</t>
  </si>
  <si>
    <t>44*1,6*0,222*0,001</t>
  </si>
  <si>
    <t>Vodorovné konstrukce</t>
  </si>
  <si>
    <t>411321414</t>
  </si>
  <si>
    <t>Stropy deskové ze ŽB tř. C 25/30</t>
  </si>
  <si>
    <t>-1620488873</t>
  </si>
  <si>
    <t>"D.1.1.09, statika"(11,8*2,6+1,711*4,994)*0,3-(1,55*2,3+1,8*2,3+2*0,78*0,3+1,2*2,3)*0,3</t>
  </si>
  <si>
    <t>411351101</t>
  </si>
  <si>
    <t>Zřízení bednění stropů deskových</t>
  </si>
  <si>
    <t>-269450791</t>
  </si>
  <si>
    <t>11,4*2,3-(1,2*2,3+1,55*2,3+1,8*2,3)</t>
  </si>
  <si>
    <t>411351102</t>
  </si>
  <si>
    <t>Odstranění bednění stropů deskových</t>
  </si>
  <si>
    <t>1722081390</t>
  </si>
  <si>
    <t>411354173</t>
  </si>
  <si>
    <t>Zřízení podpěrné konstrukce stropů v do 4 m pro zatížení do 12 kPa</t>
  </si>
  <si>
    <t>2102414524</t>
  </si>
  <si>
    <t>411354174</t>
  </si>
  <si>
    <t>Odstranění podpěrné konstrukce stropů v do 4 m pro zatížení do 12 kPa</t>
  </si>
  <si>
    <t>-893893307</t>
  </si>
  <si>
    <t>411361821</t>
  </si>
  <si>
    <t>Výztuž stropů betonářskou ocelí 10 505</t>
  </si>
  <si>
    <t>-1468919657</t>
  </si>
  <si>
    <t>"statika R10" (3,51*18+2,6*24+1,56*18+1,78*18+1,56*12+1,55*12+1,78*12+1,711*34+4*11,7+4*3,761+0,6*12*2)*2*0,617*0,001</t>
  </si>
  <si>
    <t>"R14"(2,6*11+1,78*11+0,6*34)*2*1,21*0,001</t>
  </si>
  <si>
    <t>417321414</t>
  </si>
  <si>
    <t>Ztužující pásy a věnce ze ŽB tř. C 20/25</t>
  </si>
  <si>
    <t>-550047660</t>
  </si>
  <si>
    <t>417351115</t>
  </si>
  <si>
    <t>Zřízení bednění ztužujících věnců</t>
  </si>
  <si>
    <t>1380840875</t>
  </si>
  <si>
    <t>417351116</t>
  </si>
  <si>
    <t>Odstranění bednění ztužujících věnců</t>
  </si>
  <si>
    <t>50935767</t>
  </si>
  <si>
    <t>417361821</t>
  </si>
  <si>
    <t>Výztuž ztužujících pásů a věnců betonářskou ocelí 10 505</t>
  </si>
  <si>
    <t>1507918453</t>
  </si>
  <si>
    <t>Úpravy povrchů, podlahy a osazování výplní</t>
  </si>
  <si>
    <t>612321141</t>
  </si>
  <si>
    <t>Vápenocementová omítka štuková dvouvrstvá vnitřních stěn nanášená ručně</t>
  </si>
  <si>
    <t>-1735135944</t>
  </si>
  <si>
    <t>"D.1.1.04 - 1,02+1,01"(6+9+4*10)*7,65</t>
  </si>
  <si>
    <t>-(2,5*2+2,5*3,45)</t>
  </si>
  <si>
    <t>"1,04,1.05,1.03"21,295*7,65+21,295*6,15+2*5*(7,65+6,15)/2-2*7,8*4,5</t>
  </si>
  <si>
    <t>"1,06"4,6*3,65+4,6*3,25+2*1,9*(4,6+3,25)/2</t>
  </si>
  <si>
    <t>612325302</t>
  </si>
  <si>
    <t>Vápenocementová štuková omítka ostění nebo nadpraží</t>
  </si>
  <si>
    <t>-366038752</t>
  </si>
  <si>
    <t>(2*2,5+2*2+2*3,45)*0,3</t>
  </si>
  <si>
    <t>(2*7,8+4*4,5)*0,3</t>
  </si>
  <si>
    <t>622131121</t>
  </si>
  <si>
    <t>Penetrace akrylát-silikon vnějších stěn nanášená ručně</t>
  </si>
  <si>
    <t>-1351465167</t>
  </si>
  <si>
    <t>"1.1.11 a 12 - pod perlinku - plochy vnější omítky"</t>
  </si>
  <si>
    <t>"stěna J"10,3*7,68+0,3*0,31+10,6*1,37/2</t>
  </si>
  <si>
    <t>5,6*5,52+5,6*0,55/2+5,6*1,3/2</t>
  </si>
  <si>
    <t>2,2*2,32+2,2*0,28/2</t>
  </si>
  <si>
    <t>"stěna S"10,6*7,68+10,6*1,37/2</t>
  </si>
  <si>
    <t>"stěna Z"15,9*7,68</t>
  </si>
  <si>
    <t>5,995*7,46</t>
  </si>
  <si>
    <t>-2,5*1,95</t>
  </si>
  <si>
    <t>-2,5*3,45</t>
  </si>
  <si>
    <t>"stěna V"(8,047+8,348)*5,15</t>
  </si>
  <si>
    <t>-(7,8*4,5+7,8*4,5)</t>
  </si>
  <si>
    <t>-5,2*3,75</t>
  </si>
  <si>
    <t>5,2*2,32</t>
  </si>
  <si>
    <t>0,3*1,45</t>
  </si>
  <si>
    <t>15,9*0,28</t>
  </si>
  <si>
    <t>"plochy"(10,3+5,75+2,2)*0,3</t>
  </si>
  <si>
    <t>"Z"21,895*0,3-2*2,5*0,3</t>
  </si>
  <si>
    <t>"S"(10,6+5,75+2,2)*0,3</t>
  </si>
  <si>
    <t>"V"(2,2+0,423+0,124+2*0,3*2)*0,3</t>
  </si>
  <si>
    <t>622142001</t>
  </si>
  <si>
    <t>Potažení vnějších stěn sklovláknitým pletivem vtlačeným do tenkovrstvé hmoty</t>
  </si>
  <si>
    <t>-963074641</t>
  </si>
  <si>
    <t>"plocha omítky"423,155</t>
  </si>
  <si>
    <t>"plocha mozaiky"17,293</t>
  </si>
  <si>
    <t>622381011</t>
  </si>
  <si>
    <t>Tenkovrstvá minerální zrnitá omítka tl. 1,5 mm včetně penetrace vnějších stěn</t>
  </si>
  <si>
    <t>1252733942</t>
  </si>
  <si>
    <t>622511011</t>
  </si>
  <si>
    <t>Tenkovrstvá akrylátová zrnitá omítka tl. 1,5 mm včetně penetrace vnějších stěn</t>
  </si>
  <si>
    <t>-541279231</t>
  </si>
  <si>
    <t>622511101</t>
  </si>
  <si>
    <t>Tenkovrstvá akrylátová mozaiková jemnozrnná omítka včetně penetrace vnějších stěn</t>
  </si>
  <si>
    <t>1928509763</t>
  </si>
  <si>
    <t>631311114</t>
  </si>
  <si>
    <t>Mazanina tl do 80 mm z betonu prostého bez zvýšených nároků na prostředí tř. C 16/20</t>
  </si>
  <si>
    <t>-250636972</t>
  </si>
  <si>
    <t>"D.1.103 podkladní"(16,1*10,3+5,8*22,095+5,4*2,2)*0,05</t>
  </si>
  <si>
    <t>"vrchní"15,293</t>
  </si>
  <si>
    <t>631311134</t>
  </si>
  <si>
    <t>Mazanina tl do 240 mm z betonu prostého bez zvýšených nároků na prostředí tř. C 16/20</t>
  </si>
  <si>
    <t>982163301</t>
  </si>
  <si>
    <t>"D.1.1.07,08 na trapézový plech"(60,52+92,06)*(0,08+0,14/2)</t>
  </si>
  <si>
    <t>631311135</t>
  </si>
  <si>
    <t>Mazanina tl do 240 mm z betonu prostého bez zvýšených nároků na prostředí tř. C 20/25</t>
  </si>
  <si>
    <t>750564418</t>
  </si>
  <si>
    <t>"D.1.1.04, tl.200mm - filtr"(10,6*6,4-2,7/2,7)*0,2</t>
  </si>
  <si>
    <t>"kotelna"(9,5*3,28+2,247*4,62+4,6*2,709+2,653*4,72)*0,2</t>
  </si>
  <si>
    <t>"zázemí hydrauliky"2,5*5,2*0,2</t>
  </si>
  <si>
    <t>"silo 1+2 tl.150mm"8,347*5,3*2*0,15</t>
  </si>
  <si>
    <t>631311137</t>
  </si>
  <si>
    <t>Mazanina tl do 240 mm z betonu prostého bez zvýšených nároků na prostředí tř. C 30/37</t>
  </si>
  <si>
    <t>1762844064</t>
  </si>
  <si>
    <t>"silo 1+2 tl.160mm"8,347*5,3*2*0,16</t>
  </si>
  <si>
    <t>631319011</t>
  </si>
  <si>
    <t>Příplatek k mazanině tl do 80 mm za přehlazení povrchu</t>
  </si>
  <si>
    <t>-567014821</t>
  </si>
  <si>
    <t>631319013</t>
  </si>
  <si>
    <t>Příplatek k mazanině tl do 240 mm za přehlazení povrchu</t>
  </si>
  <si>
    <t>-2124191753</t>
  </si>
  <si>
    <t>42,545+14,157</t>
  </si>
  <si>
    <t>631319175</t>
  </si>
  <si>
    <t>Příplatek k mazanině tl do 240 mm za stržení povrchu spodní vrstvy před vložením výztuže</t>
  </si>
  <si>
    <t>-385067075</t>
  </si>
  <si>
    <t>-1926926965</t>
  </si>
  <si>
    <t>631351101</t>
  </si>
  <si>
    <t>Zřízení bednění rýh a hran v podlahách</t>
  </si>
  <si>
    <t>-848356169</t>
  </si>
  <si>
    <t>"obvod"(15,9*2+21,895*2+2*2,2)*0,3</t>
  </si>
  <si>
    <t>"hydraulika"(2*4,6+2*5)*0,2</t>
  </si>
  <si>
    <t>"otvory v ŽB desce" (1,2*2+2,3*2+1,8*2+2,3*2+1,55*2+2,3*2+0,78*4+0,3*4)*0,3</t>
  </si>
  <si>
    <t>631351102</t>
  </si>
  <si>
    <t>Odstranění bednění rýh a hran v podlahách</t>
  </si>
  <si>
    <t>-82611232</t>
  </si>
  <si>
    <t>631351111</t>
  </si>
  <si>
    <t>Zřízení bednění otvorů a prostupů v podlahách</t>
  </si>
  <si>
    <t>1023894494</t>
  </si>
  <si>
    <t>"VZT trapéz" 0,92*0,73</t>
  </si>
  <si>
    <t>631351112</t>
  </si>
  <si>
    <t>Odstranění bednění otvorů a prostupů v podlahách</t>
  </si>
  <si>
    <t>-204389073</t>
  </si>
  <si>
    <t>631361821</t>
  </si>
  <si>
    <t>Výztuž mazanin betonářskou ocelí 10 505</t>
  </si>
  <si>
    <t>220480461</t>
  </si>
  <si>
    <t>631362021</t>
  </si>
  <si>
    <t>Výztuž mazanin svařovanými sítěmi Kari</t>
  </si>
  <si>
    <t>1041266170</t>
  </si>
  <si>
    <t>"KARI 100/100/8 - filtr"(10,6*6,4-2,7*2,7)*1,25*8*0,001*2</t>
  </si>
  <si>
    <t>"kotelna"(9,5*3,28+2,247*4,62+4,6*2,709+2,653*4,72)*1,25*8*0,001*2</t>
  </si>
  <si>
    <t>"zázemí hydrauliky"2,5*5,2*1,25*8*0,001*2</t>
  </si>
  <si>
    <t>"KARI 100/100/6 - silo 1+2"(8,347*5,3*2*1,25*4,443*0,001)*2</t>
  </si>
  <si>
    <t>1209024583</t>
  </si>
  <si>
    <t>"D.1.1.07,08 na trapézovém plechu KARI 100/100/6"(60,52+92,06)*1,2*4,443*0,001</t>
  </si>
  <si>
    <t>634111116</t>
  </si>
  <si>
    <t>Obvodová dilatace pružnou těsnicí páskou v 150 mm</t>
  </si>
  <si>
    <t>1280595645</t>
  </si>
  <si>
    <t>"dilatace okolo ŽB desky tl.300 mm - 2x150mm"(2*11,7+2*2,6+2*1,711)*2</t>
  </si>
  <si>
    <t>634662113</t>
  </si>
  <si>
    <t>Výplň dilatačních spar šířky do 20 mm v mazaninách akrylátovým tmelem</t>
  </si>
  <si>
    <t>1147895840</t>
  </si>
  <si>
    <t>6+9+5+5</t>
  </si>
  <si>
    <t>634911124</t>
  </si>
  <si>
    <t>Řezání dilatačních spár š 10 mm hl do 80 mm v čerstvé betonové mazanině</t>
  </si>
  <si>
    <t>2097059344</t>
  </si>
  <si>
    <t>"TZ odst.3"6+9+5+5</t>
  </si>
  <si>
    <t>635111142</t>
  </si>
  <si>
    <t>Násyp pod podlahy z hrubého kameniva 16-32 s udusáním</t>
  </si>
  <si>
    <t>538906806</t>
  </si>
  <si>
    <t>"D.1.1.07-10 tl.250mm"(5,75*9,8-3,2*2,6)*0,25-4*0,6*0,6*0,25</t>
  </si>
  <si>
    <t>(8,8*9,8-8,8*3,2)*0,25-(5,3+1,561*4)*0,25</t>
  </si>
  <si>
    <t>4,8*21,095*0,25</t>
  </si>
  <si>
    <t>-4,8*0,45*2*0,25</t>
  </si>
  <si>
    <t>4,65*1,7*0,25</t>
  </si>
  <si>
    <t>"kolem pasů"6,3725+1,5975+0,272+0,391+0,303+0,18</t>
  </si>
  <si>
    <t>2,803+0,35+15,473+0,22+2,55+3,024</t>
  </si>
  <si>
    <t>637121112</t>
  </si>
  <si>
    <t>Okapový chodník z kačírku tl 150 mm s udusáním</t>
  </si>
  <si>
    <t>919041949</t>
  </si>
  <si>
    <t>(26,7+15,8)*0,5</t>
  </si>
  <si>
    <t>642942111</t>
  </si>
  <si>
    <t>Osazování zárubní nebo rámů dveřních kovových do 2,5 m2 na MC</t>
  </si>
  <si>
    <t>-663185929</t>
  </si>
  <si>
    <t>"D.1.1.04 1.06"1000/1970"1</t>
  </si>
  <si>
    <t>553311210</t>
  </si>
  <si>
    <t>zárubeň ocelová pro běžné zdění L/P</t>
  </si>
  <si>
    <t>-1020576312</t>
  </si>
  <si>
    <t>916331112</t>
  </si>
  <si>
    <t>Osazení zahradního obrubníku betonového do lože z betonu s boční opěrou</t>
  </si>
  <si>
    <t>-917055492</t>
  </si>
  <si>
    <t>"D.1.1.04"26,7+15,8+0,5+0,5</t>
  </si>
  <si>
    <t>592172110</t>
  </si>
  <si>
    <t>obrubník betonový zahradní 100/5/25 II šedý 100 x 5 x 25 cm</t>
  </si>
  <si>
    <t>-1003352965</t>
  </si>
  <si>
    <t>919726121</t>
  </si>
  <si>
    <t>Geotextilie pro ochranu, separaci a filtraci netkaná měrná hmotnost do 200 g/m2</t>
  </si>
  <si>
    <t>-1463626590</t>
  </si>
  <si>
    <t>"okapový chodník"(26,7+15,8)*1</t>
  </si>
  <si>
    <t>753762195</t>
  </si>
  <si>
    <t>"vnější Z"22*7,8</t>
  </si>
  <si>
    <t>"J"16*7,6+10,3*1,5/2</t>
  </si>
  <si>
    <t>"S"129,325</t>
  </si>
  <si>
    <t>"V"22*6,3</t>
  </si>
  <si>
    <t>"samostatná zeď"(15,8+10,5)*4,8</t>
  </si>
  <si>
    <t>"vnitřní 1.02,1.01"10*10*7+4*10*1,5/2</t>
  </si>
  <si>
    <t>"1.03,04,05"3*21*6</t>
  </si>
  <si>
    <t>941111231</t>
  </si>
  <si>
    <t>Příplatek k lešení řadovému trubkovému lehkému s podlahami š 1,5 m v 10 m za první a ZKD den použití</t>
  </si>
  <si>
    <t>1064573578</t>
  </si>
  <si>
    <t>1803,090*30</t>
  </si>
  <si>
    <t>1066720832</t>
  </si>
  <si>
    <t>949101111</t>
  </si>
  <si>
    <t>Lešení pomocné pro objekty pozemních staveb s lešeňovou podlahou v do 1,9 m zatížení do 150 kg/m2</t>
  </si>
  <si>
    <t>-1562100813</t>
  </si>
  <si>
    <t>"vnější - zázemí hydrauliky"(2,5+2,5+5,4)*1,5</t>
  </si>
  <si>
    <t>949101112</t>
  </si>
  <si>
    <t>Lešení pomocné pro objekty pozemních staveb s lešeňovou podlahou v do 3,5 m zatížení do 150 kg/m2</t>
  </si>
  <si>
    <t>360406012</t>
  </si>
  <si>
    <t>"vnitřní zázemí hydrauliky"3*1,9*1,5</t>
  </si>
  <si>
    <t>952901221</t>
  </si>
  <si>
    <t>Vyčištění budov průmyslových objektů při jakékoliv výšce podlaží</t>
  </si>
  <si>
    <t>125784862</t>
  </si>
  <si>
    <t>60,52+92,06+46,73+46,74+9,5+23</t>
  </si>
  <si>
    <t>"prostor -1,9"11,4*2,3</t>
  </si>
  <si>
    <t>953943124</t>
  </si>
  <si>
    <t>Osazování výrobků do 30 kg/kus do betonu bez jejich dodání</t>
  </si>
  <si>
    <t>-1607562529</t>
  </si>
  <si>
    <t>"úhelník L 50/50/5- dilatace"18</t>
  </si>
  <si>
    <t>130104200</t>
  </si>
  <si>
    <t>úhelník ocelový rovnostranný, v jakosti 11 375, 50 x 50 x 5 mm</t>
  </si>
  <si>
    <t>1752130573</t>
  </si>
  <si>
    <t>25*2*3,77*0,001</t>
  </si>
  <si>
    <t>"kotvení 10%"0,019</t>
  </si>
  <si>
    <t>961044111</t>
  </si>
  <si>
    <t>Bourání základů z betonu prostého</t>
  </si>
  <si>
    <t>1814981587</t>
  </si>
  <si>
    <t>"odstraňovaná zeď"25*0,8*0,5</t>
  </si>
  <si>
    <t>962042321</t>
  </si>
  <si>
    <t>Bourání zdiva nadzákladového z betonu prostého přes 1 m3</t>
  </si>
  <si>
    <t>-1746731743</t>
  </si>
  <si>
    <t>"odstraňovaná zeď - TZ"25*1*0,4</t>
  </si>
  <si>
    <t>997</t>
  </si>
  <si>
    <t>Přesun sutě</t>
  </si>
  <si>
    <t>275351216</t>
  </si>
  <si>
    <t>Odstranění bednění stěn základových patek</t>
  </si>
  <si>
    <t>1108332187</t>
  </si>
  <si>
    <t>997221571</t>
  </si>
  <si>
    <t>Vodorovná doprava vybouraných hmot do 1 km</t>
  </si>
  <si>
    <t>-1020751190</t>
  </si>
  <si>
    <t>997221579</t>
  </si>
  <si>
    <t>Příplatek ZKD 1 km u vodorovné dopravy vybouraných hmot</t>
  </si>
  <si>
    <t>1054811568</t>
  </si>
  <si>
    <t>199,920*10</t>
  </si>
  <si>
    <t>997221815</t>
  </si>
  <si>
    <t>Poplatek za uložení betonového odpadu na skládce (skládkovné)</t>
  </si>
  <si>
    <t>-1436727864</t>
  </si>
  <si>
    <t>998</t>
  </si>
  <si>
    <t>Přesun hmot</t>
  </si>
  <si>
    <t>998012022</t>
  </si>
  <si>
    <t>Přesun hmot pro budovy monolitické v do 12 m</t>
  </si>
  <si>
    <t>1864277902</t>
  </si>
  <si>
    <t>VRN1</t>
  </si>
  <si>
    <t>Průzkumné, geodetické a projektové práce</t>
  </si>
  <si>
    <t>012103000</t>
  </si>
  <si>
    <t>Geodetické práce před výstavbou</t>
  </si>
  <si>
    <t>…</t>
  </si>
  <si>
    <t>-903330065</t>
  </si>
  <si>
    <t>012303000</t>
  </si>
  <si>
    <t>Geodetické práce po výstavbě</t>
  </si>
  <si>
    <t>-438010302</t>
  </si>
  <si>
    <t>VRN3</t>
  </si>
  <si>
    <t>Zařízení staveniště</t>
  </si>
  <si>
    <t>030001000</t>
  </si>
  <si>
    <t>-566457757</t>
  </si>
  <si>
    <t>Práce a dodávky PSV</t>
  </si>
  <si>
    <t>711</t>
  </si>
  <si>
    <t>Izolace proti vodě, vlhkosti a plynům</t>
  </si>
  <si>
    <t>711111011</t>
  </si>
  <si>
    <t>Provedení izolace proti zemní vlhkosti vodorovné za studena suspenzí asfaltovou</t>
  </si>
  <si>
    <t>678693889</t>
  </si>
  <si>
    <t>"D.1.1.03"16,1*10,3+5,8*22,095+5,4*2,2</t>
  </si>
  <si>
    <t>"zeď"(10,3+15)*0,5</t>
  </si>
  <si>
    <t>711112011</t>
  </si>
  <si>
    <t>Provedení izolace proti zemní vlhkosti svislé za studena suspenzí asfaltovou</t>
  </si>
  <si>
    <t>-1129937024</t>
  </si>
  <si>
    <t>"D.1.1.03"2*(12+2,9)*1,9</t>
  </si>
  <si>
    <t>"D.1.1.10"2*(5+4,25)*0,625</t>
  </si>
  <si>
    <t>111633460</t>
  </si>
  <si>
    <t>asfaltová emulze 300g/m2/ 10 kg</t>
  </si>
  <si>
    <t>1638678945</t>
  </si>
  <si>
    <t>386,363636363636*0,0011 "Přepočtené koeficientem množství</t>
  </si>
  <si>
    <t>711141559</t>
  </si>
  <si>
    <t>Provedení izolace proti zemní vlhkosti pásy přitavením vodorovné NAIP</t>
  </si>
  <si>
    <t>1276031023</t>
  </si>
  <si>
    <t>"2 vrstvy"318,15*2</t>
  </si>
  <si>
    <t>711142559</t>
  </si>
  <si>
    <t>Provedení izolace proti zemní vlhkosti pásy přitavením svislé NAIP</t>
  </si>
  <si>
    <t>-1702631609</t>
  </si>
  <si>
    <t>"2 vrstvy"68,183*2</t>
  </si>
  <si>
    <t>628522640</t>
  </si>
  <si>
    <t>pás s modifikovaným asfaltem - skelná vložka</t>
  </si>
  <si>
    <t>-1536146262</t>
  </si>
  <si>
    <t>628522560</t>
  </si>
  <si>
    <t>pás asfaltovaný modifikovaný - vložka polyester. rohož</t>
  </si>
  <si>
    <t>31155077</t>
  </si>
  <si>
    <t>772,666*1,15 "Přepočtené koeficientem množství</t>
  </si>
  <si>
    <t>711161302</t>
  </si>
  <si>
    <t>Izolace proti zemní vlhkosti stěn foliemi nopovými pro běžné podmínky tl. 0,4 mm šířky 1,0 m</t>
  </si>
  <si>
    <t>-1074085491</t>
  </si>
  <si>
    <t>"D.1.104,řezy" (15,9+21,895+5,995+5,6+0,45+2*2,2+5,2+8,47+8,048)*0,85</t>
  </si>
  <si>
    <t>10,3*1,4</t>
  </si>
  <si>
    <t>998711102</t>
  </si>
  <si>
    <t>Přesun hmot tonážní pro izolace proti vodě, vlhkosti a plynům v objektech výšky do 12 m</t>
  </si>
  <si>
    <t>797047451</t>
  </si>
  <si>
    <t>763</t>
  </si>
  <si>
    <t>Konstrukce suché výstavby</t>
  </si>
  <si>
    <t>763164637</t>
  </si>
  <si>
    <t>SDK obklad kovových kcí tvaru U š do 1,2 m desky 2xDF 12,5</t>
  </si>
  <si>
    <t>-684443524</t>
  </si>
  <si>
    <t>"průvlak HEB 280"15,3</t>
  </si>
  <si>
    <t>763164737</t>
  </si>
  <si>
    <t>SDK obklad kovových kcí uzavřeného tvaru š do 1,6 m desky 2xDF 12,5</t>
  </si>
  <si>
    <t>1132107784</t>
  </si>
  <si>
    <t>"sloup HEB 280"9,09</t>
  </si>
  <si>
    <t>998763101</t>
  </si>
  <si>
    <t>Přesun hmot tonážní pro dřevostavby v objektech v do 12 m</t>
  </si>
  <si>
    <t>-1436940830</t>
  </si>
  <si>
    <t>764</t>
  </si>
  <si>
    <t>Konstrukce klempířské</t>
  </si>
  <si>
    <t>764888001</t>
  </si>
  <si>
    <t>Okapový žlab, žárově zinkovaný plech tl.0,6 mm, ochranná vrstva</t>
  </si>
  <si>
    <t>1145235572</t>
  </si>
  <si>
    <t>16,1+16,1+22,095+5,4</t>
  </si>
  <si>
    <t>764888002</t>
  </si>
  <si>
    <t>Kotlík oválný</t>
  </si>
  <si>
    <t>-1989454110</t>
  </si>
  <si>
    <t>764888004</t>
  </si>
  <si>
    <t>Okapový svod, žárově zinkovaný plech tl.0,6 mm, ochranná vrstva</t>
  </si>
  <si>
    <t>1064520139</t>
  </si>
  <si>
    <t>"D.1.1.06 DN100"4*8,2+2*5,6+2,6</t>
  </si>
  <si>
    <t>998764102</t>
  </si>
  <si>
    <t>Přesun hmot tonážní pro konstrukce klempířské v objektech v do 12 m</t>
  </si>
  <si>
    <t>971767945</t>
  </si>
  <si>
    <t>765</t>
  </si>
  <si>
    <t>Krytina skládaná</t>
  </si>
  <si>
    <t>765191021</t>
  </si>
  <si>
    <t>Montáž pojistné hydroizolační fólie kladené ve sklonu přes 20° s lepenými spoji na krokve</t>
  </si>
  <si>
    <t>1175871580</t>
  </si>
  <si>
    <t>"D.1.107-10"342,295</t>
  </si>
  <si>
    <t>283292950</t>
  </si>
  <si>
    <t>membrána podstřešní 150 g/m2 s aplikovanou spojovací páskou</t>
  </si>
  <si>
    <t>490207859</t>
  </si>
  <si>
    <t>342,295*1,1 "Přepočtené koeficientem množství</t>
  </si>
  <si>
    <t>998765102</t>
  </si>
  <si>
    <t>Přesun hmot tonážní pro krytiny skládané v objektech v do 12 m</t>
  </si>
  <si>
    <t>-2070084896</t>
  </si>
  <si>
    <t>767</t>
  </si>
  <si>
    <t>Konstrukce zámečnické</t>
  </si>
  <si>
    <t>767137603</t>
  </si>
  <si>
    <t>Montáž zhotovení otvoru v ocelovém plechu plochy nad 0,50 m2</t>
  </si>
  <si>
    <t>1379856273</t>
  </si>
  <si>
    <t>"VZT střecha, trapéz"2</t>
  </si>
  <si>
    <t>767391112</t>
  </si>
  <si>
    <t>Montáž krytin střech plechových tvarovaných šroubováním</t>
  </si>
  <si>
    <t>2050416100</t>
  </si>
  <si>
    <t>"D.1.1.07,08 trapézová konstrukce nad 1.01,1.02"60,52+92,06</t>
  </si>
  <si>
    <t>154835200</t>
  </si>
  <si>
    <t>Trapézový plech 150/280 bezúdržbový lakovaný</t>
  </si>
  <si>
    <t>991996589</t>
  </si>
  <si>
    <t>152,580*1,05</t>
  </si>
  <si>
    <t>767391112a</t>
  </si>
  <si>
    <t>Dodávka a montáž krytin střech plechových tvarovaných šroubováním</t>
  </si>
  <si>
    <t>-1348171782</t>
  </si>
  <si>
    <t>"D.1.1.06, profilovaný ocel.plech, tl.0,63 mm, polyester.úprava,spoj.materiál,hřeben - ST 01"2*16,1*6</t>
  </si>
  <si>
    <t>"ST 02"16*6+6,05*6,5</t>
  </si>
  <si>
    <t>"ST 03"5,4*2,55</t>
  </si>
  <si>
    <t>154851930</t>
  </si>
  <si>
    <t>aplikace antikondezační vrstvy příplatek</t>
  </si>
  <si>
    <t>1248175689</t>
  </si>
  <si>
    <t>767640111</t>
  </si>
  <si>
    <t>Montáž dveří ocelových vchodových jednokřídlových bez nadsvětlíku</t>
  </si>
  <si>
    <t>1665321412</t>
  </si>
  <si>
    <t>553411570</t>
  </si>
  <si>
    <t>dveře ocelové exteriérové zateplené PN 74 6563 jednokřídlé 100 x 197 cm</t>
  </si>
  <si>
    <t>-417248264</t>
  </si>
  <si>
    <t>767995114</t>
  </si>
  <si>
    <t>Montáž atypických zámečnických konstrukcí hmotnosti do 50 kg</t>
  </si>
  <si>
    <t>67068977</t>
  </si>
  <si>
    <t>"D.1.1.07-10,ocelový profil L 150/150/12 s kotvením do stěny - podpora stropu, místn.1.02,1.01"(10*4+6*2+9*2)*27,25</t>
  </si>
  <si>
    <t>130104480</t>
  </si>
  <si>
    <t>úhelník ocelový rovnostranný, v jakosti 11 375, 150 x 150 x 12 mm</t>
  </si>
  <si>
    <t>1873603069</t>
  </si>
  <si>
    <t>1907,500*0,001</t>
  </si>
  <si>
    <t>767995118a</t>
  </si>
  <si>
    <t>Podpůrná nosná konstrukce stropu - výroba, M + D</t>
  </si>
  <si>
    <t>377019308</t>
  </si>
  <si>
    <t>"D.1.1.07,08"</t>
  </si>
  <si>
    <t>"HEB 280 ocelový sloup"9,09*103</t>
  </si>
  <si>
    <t>"HEB 280 ocelový průvlak"15,8*103</t>
  </si>
  <si>
    <t>767995118b</t>
  </si>
  <si>
    <t>Výroba, M+D ocelové konstrukce krovu střechy vč. povrchové úpravy konstrukčních prvků</t>
  </si>
  <si>
    <t>-98396120</t>
  </si>
  <si>
    <t>"D.1.1.07-10"</t>
  </si>
  <si>
    <t>"příčel IPE 240"2*5,8*30,7</t>
  </si>
  <si>
    <t>"příčel IPE 300"4*6*42,2</t>
  </si>
  <si>
    <t>"táhlo uzavřený profil 70/70/4"6*9,77</t>
  </si>
  <si>
    <t>"závěs táhla 48.3*3,2"0,8*3,56</t>
  </si>
  <si>
    <t>"zavětrování L 60/60/6"8*5,5*5,42</t>
  </si>
  <si>
    <t>"vaznice Z 202"10*16,1*7,68</t>
  </si>
  <si>
    <t>"vaznice Z 262"5*22,095*9,89</t>
  </si>
  <si>
    <t>"vaznice Z 202"3*5,4</t>
  </si>
  <si>
    <t>"spojovací, kotvící, podkladní materiál"320</t>
  </si>
  <si>
    <t>767995119a</t>
  </si>
  <si>
    <t>M+D Vrata sekční izolovaná 7800/4500 mm</t>
  </si>
  <si>
    <t>1366300770</t>
  </si>
  <si>
    <t>"D.1.1.04"2</t>
  </si>
  <si>
    <t>767995119b</t>
  </si>
  <si>
    <t>M + D Vrata ocelová dvoukřídlová izolovaná 2500/1950 mm</t>
  </si>
  <si>
    <t>1938207005</t>
  </si>
  <si>
    <t>"D.1.1.04"1</t>
  </si>
  <si>
    <t>767995119c</t>
  </si>
  <si>
    <t>M + D Vrata ocelová dvoukřídlová izolovaná 2500/3450 mm</t>
  </si>
  <si>
    <t>1141931030</t>
  </si>
  <si>
    <t>998767102</t>
  </si>
  <si>
    <t>Přesun hmot tonážní pro zámečnické konstrukce v objektech v do 12 m</t>
  </si>
  <si>
    <t>467687050</t>
  </si>
  <si>
    <t>Dokončovací práce - nátěry</t>
  </si>
  <si>
    <t>783314101</t>
  </si>
  <si>
    <t>Základní jednonásobný syntetický nátěr zámečnických konstrukcí</t>
  </si>
  <si>
    <t>-1623882784</t>
  </si>
  <si>
    <t>"ocelový sloup a průvlak HEB 280"(9,09+15,8)*1,12</t>
  </si>
  <si>
    <t>"L 150/150/12"(10*4+6*2+9*2)*0,624</t>
  </si>
  <si>
    <t>783317101</t>
  </si>
  <si>
    <t>Krycí jednonásobný syntetický standardní nátěr zámečnických konstrukcí</t>
  </si>
  <si>
    <t>-1024460127</t>
  </si>
  <si>
    <t>783943151</t>
  </si>
  <si>
    <t>Penetrační polyuretanový nátěr hladkých betonových podlah</t>
  </si>
  <si>
    <t>-527991284</t>
  </si>
  <si>
    <t>"prostor pod kotlem"11,4*2,3+2*(11,4+2,3)*1,6</t>
  </si>
  <si>
    <t>783947161</t>
  </si>
  <si>
    <t>Krycí dvojnásobný polyuretanový vodou ředitelný nátěr betonové podlahy</t>
  </si>
  <si>
    <t>-41174208</t>
  </si>
  <si>
    <t>784</t>
  </si>
  <si>
    <t>Dokončovací práce - malby a tapety</t>
  </si>
  <si>
    <t>784211115</t>
  </si>
  <si>
    <t xml:space="preserve">Dvojnásobné  bílé malby ze směsí za mokra velmi dobře otěruvzdorných v místnostech výšky přes 5,00 m</t>
  </si>
  <si>
    <t>274252331</t>
  </si>
  <si>
    <t>746,451+14,85</t>
  </si>
  <si>
    <t>"SDK"9,09*1,3+15,3*0,9</t>
  </si>
  <si>
    <t>VZD - VZDUCHOTECHNIKA</t>
  </si>
  <si>
    <t xml:space="preserve">    429 - ZAŘÍZENÍ VZDUCHOTECHNIKA</t>
  </si>
  <si>
    <t xml:space="preserve">    9 - Ostatní konstrukce a práce-bourání</t>
  </si>
  <si>
    <t xml:space="preserve">    713 - Izolace tepelné</t>
  </si>
  <si>
    <t xml:space="preserve">    751 - Vzduchotechnika montáž</t>
  </si>
  <si>
    <t>429</t>
  </si>
  <si>
    <t>ZAŘÍZENÍ VZDUCHOTECHNIKA</t>
  </si>
  <si>
    <t>429-A1</t>
  </si>
  <si>
    <t>Axiální ventilátor do potrubí D500 poz.č.:A1</t>
  </si>
  <si>
    <t>119508146</t>
  </si>
  <si>
    <t>429-A1.1</t>
  </si>
  <si>
    <t>Pružná spojka D 500; poz.č.:A1.1</t>
  </si>
  <si>
    <t>1681378423</t>
  </si>
  <si>
    <t>429821160</t>
  </si>
  <si>
    <t>potrubí čtyřhranné pozinkované průřez do 0,79 m2 E2.1,E2.3</t>
  </si>
  <si>
    <t>-1330536497</t>
  </si>
  <si>
    <t>429-A1.3</t>
  </si>
  <si>
    <t>Krycí mřížka - pozink. pletivo D500 mm; poz.č.: A1.3</t>
  </si>
  <si>
    <t>-2115033531</t>
  </si>
  <si>
    <t>429-A1.4</t>
  </si>
  <si>
    <t>Podtlaková klapka - AL lamely 800X560 mm do potrubi A1.4</t>
  </si>
  <si>
    <t>-124624524</t>
  </si>
  <si>
    <t>429822050_A1.5</t>
  </si>
  <si>
    <t>kus přechodový čtyřhranný pozinkovaný průřez do 0,5 m2 A1.5</t>
  </si>
  <si>
    <t>1866751622</t>
  </si>
  <si>
    <t>429823050</t>
  </si>
  <si>
    <t>oblouk čtyřhranný pozinkovaný průřez do 0,5 m2 A1.7, A1.13</t>
  </si>
  <si>
    <t>-836297655</t>
  </si>
  <si>
    <t>429-A1.8</t>
  </si>
  <si>
    <t>Tlumič hluku kulisový (4 kulisy 100 mm), rozměr 800x560 l=2000 mm. Stěny z perforovaného plechu. Útlum 20 dB, vč. nábehových a odtokových plechů, bez trouby</t>
  </si>
  <si>
    <t>1600291493</t>
  </si>
  <si>
    <t>429A1.9</t>
  </si>
  <si>
    <t>Výfukový kus 800 x 560 mm A1.9</t>
  </si>
  <si>
    <t>2060679176</t>
  </si>
  <si>
    <t>429-A1.12</t>
  </si>
  <si>
    <t>Podtlaková klapka - AL lamely 800X500 mm do potrubi A1.12</t>
  </si>
  <si>
    <t>1503003396</t>
  </si>
  <si>
    <t>429-A2</t>
  </si>
  <si>
    <t>Tlumič hluku kulisový (5 kulis 100 mm), rozměr 500x500 l=2000 mm. Stěny z perforovaného plechu. Útlum 20 dB, vč. nábehových a odtokových plechů, bez trouby</t>
  </si>
  <si>
    <t>815162881</t>
  </si>
  <si>
    <t>429821100</t>
  </si>
  <si>
    <t>potrubí čtyřhranné pozinkované průřez do 0,5 m2 A1.2, A1.6, A2.1, E1.5, A1.6, A2.1</t>
  </si>
  <si>
    <t>-1648761624</t>
  </si>
  <si>
    <t>429-A2.2-</t>
  </si>
  <si>
    <t>Přetlaková klapka - AL lamely 500X500 mm A2.2-</t>
  </si>
  <si>
    <t>532751528</t>
  </si>
  <si>
    <t>429-A2.3</t>
  </si>
  <si>
    <t>Výfukový kus 500 x 500 mm A2.3</t>
  </si>
  <si>
    <t>279290147</t>
  </si>
  <si>
    <t>429-E1</t>
  </si>
  <si>
    <t>Axiální ventilátor do potrubí D630 mm; poz.č.: E1</t>
  </si>
  <si>
    <t>-711921766</t>
  </si>
  <si>
    <t>429-E1.1</t>
  </si>
  <si>
    <t>Pružná spojka D630 mm; poz.č.: E1.1</t>
  </si>
  <si>
    <t>526885245</t>
  </si>
  <si>
    <t>429-E1.2</t>
  </si>
  <si>
    <t>Krycí mřížka - pozink. pletivo D630 mm; poz.č.: E1.2</t>
  </si>
  <si>
    <t>2050176353</t>
  </si>
  <si>
    <t>429823080</t>
  </si>
  <si>
    <t>oblouk čtyřhranný pozinkovaný průřez do 0,79 m2 E1.6,E2.1</t>
  </si>
  <si>
    <t>-942201263</t>
  </si>
  <si>
    <t>429822080</t>
  </si>
  <si>
    <t>kus přechodový čtyřhranný pozinkovaný průřez do 0,79 m2 E1.4</t>
  </si>
  <si>
    <t>-557100895</t>
  </si>
  <si>
    <t>429-E1.7</t>
  </si>
  <si>
    <t>Tlumič hluku kulisový (5 kulis 100 mm), rozměr 900x630 l=2000 mm. Stěny z perforovaného plechu. Útlum 20 dB, vč. nábehových a odtokových plechů, bez trouby</t>
  </si>
  <si>
    <t>2105287090</t>
  </si>
  <si>
    <t>429-E1.8</t>
  </si>
  <si>
    <t>Sací kus 900 x 560 mm E1.8</t>
  </si>
  <si>
    <t>1801429117</t>
  </si>
  <si>
    <t>429-E2</t>
  </si>
  <si>
    <t>Tlumič hluku kulisový (5 kulis 100 mm), rozměr 900x710 l=2000 mm. Stěny z perforovaného plechu. Útlum 20 dB, vč. nábehových a odtokových plechů, bez trouby</t>
  </si>
  <si>
    <t>471234492</t>
  </si>
  <si>
    <t>429-E2.2</t>
  </si>
  <si>
    <t>Výfukový kus 900 x 710 mm E2.2</t>
  </si>
  <si>
    <t>-1889891495</t>
  </si>
  <si>
    <t>429-E2.4</t>
  </si>
  <si>
    <t>Krycí mřížka - pozink. pletivo 900x710 mm; poz.č.: E2.4</t>
  </si>
  <si>
    <t>-510472503</t>
  </si>
  <si>
    <t>429-nab.</t>
  </si>
  <si>
    <t>Materiál na zhotovení nosných konstrukcí a závěsů vzduchotech. zařízení; poz.č.: A3+D2+E3</t>
  </si>
  <si>
    <t>1761026796</t>
  </si>
  <si>
    <t>429-D1</t>
  </si>
  <si>
    <t>Teplovzdušná nástěnná vytápěcí jednotka - oběhová; poz.č.:D1</t>
  </si>
  <si>
    <t>1691623232</t>
  </si>
  <si>
    <t>429-D1.1</t>
  </si>
  <si>
    <t>Závěs nástěnné jednotky na stěnu; poz.č.: D1.1</t>
  </si>
  <si>
    <t>kplt</t>
  </si>
  <si>
    <t>-1704010818</t>
  </si>
  <si>
    <t>Ostatní konstrukce a práce-bourání</t>
  </si>
  <si>
    <t>941941051</t>
  </si>
  <si>
    <t>Montáž lešení jednořadového s podlahami š do 1,5 m v do 10 m</t>
  </si>
  <si>
    <t>-1867575396</t>
  </si>
  <si>
    <t>941941391</t>
  </si>
  <si>
    <t>Příplatek k lešení jednořadovému s podlahami š do 1,5 m v do 10 m za první a ZKD měsíc použití</t>
  </si>
  <si>
    <t>1920898602</t>
  </si>
  <si>
    <t>941941851</t>
  </si>
  <si>
    <t>Demontáž lešení jednořadového s podlahami š do 1,5 m v do 10 m</t>
  </si>
  <si>
    <t>913168645</t>
  </si>
  <si>
    <t>949009101</t>
  </si>
  <si>
    <t>Přesun hmot samostatně budovaných lešení do 50 m</t>
  </si>
  <si>
    <t>1605906165</t>
  </si>
  <si>
    <t>949009193</t>
  </si>
  <si>
    <t>Příplatek k přesunu hmot samostatně budovaných lešení za zvětšený přesun do 500 m</t>
  </si>
  <si>
    <t>-225283920</t>
  </si>
  <si>
    <t>Izolace tepelné</t>
  </si>
  <si>
    <t>Izo-A1.11</t>
  </si>
  <si>
    <t>Tepelná izolace z kamenné vlny zkružovatelná nalepená na ochranné Al. fólii tl 60 mm A1.11</t>
  </si>
  <si>
    <t>-1732634372</t>
  </si>
  <si>
    <t>Mont.Izo-A1.11</t>
  </si>
  <si>
    <t>Montáž izolace tepelné vzduchotechnických kanálů izolacemi v Al. fólii uchycené navařovacími trny A1.11</t>
  </si>
  <si>
    <t>387722228</t>
  </si>
  <si>
    <t>Izo-A2.4</t>
  </si>
  <si>
    <t>Tepelná izolace z kamenné vlny zkružovatelná nalepená na ochranné Al. fólii tl 60 mm A2.4</t>
  </si>
  <si>
    <t>2065575791</t>
  </si>
  <si>
    <t>Mont.Izo-A2.4</t>
  </si>
  <si>
    <t>Montáž izolace tepelné vzduchotechnických kanálů izolacemi v Al. fólii uchycené navařovacími trny A2.4</t>
  </si>
  <si>
    <t>-272016981</t>
  </si>
  <si>
    <t>429-A1.10,E1.9</t>
  </si>
  <si>
    <t>Protihluková izolace. Min vata 150 mm pro venkovní provedení s oplechováním. A1.10,E1.9,E2.5,C1.5</t>
  </si>
  <si>
    <t>366193168</t>
  </si>
  <si>
    <t>Izo - A1.10</t>
  </si>
  <si>
    <t>Plech hladký pozinkovaný jakost 10004.20 0,55x1000x2000 mm</t>
  </si>
  <si>
    <t>-1643474125</t>
  </si>
  <si>
    <t>713391112H</t>
  </si>
  <si>
    <t>Montáž protihlukové izolace A1.10,E1.9,E2.5,C1.5</t>
  </si>
  <si>
    <t>242789518</t>
  </si>
  <si>
    <t>751</t>
  </si>
  <si>
    <t>Vzduchotechnika montáž</t>
  </si>
  <si>
    <t>751111274</t>
  </si>
  <si>
    <t>Mtž vent ax střtl potrubního základního D do 500 mm A1</t>
  </si>
  <si>
    <t>445934489</t>
  </si>
  <si>
    <t>751344123</t>
  </si>
  <si>
    <t>Mtž tlumiče hluku pro čtyřhranné potrubí do 0,450 m2 A1.8, A2</t>
  </si>
  <si>
    <t>-1776395960</t>
  </si>
  <si>
    <t>751621111</t>
  </si>
  <si>
    <t>Montáž vytápěcí a větrací přívodní jednotky s ohřevem nástěnné s výměnou vzduchu do 7000 m3/h</t>
  </si>
  <si>
    <t>1248875304</t>
  </si>
  <si>
    <t>751-D1</t>
  </si>
  <si>
    <t>Nastavení sekundární žaluzie teplovzdušné vytápěcí jednotky; poz.č.: D1</t>
  </si>
  <si>
    <t>1605499518</t>
  </si>
  <si>
    <t>751344124</t>
  </si>
  <si>
    <t>Mtž tlumiče hluku pro čtyřhranné potrubí do 0,600 m2 E1.7</t>
  </si>
  <si>
    <t>-16446056</t>
  </si>
  <si>
    <t>751344125</t>
  </si>
  <si>
    <t>Mtž tlumiče hluku pro čtyřhranné potrubí přes 0,600 m2 E2</t>
  </si>
  <si>
    <t>1802462650</t>
  </si>
  <si>
    <t>751511024</t>
  </si>
  <si>
    <t>Mtž potrubí plech skupiny I s přírubou tloušťky plechu 0,8 mm do 0,79 m2 A1.6,A2.1,E1.5</t>
  </si>
  <si>
    <t>1274341683</t>
  </si>
  <si>
    <t>751512024</t>
  </si>
  <si>
    <t>Mtž potrubí plech skupiny I s přírubou tloušťky plechu 0,8 mm do 0,79 m2 E2,E2.3</t>
  </si>
  <si>
    <t>1016218198</t>
  </si>
  <si>
    <t>751514118</t>
  </si>
  <si>
    <t>Mtž oblouku do plech potrubí s přírubou do 0,490 m2 A1.7</t>
  </si>
  <si>
    <t>-1839461041</t>
  </si>
  <si>
    <t>751514119</t>
  </si>
  <si>
    <t>Mtž oblouku do plech potrubí s přírubou do 0,560 m2 E1.6,E2.1</t>
  </si>
  <si>
    <t>1060680041</t>
  </si>
  <si>
    <t>751514423</t>
  </si>
  <si>
    <t>Mtž přechodu osového do plech potrubí s přírubou do 0,840 m2 A1.5,E1.4</t>
  </si>
  <si>
    <t>-67715857</t>
  </si>
  <si>
    <t>751514514</t>
  </si>
  <si>
    <t>Mtž spojky do plech potrubí vnitřní, vnější bez příruby do 0,210 m2 A1.1</t>
  </si>
  <si>
    <t>-1184861688</t>
  </si>
  <si>
    <t>751111276</t>
  </si>
  <si>
    <t>Mtž vent ax střtl potrubního základního D do 700 mm E1</t>
  </si>
  <si>
    <t>819563520</t>
  </si>
  <si>
    <t>751514516</t>
  </si>
  <si>
    <t>Mtž spojky do plech potrubí vnitřní, vnější bez příruby do 0,350 m2 E1.1</t>
  </si>
  <si>
    <t>517962874</t>
  </si>
  <si>
    <t>751514719</t>
  </si>
  <si>
    <t>Mtž protidešťové stříšky s přírubou do 0,560 m2 A.1.9,A2.3,E1.8</t>
  </si>
  <si>
    <t>2125535401</t>
  </si>
  <si>
    <t>751514721</t>
  </si>
  <si>
    <t>Mtž protidešťové stříšky plech potrubí s přírubou do 0,700 m2 E2.2</t>
  </si>
  <si>
    <t>867096683</t>
  </si>
  <si>
    <t>751-A1.3,E1.2</t>
  </si>
  <si>
    <t xml:space="preserve">Mtž krycí mřížky  A1.3,E1.2</t>
  </si>
  <si>
    <t>-2125652056</t>
  </si>
  <si>
    <t>751-A1.4</t>
  </si>
  <si>
    <t>Montáž klapka podtlaková 800x560 poz.č.: A1.4</t>
  </si>
  <si>
    <t>-60326718</t>
  </si>
  <si>
    <t>751-A2.2</t>
  </si>
  <si>
    <t>Montáž klapka přetlaková 500x500 poz.č.: A2.2</t>
  </si>
  <si>
    <t>-297185415</t>
  </si>
  <si>
    <t>751-E2.4</t>
  </si>
  <si>
    <t>Mtž krycí mřížky 900x710 E2.4</t>
  </si>
  <si>
    <t>-816640898</t>
  </si>
  <si>
    <t>240090577P</t>
  </si>
  <si>
    <t>Předávací řízení+měření a seřízení</t>
  </si>
  <si>
    <t>-1410137769</t>
  </si>
  <si>
    <t>999901_1</t>
  </si>
  <si>
    <t>Vedlejší rozpočtové náklady, rezerva rozpočtu</t>
  </si>
  <si>
    <t>1995716638</t>
  </si>
  <si>
    <t>999900</t>
  </si>
  <si>
    <t>Příplatek za ztíženou montáž - provozní vlivy</t>
  </si>
  <si>
    <t>1982018824</t>
  </si>
  <si>
    <t>999_1</t>
  </si>
  <si>
    <t>Přesuny hmot, práce ve výškách, lešení, stavební zapravení prostupů</t>
  </si>
  <si>
    <t>1590311960</t>
  </si>
  <si>
    <t>KO - KOMÍN</t>
  </si>
  <si>
    <t>Úroveň 3:</t>
  </si>
  <si>
    <t>STR - Strojní</t>
  </si>
  <si>
    <t>EVČ s.r.o., člen ČEZ ESCO</t>
  </si>
  <si>
    <t>Projekční kancelář Černý a Ferst</t>
  </si>
  <si>
    <t xml:space="preserve">PSV -  PSV</t>
  </si>
  <si>
    <t xml:space="preserve">    KK 1 -  Odvod spalin</t>
  </si>
  <si>
    <t xml:space="preserve">    KK 4 -  Odvod kondenzátu</t>
  </si>
  <si>
    <t xml:space="preserve">    KK 9 -  Ostatní</t>
  </si>
  <si>
    <t xml:space="preserve"> PSV</t>
  </si>
  <si>
    <t>713491211</t>
  </si>
  <si>
    <t>Montáž tepelné izolace oplechování pevné potrubí vnějšího obvodu přes 500 mm</t>
  </si>
  <si>
    <t>-1551958357</t>
  </si>
  <si>
    <t>713491212</t>
  </si>
  <si>
    <t>Montáž tepelné izolace oplechování pevné ohybů vnějšího obvodu přes 500 mm</t>
  </si>
  <si>
    <t>509612880</t>
  </si>
  <si>
    <t>631R001</t>
  </si>
  <si>
    <t>Tepelná izolace z kamenné vlny, tl. 50 mm</t>
  </si>
  <si>
    <t>372735774</t>
  </si>
  <si>
    <t>194208350</t>
  </si>
  <si>
    <t xml:space="preserve">Nerezový plech 1.4404, tl. 0.5 mm </t>
  </si>
  <si>
    <t>1522432759</t>
  </si>
  <si>
    <t>985655758</t>
  </si>
  <si>
    <t>KK 1</t>
  </si>
  <si>
    <t xml:space="preserve"> Odvod spalin</t>
  </si>
  <si>
    <t>KK 101</t>
  </si>
  <si>
    <t xml:space="preserve">Přímé potrubí nerezového kouřovodu a komínu DN 650/750 mm,_x000d_
vložka z nerezového plechu 1.4404 tl. 1,0 mm._x000d_
</t>
  </si>
  <si>
    <t>1895112956</t>
  </si>
  <si>
    <t>KK 100</t>
  </si>
  <si>
    <t>Montáž kouřovodu a komínu DN 650/750, nerezový třísložkový svařovaný systém (izolovaný a opláštěný na stavbě) s přírubovým napojením, tepelná izolace min 90 kg/m3 tl. 50 mm)</t>
  </si>
  <si>
    <t>-759256055</t>
  </si>
  <si>
    <t>KK 103</t>
  </si>
  <si>
    <t xml:space="preserve">Segmentový oblouk 90 st. DN 650/750 s kontrolním otvorem, vložka z nerezového plechu 1.4404 tl. 1,0 mm._x000d_
</t>
  </si>
  <si>
    <t>-1597516163</t>
  </si>
  <si>
    <t>KK 104</t>
  </si>
  <si>
    <t>Tlumič hluku, útlum 30 dB., délka 2500 mm</t>
  </si>
  <si>
    <t>-331256118</t>
  </si>
  <si>
    <t>KK 105</t>
  </si>
  <si>
    <t>Upevňovací objímka pro potrubí DN 750</t>
  </si>
  <si>
    <t>-362775884</t>
  </si>
  <si>
    <t>KK 4</t>
  </si>
  <si>
    <t xml:space="preserve"> Odvod kondenzátu</t>
  </si>
  <si>
    <t>734292715</t>
  </si>
  <si>
    <t>Kohout kulový přímý G 1 PN 42 do 185°C vnitřní závit</t>
  </si>
  <si>
    <t>-1024405918</t>
  </si>
  <si>
    <t>722174004</t>
  </si>
  <si>
    <t>Potrubí plastové PPR svar polyfuze PN 16 D 32 x 4,4 mm</t>
  </si>
  <si>
    <t>2024416161</t>
  </si>
  <si>
    <t>948159418</t>
  </si>
  <si>
    <t>KK 9</t>
  </si>
  <si>
    <t>KK 91</t>
  </si>
  <si>
    <t>Spojovací materiál</t>
  </si>
  <si>
    <t>-421525103</t>
  </si>
  <si>
    <t>KK 92</t>
  </si>
  <si>
    <t>Ukotvení tlumiče, materiál + montáž</t>
  </si>
  <si>
    <t>761319928</t>
  </si>
  <si>
    <t>KK 93</t>
  </si>
  <si>
    <t>Drobný závěsný a kotvící materiál</t>
  </si>
  <si>
    <t>1206527807</t>
  </si>
  <si>
    <t>KK 94</t>
  </si>
  <si>
    <t>Vodivé pospojení, uzemnění</t>
  </si>
  <si>
    <t>-1823992298</t>
  </si>
  <si>
    <t>KK 95</t>
  </si>
  <si>
    <t>Doprava, přesun hmot</t>
  </si>
  <si>
    <t>-973144461</t>
  </si>
  <si>
    <t>KK 96</t>
  </si>
  <si>
    <t>Montážní plošina, lešení, pomocné konstrukce, mechanizace</t>
  </si>
  <si>
    <t>919731605</t>
  </si>
  <si>
    <t>KK 97</t>
  </si>
  <si>
    <t>Revize spalinové cesty dle ČSN 73 4201:2008</t>
  </si>
  <si>
    <t>-1016565758</t>
  </si>
  <si>
    <t>KK 98</t>
  </si>
  <si>
    <t>Stavební přípomoce</t>
  </si>
  <si>
    <t>488796774</t>
  </si>
  <si>
    <t>KK 99</t>
  </si>
  <si>
    <t>Dokumentace skutečného provedení (včetně předávacích protokolů)</t>
  </si>
  <si>
    <t>-459961698</t>
  </si>
  <si>
    <t>STAT - Statika</t>
  </si>
  <si>
    <t>1 - Zemní práce</t>
  </si>
  <si>
    <t>2 - Základy a zvláštní zakládání</t>
  </si>
  <si>
    <t>94 - Lešení a stavební výtahy</t>
  </si>
  <si>
    <t>96 - Bourání konstrukcí</t>
  </si>
  <si>
    <t>99 - Staveništní přesun hmot</t>
  </si>
  <si>
    <t>D96 - Přesuny suti a vybouraných hmot</t>
  </si>
  <si>
    <t>M43 - Montáže ocelových konstrukcí</t>
  </si>
  <si>
    <t>VN - Vedlejší náklady</t>
  </si>
  <si>
    <t>767 - Konstrukce zámečnické</t>
  </si>
  <si>
    <t>139601102R00</t>
  </si>
  <si>
    <t>Ruční výkop jam, rýh a šachet v hornině tř. 3</t>
  </si>
  <si>
    <t>-490084604</t>
  </si>
  <si>
    <t>161101501R00</t>
  </si>
  <si>
    <t>Svislé přemístění výkopku z hor. 1-4 ruční</t>
  </si>
  <si>
    <t>-936418278</t>
  </si>
  <si>
    <t>162201203R00</t>
  </si>
  <si>
    <t>Vodorovné přemíst.výkopku, kolečko hor.1-4, do 10m</t>
  </si>
  <si>
    <t>-597443768</t>
  </si>
  <si>
    <t>162201210R00</t>
  </si>
  <si>
    <t>Příplatek za dalš.10 m, kolečko, výkop. z hor.1- 4</t>
  </si>
  <si>
    <t>1578951650</t>
  </si>
  <si>
    <t>162701105R00</t>
  </si>
  <si>
    <t>Vodorovné přemístění výkopku z hor.1-4 do 10000 m</t>
  </si>
  <si>
    <t>345378356</t>
  </si>
  <si>
    <t>167101201R00</t>
  </si>
  <si>
    <t>Nakládání výkopku z hor.1 ÷ 4 - ručně</t>
  </si>
  <si>
    <t>-1841185390</t>
  </si>
  <si>
    <t>171201201R00</t>
  </si>
  <si>
    <t>Uložení sypaniny na skl.-modelace na výšku přes 2m</t>
  </si>
  <si>
    <t>806152843</t>
  </si>
  <si>
    <t>199000002R00</t>
  </si>
  <si>
    <t>Poplatek za skládku horniny 1- 4</t>
  </si>
  <si>
    <t>-904756979</t>
  </si>
  <si>
    <t>Základy a zvláštní zakládání</t>
  </si>
  <si>
    <t>275313711R00</t>
  </si>
  <si>
    <t>Beton základových patek prostý C 25/30</t>
  </si>
  <si>
    <t>1762745892</t>
  </si>
  <si>
    <t>275353101R00</t>
  </si>
  <si>
    <t>Bednění kotev.otvorů patek do 0,01 m2, hl. 0,25 m</t>
  </si>
  <si>
    <t>-1784908118</t>
  </si>
  <si>
    <t>278311061R00</t>
  </si>
  <si>
    <t>Zálivka kotevních otvorů C 25/30 XF1 do 0,02 m3</t>
  </si>
  <si>
    <t>1913774735</t>
  </si>
  <si>
    <t>0,01*4</t>
  </si>
  <si>
    <t>460650016RT2</t>
  </si>
  <si>
    <t>Podkladová vrstva z betonu, z betonu prostého C 8/10</t>
  </si>
  <si>
    <t>-863922319</t>
  </si>
  <si>
    <t>0,8*0,8*0,1</t>
  </si>
  <si>
    <t>632401932R00</t>
  </si>
  <si>
    <t>Příplatek k potěrům za sklon 30-45° tloušťky 20 mm</t>
  </si>
  <si>
    <t>1065297995</t>
  </si>
  <si>
    <t>Lešení a stavební výtahy</t>
  </si>
  <si>
    <t>946941106RT5</t>
  </si>
  <si>
    <t>Montáž pojízdných Alu věží , 2,5 x 0,85 m, pracovní výška 12,3 m</t>
  </si>
  <si>
    <t>-1989106208</t>
  </si>
  <si>
    <t>946941196RT5</t>
  </si>
  <si>
    <t>Nájemné pojízdných Alu věží , 2,5 x 0,85 m, pracovní výška 12,3 m</t>
  </si>
  <si>
    <t>849531362</t>
  </si>
  <si>
    <t>946941806RT5</t>
  </si>
  <si>
    <t>Demontáž pojízdných Alu věží , 2,5 x 0,85 m, pracovní výška 12,3 m</t>
  </si>
  <si>
    <t>-1175865195</t>
  </si>
  <si>
    <t>Bourání konstrukcí</t>
  </si>
  <si>
    <t>970251300R00</t>
  </si>
  <si>
    <t>Řezání železobetonu hl. řezu 300 mm</t>
  </si>
  <si>
    <t>-1806016224</t>
  </si>
  <si>
    <t>0,85*4</t>
  </si>
  <si>
    <t>971052551R30</t>
  </si>
  <si>
    <t>Vybourání otvorů zdi želbet. pl. 1 m2, tl. 30 cm</t>
  </si>
  <si>
    <t>-2067150885</t>
  </si>
  <si>
    <t>Staveništní přesun hmot</t>
  </si>
  <si>
    <t>998011002R00</t>
  </si>
  <si>
    <t>Přesun hmot pro budovy zděné výšky do 12 m</t>
  </si>
  <si>
    <t>1423102061</t>
  </si>
  <si>
    <t>D96</t>
  </si>
  <si>
    <t>Přesuny suti a vybouraných hmot</t>
  </si>
  <si>
    <t>979011311R00</t>
  </si>
  <si>
    <t>Svislá doprava suti a vybouraných hmot shozem</t>
  </si>
  <si>
    <t>-882839128</t>
  </si>
  <si>
    <t>979081111R00</t>
  </si>
  <si>
    <t>Odvoz suti a vybour. hmot na skládku do 1 km</t>
  </si>
  <si>
    <t>-208872864</t>
  </si>
  <si>
    <t>979081121R00</t>
  </si>
  <si>
    <t>Příplatek k odvozu za každý další 1 km</t>
  </si>
  <si>
    <t>1248598255</t>
  </si>
  <si>
    <t>979082111R00</t>
  </si>
  <si>
    <t>Vnitrostaveništní doprava suti do 10 m</t>
  </si>
  <si>
    <t>232560136</t>
  </si>
  <si>
    <t>979082121R00</t>
  </si>
  <si>
    <t>Příplatek k vnitrost. dopravě suti za dalších 5 m</t>
  </si>
  <si>
    <t>439862134</t>
  </si>
  <si>
    <t>979093111R00</t>
  </si>
  <si>
    <t>Uložení suti na skládku bez zhutnění</t>
  </si>
  <si>
    <t>-340299028</t>
  </si>
  <si>
    <t>979094111R00</t>
  </si>
  <si>
    <t>Nakládání nebo překládání vybouraných hmot</t>
  </si>
  <si>
    <t>271225852</t>
  </si>
  <si>
    <t>979990001R00</t>
  </si>
  <si>
    <t>Poplatek za skládku stavební suti</t>
  </si>
  <si>
    <t>-1992651714</t>
  </si>
  <si>
    <t>M43</t>
  </si>
  <si>
    <t>Montáže ocelových konstrukcí</t>
  </si>
  <si>
    <t>430713001R00</t>
  </si>
  <si>
    <t>Podpěry ocelové, výška 3 - 12 m, do 200 kg/m</t>
  </si>
  <si>
    <t>100 kg</t>
  </si>
  <si>
    <t>-1124039561</t>
  </si>
  <si>
    <t>789421341</t>
  </si>
  <si>
    <t>Metalizace technol ok zn tl150um, tř.I</t>
  </si>
  <si>
    <t>361568157</t>
  </si>
  <si>
    <t>VN</t>
  </si>
  <si>
    <t>Vedlejší náklady</t>
  </si>
  <si>
    <t>005121 R</t>
  </si>
  <si>
    <t>-878158342</t>
  </si>
  <si>
    <t>005122010R</t>
  </si>
  <si>
    <t>Provoz objednatele</t>
  </si>
  <si>
    <t>1511239413</t>
  </si>
  <si>
    <t>005124010R</t>
  </si>
  <si>
    <t>Koordinační činnost</t>
  </si>
  <si>
    <t>-1962483837</t>
  </si>
  <si>
    <t>005211080R</t>
  </si>
  <si>
    <t>Bezpečnostní a hygienická opatření na staveništi</t>
  </si>
  <si>
    <t>-1520360979</t>
  </si>
  <si>
    <t>13211258R</t>
  </si>
  <si>
    <t xml:space="preserve">Tyč ocelová kruhová jakost S235  D 16 mm, 11375</t>
  </si>
  <si>
    <t>776663449</t>
  </si>
  <si>
    <t>13611210R</t>
  </si>
  <si>
    <t xml:space="preserve">Plech hladký jakost 11375.1  3x1000x2000 mm</t>
  </si>
  <si>
    <t>96836018</t>
  </si>
  <si>
    <t>1 m2 = 24 kg : 24,0*0,001*0,1*0,1*1,08</t>
  </si>
  <si>
    <t>24,0*0,001*0,07*0,07*4*1,08</t>
  </si>
  <si>
    <t>24,0*0,001*0,05*0,07*16*1,08</t>
  </si>
  <si>
    <t>13611224R</t>
  </si>
  <si>
    <t xml:space="preserve">Plech hladký jakost 11375.1  8x1000x2000 mm</t>
  </si>
  <si>
    <t>-1203064670</t>
  </si>
  <si>
    <t>14587265R</t>
  </si>
  <si>
    <t xml:space="preserve">Profil čtvercový uzavř.svařovaný  S235  50 x 5 mm</t>
  </si>
  <si>
    <t>1138568919</t>
  </si>
  <si>
    <t>145872825</t>
  </si>
  <si>
    <t xml:space="preserve">Profil čtvercový uzavř.svařovaný  S235  70 x 5 mm</t>
  </si>
  <si>
    <t>1620267293</t>
  </si>
  <si>
    <t>145872965</t>
  </si>
  <si>
    <t xml:space="preserve">Profil čtvercový uzavř.svařovaný  S235  100 x 5 mm</t>
  </si>
  <si>
    <t>-1169537541</t>
  </si>
  <si>
    <t>145877655</t>
  </si>
  <si>
    <t xml:space="preserve">Profil obdélník. uzavř.svařovaný S235   70x50x5 mm</t>
  </si>
  <si>
    <t>1755314597</t>
  </si>
  <si>
    <t>31110716R</t>
  </si>
  <si>
    <t>Matice přesná šestihranná 02 1401 M 16</t>
  </si>
  <si>
    <t>-1912255348</t>
  </si>
  <si>
    <t>311240220000R</t>
  </si>
  <si>
    <t xml:space="preserve">Podložka  16,3       021740.0</t>
  </si>
  <si>
    <t>546007717</t>
  </si>
  <si>
    <t>55399994R</t>
  </si>
  <si>
    <t>Kotvy, úhelníky apod.atypické výrobky</t>
  </si>
  <si>
    <t>-105329391</t>
  </si>
  <si>
    <t>55399999R</t>
  </si>
  <si>
    <t>Ocelové výrobky - kotvy a spojky-atypické prvky</t>
  </si>
  <si>
    <t>-87769197</t>
  </si>
  <si>
    <t>767995101R00</t>
  </si>
  <si>
    <t>Výroba a montáž kov. atypických konstr. do 5 kg</t>
  </si>
  <si>
    <t>-1040893845</t>
  </si>
  <si>
    <t>767995102R00</t>
  </si>
  <si>
    <t>Výroba a montáž kov. atypických konstr. do 10 kg</t>
  </si>
  <si>
    <t>-865291515</t>
  </si>
  <si>
    <t>767995103R00</t>
  </si>
  <si>
    <t>Výroba a montáž kov. atypických konstr. do 20 kg</t>
  </si>
  <si>
    <t>-384543615</t>
  </si>
  <si>
    <t>767995105R00</t>
  </si>
  <si>
    <t>Výroba a montáž kov. atypických konstr. do 100 kg</t>
  </si>
  <si>
    <t>1829347222</t>
  </si>
  <si>
    <t>953981103R00</t>
  </si>
  <si>
    <t>Chemické kotvy do betonu, hl. 110 mm, M 12, ampule</t>
  </si>
  <si>
    <t>-797463408</t>
  </si>
  <si>
    <t>998767102R00</t>
  </si>
  <si>
    <t>Přesun hmot pro zámečnické konstr., výšky do 12 m</t>
  </si>
  <si>
    <t>-980302757</t>
  </si>
  <si>
    <t>SO 02 - Odběrná zařízení v objektech</t>
  </si>
  <si>
    <t>SO 02.1 - Objekty - sklad</t>
  </si>
  <si>
    <t>-1877418603</t>
  </si>
  <si>
    <t>631545740</t>
  </si>
  <si>
    <t>Pouzdro potrubní izolační s Al folií pro potrubí DN 40, tl.40 mm</t>
  </si>
  <si>
    <t>-1408299853</t>
  </si>
  <si>
    <t>237648450</t>
  </si>
  <si>
    <t>Napuštění a odvzdušnění systému (součást dodávky kotelny)</t>
  </si>
  <si>
    <t>1128758285</t>
  </si>
  <si>
    <t>Topná zkouška (součást dodávky kotelny)</t>
  </si>
  <si>
    <t>1710742752</t>
  </si>
  <si>
    <t>Funkční zkouška systému, nastavení ventilů</t>
  </si>
  <si>
    <t>-1862833216</t>
  </si>
  <si>
    <t>-543283816</t>
  </si>
  <si>
    <t>657319058</t>
  </si>
  <si>
    <t>733191917</t>
  </si>
  <si>
    <t>Zaslepení potrubí ocelového závitového zavařením a skováním DN 40</t>
  </si>
  <si>
    <t>-396205432</t>
  </si>
  <si>
    <t>1315071658</t>
  </si>
  <si>
    <t>1153371769</t>
  </si>
  <si>
    <t>Kohout kulový s vypouštěním DN 15, PN 10, 100°C</t>
  </si>
  <si>
    <t>-871937636</t>
  </si>
  <si>
    <t>734209116</t>
  </si>
  <si>
    <t>Montáž armatury závitové s dvěma závity G 5/4</t>
  </si>
  <si>
    <t>-691262344</t>
  </si>
  <si>
    <t>Regulátor diferenčního tlaku DN 32, PN 16, Δp=20-80 kPa</t>
  </si>
  <si>
    <t>80952415</t>
  </si>
  <si>
    <t>Ruční vyvažovací ventil DN 32, PN 20</t>
  </si>
  <si>
    <t>-1169113955</t>
  </si>
  <si>
    <t>911960620</t>
  </si>
  <si>
    <t>-1876189770</t>
  </si>
  <si>
    <t>-763010004</t>
  </si>
  <si>
    <t>1122260875</t>
  </si>
  <si>
    <t>1522396275</t>
  </si>
  <si>
    <t>SO 02.2 - Objekty - truhlárna</t>
  </si>
  <si>
    <t>1135268482</t>
  </si>
  <si>
    <t>Pouzdro potrubní izolační s Al folií pro potrubí DN 25, tl.30 mm</t>
  </si>
  <si>
    <t>1409348473</t>
  </si>
  <si>
    <t>631546050</t>
  </si>
  <si>
    <t>Pouzdro potrubní izolační s Al folií pro potrubí DN 50, tl.50 mm</t>
  </si>
  <si>
    <t>2129934159</t>
  </si>
  <si>
    <t>1666543922</t>
  </si>
  <si>
    <t>631546070.1</t>
  </si>
  <si>
    <t>Pouzdro potrubní izolační s Al folií pro potrubí DN 65, tl.60 mm</t>
  </si>
  <si>
    <t>-356425599</t>
  </si>
  <si>
    <t>-1629607399</t>
  </si>
  <si>
    <t>1979135135</t>
  </si>
  <si>
    <t>-1104228037</t>
  </si>
  <si>
    <t>-1432291514</t>
  </si>
  <si>
    <t>1210056647</t>
  </si>
  <si>
    <t>426105820.2</t>
  </si>
  <si>
    <t>Čerpadlo oběhové teplovodní DN 25, Q=0,9 m3/h, H=2,0 m, 230 V, 45 W, 0,38 A</t>
  </si>
  <si>
    <t>756557774</t>
  </si>
  <si>
    <t>1180170084</t>
  </si>
  <si>
    <t>-1869593781</t>
  </si>
  <si>
    <t>-957961449</t>
  </si>
  <si>
    <t>733121222</t>
  </si>
  <si>
    <t>Potrubí ocelové hladké bezešvé v kotelnách nebo strojovnách D 76x3,2</t>
  </si>
  <si>
    <t>1492167359</t>
  </si>
  <si>
    <t>-1786398903</t>
  </si>
  <si>
    <t>-542389145</t>
  </si>
  <si>
    <t>733190225</t>
  </si>
  <si>
    <t>Zkouška těsnosti potrubí ocelové hladké přes D 60,3x2,9 do D 89x5,0</t>
  </si>
  <si>
    <t>-1129092106</t>
  </si>
  <si>
    <t>733191918</t>
  </si>
  <si>
    <t>Zaslepení potrubí ocelového závitového zavařením a skováním DN 50</t>
  </si>
  <si>
    <t>896196977</t>
  </si>
  <si>
    <t>-1170278550</t>
  </si>
  <si>
    <t>R733 01</t>
  </si>
  <si>
    <t>Propojení na stávající potrubí</t>
  </si>
  <si>
    <t>1761157201</t>
  </si>
  <si>
    <t>734109115</t>
  </si>
  <si>
    <t>Montáž armatury přírubové se dvěma přírubami PN 6 DN 65</t>
  </si>
  <si>
    <t>653257833</t>
  </si>
  <si>
    <t>55128076</t>
  </si>
  <si>
    <t>Klapka uzavírací mezipřírubová DN 65, PN 10, 100°C</t>
  </si>
  <si>
    <t>-46977499</t>
  </si>
  <si>
    <t>-1257448383</t>
  </si>
  <si>
    <t>303890823</t>
  </si>
  <si>
    <t>237627150</t>
  </si>
  <si>
    <t>Kohout kulový DN 25, PN 10, 100°C, plnoprůtokový</t>
  </si>
  <si>
    <t>-506292192</t>
  </si>
  <si>
    <t>1391642862</t>
  </si>
  <si>
    <t>662303406</t>
  </si>
  <si>
    <t>734209117</t>
  </si>
  <si>
    <t>Montáž armatury závitové s dvěma závity G 6/4</t>
  </si>
  <si>
    <t>825444265</t>
  </si>
  <si>
    <t>Regulátor diferenčního tlaku DN 40, PN 16, Δp=20-80 kPa</t>
  </si>
  <si>
    <t>47309839</t>
  </si>
  <si>
    <t>Ruční vyvažovací ventil DN 40, PN 20</t>
  </si>
  <si>
    <t>2091843999</t>
  </si>
  <si>
    <t>734209124</t>
  </si>
  <si>
    <t>Montáž armatury závitové s třemi závity G 3/4</t>
  </si>
  <si>
    <t>-101974627</t>
  </si>
  <si>
    <t>R734 06</t>
  </si>
  <si>
    <t xml:space="preserve">Trojcestný směšovací ventil, DN 20, PN 10, kvs=4,0  se servopohonem, 3-bodové řízení, 230 V, doba přestavební 60 s</t>
  </si>
  <si>
    <t>1033930850</t>
  </si>
  <si>
    <t>-1277551116</t>
  </si>
  <si>
    <t>-838031719</t>
  </si>
  <si>
    <t>-270698809</t>
  </si>
  <si>
    <t>-8745867</t>
  </si>
  <si>
    <t>1752794815</t>
  </si>
  <si>
    <t>-1853342007</t>
  </si>
  <si>
    <t>El. - MaR - Elektro + MaR</t>
  </si>
  <si>
    <t>D1 - Dodávky DT2 vč. řídícího systému</t>
  </si>
  <si>
    <t xml:space="preserve">    D3 - CENTRAL STOP</t>
  </si>
  <si>
    <t xml:space="preserve">    D4 - POLE ROZVADĚČE IP65</t>
  </si>
  <si>
    <t xml:space="preserve">    D5 - ZPROVOZNĚNÍ REGULÁTORU</t>
  </si>
  <si>
    <t xml:space="preserve">    D6 - EKVITERMNÍ REGULÁTOR</t>
  </si>
  <si>
    <t>D13 - Dodávky uzemnění</t>
  </si>
  <si>
    <t xml:space="preserve">    D14 - Uzemnění</t>
  </si>
  <si>
    <t>D16 - Dodávky elektro zařízení</t>
  </si>
  <si>
    <t xml:space="preserve">    D17 - Úprava stávajícího rozváděče elektro</t>
  </si>
  <si>
    <t>D19 - Elektromontáže</t>
  </si>
  <si>
    <t xml:space="preserve">    D20 - OCELOVÁ KONSTRUKCE VŠEOBECNĚVČETNĚ NÁTĚRŮ</t>
  </si>
  <si>
    <t xml:space="preserve">    D21 - PRŮRAZY</t>
  </si>
  <si>
    <t xml:space="preserve">    D24 - A SPOJOVACÍHO MAT.</t>
  </si>
  <si>
    <t xml:space="preserve">    D25 - PVC lišty, trubky</t>
  </si>
  <si>
    <t xml:space="preserve">    D26 - KABEL SILOVÝ,IZOLACE PVC</t>
  </si>
  <si>
    <t xml:space="preserve">    D27 - KABEL STÍNĚNÝ</t>
  </si>
  <si>
    <t>D29 - HZS</t>
  </si>
  <si>
    <t xml:space="preserve">    D30 - HODINOVE ZUCTOVACI SAZBY</t>
  </si>
  <si>
    <t xml:space="preserve">    D31 - SPOLUPRACE S DODAVATELEM PRI</t>
  </si>
  <si>
    <t xml:space="preserve">    D32 - KOORDINACE POSTUPU PRACI</t>
  </si>
  <si>
    <t xml:space="preserve">    D34 - DLE CSN 331500</t>
  </si>
  <si>
    <t>D9 - Dodávky polní instrumentace</t>
  </si>
  <si>
    <t xml:space="preserve">    D10 - SNÍMAČE TEPLOTY ODPOROVÉ</t>
  </si>
  <si>
    <t xml:space="preserve">    D11 - Zaplavení</t>
  </si>
  <si>
    <t>Dodávky DT2 vč. řídícího systému</t>
  </si>
  <si>
    <t>K208</t>
  </si>
  <si>
    <t>Vypínač 1-polový na DIN, 16A</t>
  </si>
  <si>
    <t>-1723077541</t>
  </si>
  <si>
    <t>K209</t>
  </si>
  <si>
    <t>Motorový spouštěč, 0.4-0.63A, pomocný kontakt 1Z, 10kA</t>
  </si>
  <si>
    <t>1906657962</t>
  </si>
  <si>
    <t>K210</t>
  </si>
  <si>
    <t>Instalační stykač, 230V, 2xNO</t>
  </si>
  <si>
    <t>-158838697</t>
  </si>
  <si>
    <t>K211</t>
  </si>
  <si>
    <t>Signálka LED bílá, pro řadovou zástavbu na DIN, 230Vac</t>
  </si>
  <si>
    <t>747585304</t>
  </si>
  <si>
    <t>K212</t>
  </si>
  <si>
    <t>Signálka LED červená, pro řadovou zástavbu na DIN, 230Vac</t>
  </si>
  <si>
    <t>1502389122</t>
  </si>
  <si>
    <t>K213</t>
  </si>
  <si>
    <t>Přepínač, 3-polohový, (černý)</t>
  </si>
  <si>
    <t>-191197064</t>
  </si>
  <si>
    <t>K214</t>
  </si>
  <si>
    <t>Svorka řadová 4 mm2 (šroubová, zelenožlutá)</t>
  </si>
  <si>
    <t>2045120673</t>
  </si>
  <si>
    <t>-1938115121</t>
  </si>
  <si>
    <t>-1601762784</t>
  </si>
  <si>
    <t>938310380</t>
  </si>
  <si>
    <t>1132824751</t>
  </si>
  <si>
    <t>1207178960</t>
  </si>
  <si>
    <t>513420704</t>
  </si>
  <si>
    <t>-1664737173</t>
  </si>
  <si>
    <t>-1583702421</t>
  </si>
  <si>
    <t>864939203</t>
  </si>
  <si>
    <t>-560464883</t>
  </si>
  <si>
    <t>-516060950</t>
  </si>
  <si>
    <t>-2104334569</t>
  </si>
  <si>
    <t>965688396</t>
  </si>
  <si>
    <t>-1619953413</t>
  </si>
  <si>
    <t>-525182269</t>
  </si>
  <si>
    <t>-611416498</t>
  </si>
  <si>
    <t>-556961111</t>
  </si>
  <si>
    <t>1983090850</t>
  </si>
  <si>
    <t>463642285</t>
  </si>
  <si>
    <t>544315630</t>
  </si>
  <si>
    <t>862239452</t>
  </si>
  <si>
    <t>1121387863</t>
  </si>
  <si>
    <t>1897347454</t>
  </si>
  <si>
    <t>1823013261</t>
  </si>
  <si>
    <t>-322315833</t>
  </si>
  <si>
    <t>1924468351</t>
  </si>
  <si>
    <t>POLE ROZVADĚČE IP65</t>
  </si>
  <si>
    <t>K215</t>
  </si>
  <si>
    <t>Skříňová rozvodnice, 310x586X148 mm, RAL7035, IP65, 36 modulů</t>
  </si>
  <si>
    <t>-286452121</t>
  </si>
  <si>
    <t>ZPROVOZNĚNÍ REGULÁTORU</t>
  </si>
  <si>
    <t>-32411815</t>
  </si>
  <si>
    <t>EKVITERMNÍ REGULÁTOR</t>
  </si>
  <si>
    <t>K216</t>
  </si>
  <si>
    <t xml:space="preserve">DDC regulátor, bez disp., Ethernet, I/O bus, 2xRS485,2xRS232.napájení 24AC/DC  IPLC301B</t>
  </si>
  <si>
    <t>1112171486</t>
  </si>
  <si>
    <t>K217</t>
  </si>
  <si>
    <t>Montáž rozvaděče +DT2 na dílně</t>
  </si>
  <si>
    <t>1968799501</t>
  </si>
  <si>
    <t>K218</t>
  </si>
  <si>
    <t>Usazení rozvaděče +DT2 na místě</t>
  </si>
  <si>
    <t>-1774433916</t>
  </si>
  <si>
    <t>-1653931760</t>
  </si>
  <si>
    <t>Dodávky uzemnění</t>
  </si>
  <si>
    <t>D14</t>
  </si>
  <si>
    <t>Uzemnění</t>
  </si>
  <si>
    <t>600737660</t>
  </si>
  <si>
    <t>1514153598</t>
  </si>
  <si>
    <t>386789102</t>
  </si>
  <si>
    <t>-1570556001</t>
  </si>
  <si>
    <t>-2128665253</t>
  </si>
  <si>
    <t>-1775292842</t>
  </si>
  <si>
    <t>-2095291137</t>
  </si>
  <si>
    <t>-1356067929</t>
  </si>
  <si>
    <t>-2019212991</t>
  </si>
  <si>
    <t>-1922718048</t>
  </si>
  <si>
    <t>269454911</t>
  </si>
  <si>
    <t>-91422155</t>
  </si>
  <si>
    <t>-590511507</t>
  </si>
  <si>
    <t>788374309</t>
  </si>
  <si>
    <t>1220081952</t>
  </si>
  <si>
    <t>D26</t>
  </si>
  <si>
    <t>-1519395606</t>
  </si>
  <si>
    <t>-1643738011</t>
  </si>
  <si>
    <t>-1855102575</t>
  </si>
  <si>
    <t>K219</t>
  </si>
  <si>
    <t>CMSM-G 5x1, pevně</t>
  </si>
  <si>
    <t>1461512140</t>
  </si>
  <si>
    <t>-597974580</t>
  </si>
  <si>
    <t>1150250532</t>
  </si>
  <si>
    <t>436534570</t>
  </si>
  <si>
    <t>D30</t>
  </si>
  <si>
    <t>K220</t>
  </si>
  <si>
    <t>1473248652</t>
  </si>
  <si>
    <t>K221</t>
  </si>
  <si>
    <t>1733536605</t>
  </si>
  <si>
    <t>K222</t>
  </si>
  <si>
    <t>18499419</t>
  </si>
  <si>
    <t>K223</t>
  </si>
  <si>
    <t>1025516675</t>
  </si>
  <si>
    <t>D34</t>
  </si>
  <si>
    <t>-2122825632</t>
  </si>
  <si>
    <t>K224</t>
  </si>
  <si>
    <t>34362782</t>
  </si>
  <si>
    <t>K225</t>
  </si>
  <si>
    <t>522708304</t>
  </si>
  <si>
    <t>K226</t>
  </si>
  <si>
    <t>-349932394</t>
  </si>
  <si>
    <t>K227</t>
  </si>
  <si>
    <t>Výrobní dokumentace rozváděčů</t>
  </si>
  <si>
    <t>1164261985</t>
  </si>
  <si>
    <t>K228</t>
  </si>
  <si>
    <t>1663782340</t>
  </si>
  <si>
    <t>D10</t>
  </si>
  <si>
    <t>118697452</t>
  </si>
  <si>
    <t>-730847849</t>
  </si>
  <si>
    <t>298836025</t>
  </si>
  <si>
    <t>-1196989634</t>
  </si>
  <si>
    <t>-230218933</t>
  </si>
  <si>
    <t>SO 02.3 - Objekty - vrátnice</t>
  </si>
  <si>
    <t>D1 - Dodávky DT3 vč. řídícího systému</t>
  </si>
  <si>
    <t>D14 - Dodávky uzemnění</t>
  </si>
  <si>
    <t xml:space="preserve">    D15 - Uzemnění</t>
  </si>
  <si>
    <t>D17 - Dodávky elektro zařízení</t>
  </si>
  <si>
    <t xml:space="preserve">    D18 - Úprava stávajícího rozváděče elektro</t>
  </si>
  <si>
    <t>D20 - Elektromontáže</t>
  </si>
  <si>
    <t xml:space="preserve">    D21 - OCELOVÁ KONSTRUKCE VŠEOBECNĚVČETNĚ NÁTĚRŮ</t>
  </si>
  <si>
    <t xml:space="preserve">    D22 - PRŮRAZY</t>
  </si>
  <si>
    <t xml:space="preserve">    D25 - A SPOJOVACÍHO MAT.</t>
  </si>
  <si>
    <t xml:space="preserve">    D26 - PVC lišty, trubky</t>
  </si>
  <si>
    <t xml:space="preserve">    D27 - KABEL SILOVÝ,IZOLACE PVC</t>
  </si>
  <si>
    <t xml:space="preserve">    D28 - KABEL STÍNĚNÝ</t>
  </si>
  <si>
    <t>D30 - HZS</t>
  </si>
  <si>
    <t xml:space="preserve">    D31 - HODINOVE ZUCTOVACI SAZBY</t>
  </si>
  <si>
    <t xml:space="preserve">    D32 - SPOLUPRACE S DODAVATELEM PRI</t>
  </si>
  <si>
    <t xml:space="preserve">    D33 - KOORDINACE POSTUPU PRACI</t>
  </si>
  <si>
    <t xml:space="preserve">    D35 - DLE CSN 331500</t>
  </si>
  <si>
    <t xml:space="preserve">    D11 - Termostat</t>
  </si>
  <si>
    <t xml:space="preserve">    D12 - Zaplavení</t>
  </si>
  <si>
    <t>Dodávky DT3 vč. řídícího systému</t>
  </si>
  <si>
    <t>990928637</t>
  </si>
  <si>
    <t>-390637798</t>
  </si>
  <si>
    <t>1913322118</t>
  </si>
  <si>
    <t>683102163</t>
  </si>
  <si>
    <t>-489401180</t>
  </si>
  <si>
    <t>-1673721990</t>
  </si>
  <si>
    <t>232566010</t>
  </si>
  <si>
    <t>-1327468133</t>
  </si>
  <si>
    <t>903424974</t>
  </si>
  <si>
    <t>404925625</t>
  </si>
  <si>
    <t>741478914</t>
  </si>
  <si>
    <t>1644052165</t>
  </si>
  <si>
    <t>-570029298</t>
  </si>
  <si>
    <t>-1723206109</t>
  </si>
  <si>
    <t>-267271327</t>
  </si>
  <si>
    <t>-798693615</t>
  </si>
  <si>
    <t>833693372</t>
  </si>
  <si>
    <t>-819509365</t>
  </si>
  <si>
    <t>2140622942</t>
  </si>
  <si>
    <t>953547147</t>
  </si>
  <si>
    <t>2112800488</t>
  </si>
  <si>
    <t>-342828475</t>
  </si>
  <si>
    <t>-1478159853</t>
  </si>
  <si>
    <t>1363074717</t>
  </si>
  <si>
    <t>554063376</t>
  </si>
  <si>
    <t>2077510744</t>
  </si>
  <si>
    <t>1486321739</t>
  </si>
  <si>
    <t>-1397101624</t>
  </si>
  <si>
    <t>353104305</t>
  </si>
  <si>
    <t>-1241890200</t>
  </si>
  <si>
    <t>-2008846281</t>
  </si>
  <si>
    <t>1564985712</t>
  </si>
  <si>
    <t>-1930244116</t>
  </si>
  <si>
    <t>1008696229</t>
  </si>
  <si>
    <t>-2082482935</t>
  </si>
  <si>
    <t>-858364632</t>
  </si>
  <si>
    <t>K229</t>
  </si>
  <si>
    <t>Rozšiřující modul V/V, 8xDI, 8xDO, galv. oddělení</t>
  </si>
  <si>
    <t>-2084058151</t>
  </si>
  <si>
    <t>K230</t>
  </si>
  <si>
    <t>Montáž rozvaděče +DT3 na dílně</t>
  </si>
  <si>
    <t>950891663</t>
  </si>
  <si>
    <t>K231</t>
  </si>
  <si>
    <t>Usazení rozvaděče +DT3 na místě</t>
  </si>
  <si>
    <t>-1344671037</t>
  </si>
  <si>
    <t>1125143252</t>
  </si>
  <si>
    <t>-95562237</t>
  </si>
  <si>
    <t>-565660396</t>
  </si>
  <si>
    <t>-214685366</t>
  </si>
  <si>
    <t>-951961715</t>
  </si>
  <si>
    <t>-898853728</t>
  </si>
  <si>
    <t>1151994152</t>
  </si>
  <si>
    <t>1310848295</t>
  </si>
  <si>
    <t>1850593974</t>
  </si>
  <si>
    <t>-1370562687</t>
  </si>
  <si>
    <t>D22</t>
  </si>
  <si>
    <t>1822188802</t>
  </si>
  <si>
    <t>-400494352</t>
  </si>
  <si>
    <t>964073099</t>
  </si>
  <si>
    <t>-1792404339</t>
  </si>
  <si>
    <t>1236866012</t>
  </si>
  <si>
    <t>-615835024</t>
  </si>
  <si>
    <t>-1214010617</t>
  </si>
  <si>
    <t>-1457978942</t>
  </si>
  <si>
    <t>601845971</t>
  </si>
  <si>
    <t>1742738272</t>
  </si>
  <si>
    <t>426243663</t>
  </si>
  <si>
    <t>-452983228</t>
  </si>
  <si>
    <t>1663260276</t>
  </si>
  <si>
    <t>-949911872</t>
  </si>
  <si>
    <t>-244401660</t>
  </si>
  <si>
    <t>-83318725</t>
  </si>
  <si>
    <t>-1605415143</t>
  </si>
  <si>
    <t>D35</t>
  </si>
  <si>
    <t>2116117032</t>
  </si>
  <si>
    <t>1260611558</t>
  </si>
  <si>
    <t>980888895</t>
  </si>
  <si>
    <t>-146358028</t>
  </si>
  <si>
    <t>-419488376</t>
  </si>
  <si>
    <t>1631299940</t>
  </si>
  <si>
    <t>-1647098715</t>
  </si>
  <si>
    <t>-573900967</t>
  </si>
  <si>
    <t>-1829874878</t>
  </si>
  <si>
    <t>Termostat</t>
  </si>
  <si>
    <t>K232</t>
  </si>
  <si>
    <t xml:space="preserve">Regulátor teploty příložný, Ni1000/5000, měřící rozsah           -30..+200 °C, plastová hlava</t>
  </si>
  <si>
    <t>715417675</t>
  </si>
  <si>
    <t>-1346284838</t>
  </si>
  <si>
    <t>85328561</t>
  </si>
  <si>
    <t>-622400486</t>
  </si>
  <si>
    <t>1287234732</t>
  </si>
  <si>
    <t>631545730</t>
  </si>
  <si>
    <t>Pouzdro potrubní izolační s Al folií pro potrubí DN 32, tl.40 mm</t>
  </si>
  <si>
    <t>-235421986</t>
  </si>
  <si>
    <t>-497796708</t>
  </si>
  <si>
    <t>722130233</t>
  </si>
  <si>
    <t>Potrubí vodovodní ocelové závitové pozinkované svařované běžné DN 25</t>
  </si>
  <si>
    <t>1519237373</t>
  </si>
  <si>
    <t>722231074</t>
  </si>
  <si>
    <t>Klapka zpětná DN 25, PN 10, závitová</t>
  </si>
  <si>
    <t>-1631242415</t>
  </si>
  <si>
    <t>722231142</t>
  </si>
  <si>
    <t>Ventil závitový pojistný DN 20, 8 bar</t>
  </si>
  <si>
    <t>-117474227</t>
  </si>
  <si>
    <t>722232045</t>
  </si>
  <si>
    <t>Kohout kulový přímý DN 25, PN 16, vnitřní závit, pro pitnou vodu</t>
  </si>
  <si>
    <t>1460004118</t>
  </si>
  <si>
    <t>Zkouška těsnosti vodovodního potrubí závitového do DN 50</t>
  </si>
  <si>
    <t>-606952129</t>
  </si>
  <si>
    <t>1596502398</t>
  </si>
  <si>
    <t>998722103</t>
  </si>
  <si>
    <t>Přesun hmot tonážní pro vnitřní vodovod v objektech v do 24 m</t>
  </si>
  <si>
    <t>-22208967</t>
  </si>
  <si>
    <t>R722 01</t>
  </si>
  <si>
    <t>Propojení na stávající vodovodní potrubí</t>
  </si>
  <si>
    <t>1280463663</t>
  </si>
  <si>
    <t>-169371741</t>
  </si>
  <si>
    <t>-463004292</t>
  </si>
  <si>
    <t>-1896170852</t>
  </si>
  <si>
    <t>732219315.1</t>
  </si>
  <si>
    <t>Montáž ohříváku vody stojatého o obsahu 750 litrů</t>
  </si>
  <si>
    <t>-554025177</t>
  </si>
  <si>
    <t>484388160</t>
  </si>
  <si>
    <t>Ohřívač vody zásobníkový stacionární 750 litrů</t>
  </si>
  <si>
    <t>664555686</t>
  </si>
  <si>
    <t>732331717.1</t>
  </si>
  <si>
    <t>Nádoba tlaková expanzní s membránou závitové připojení PN 1,0 o objemu 60 l, 10 bar</t>
  </si>
  <si>
    <t>1886861335</t>
  </si>
  <si>
    <t>987911563</t>
  </si>
  <si>
    <t>Čerpadlo oběhové teplovodní DN 25, Q=1,7 m3/h, H=2,5 m, 230 V, 92 W, 0,74 A</t>
  </si>
  <si>
    <t>-1499449953</t>
  </si>
  <si>
    <t>1299764450</t>
  </si>
  <si>
    <t>1672893044</t>
  </si>
  <si>
    <t>1353483181</t>
  </si>
  <si>
    <t>-484632214</t>
  </si>
  <si>
    <t>733191916</t>
  </si>
  <si>
    <t>Zaslepení potrubí ocelového závitového zavařením a skováním DN 32</t>
  </si>
  <si>
    <t>705198403</t>
  </si>
  <si>
    <t>733191926</t>
  </si>
  <si>
    <t>Navaření odbočky na potrubí ocelové závitové DN 32</t>
  </si>
  <si>
    <t>1324388119</t>
  </si>
  <si>
    <t>-809782754</t>
  </si>
  <si>
    <t>-1806371923</t>
  </si>
  <si>
    <t>-950320959</t>
  </si>
  <si>
    <t>551212890</t>
  </si>
  <si>
    <t>Ventil automatický odvzdušňovací, svislý + zpětný ventil, mosaz DN 15</t>
  </si>
  <si>
    <t>355581531</t>
  </si>
  <si>
    <t>818157556</t>
  </si>
  <si>
    <t>-912757145</t>
  </si>
  <si>
    <t xml:space="preserve">Tlakově nezávislý dvoucestný regulační vyvažovací ventil, DN 25, PN 16, 90°C, servopohon, 230 V, on/off, doba přestavení </t>
  </si>
  <si>
    <t>-514123189</t>
  </si>
  <si>
    <t>1295274145</t>
  </si>
  <si>
    <t>551141500</t>
  </si>
  <si>
    <t>Kohout kulový DN 32, PN 10, 100°C, plnoprůtokový</t>
  </si>
  <si>
    <t>10389724</t>
  </si>
  <si>
    <t>55121200</t>
  </si>
  <si>
    <t xml:space="preserve">Klapka zpětná DN 32, PN 10, závitová </t>
  </si>
  <si>
    <t>-1374278828</t>
  </si>
  <si>
    <t>55129496</t>
  </si>
  <si>
    <t>Filtr DN 32, PN 16, závitový</t>
  </si>
  <si>
    <t>-1762132504</t>
  </si>
  <si>
    <t>734209125</t>
  </si>
  <si>
    <t>Montáž armatury závitové s třemi závity G 1</t>
  </si>
  <si>
    <t>-831994770</t>
  </si>
  <si>
    <t xml:space="preserve">Trojcestný směšovací ventil, DN 25, PN 10, kvs=6,3  se servopohonem, 3-bodové řízení, 230 V, doba přestavební 60 s</t>
  </si>
  <si>
    <t>2058995385</t>
  </si>
  <si>
    <t>1478078559</t>
  </si>
  <si>
    <t>-2052640207</t>
  </si>
  <si>
    <t>-1514533564</t>
  </si>
  <si>
    <t>-1731341531</t>
  </si>
  <si>
    <t>1834428697</t>
  </si>
  <si>
    <t>SO 02.4 - Objekty - bytovka</t>
  </si>
  <si>
    <t>D1 - Dodávky DT4 vč. řídícího systému</t>
  </si>
  <si>
    <t>Dodávky DT4 vč. řídícího systému</t>
  </si>
  <si>
    <t>1087033278</t>
  </si>
  <si>
    <t>1515808778</t>
  </si>
  <si>
    <t>-1270908180</t>
  </si>
  <si>
    <t>-488938323</t>
  </si>
  <si>
    <t>-2079036405</t>
  </si>
  <si>
    <t>-391786973</t>
  </si>
  <si>
    <t>2091996304</t>
  </si>
  <si>
    <t>-1846840982</t>
  </si>
  <si>
    <t>318518506</t>
  </si>
  <si>
    <t>1144817510</t>
  </si>
  <si>
    <t>-1251692837</t>
  </si>
  <si>
    <t>1889575786</t>
  </si>
  <si>
    <t>549457619</t>
  </si>
  <si>
    <t>1918996509</t>
  </si>
  <si>
    <t>283235107</t>
  </si>
  <si>
    <t>-1582999750</t>
  </si>
  <si>
    <t>2140868206</t>
  </si>
  <si>
    <t>303597119</t>
  </si>
  <si>
    <t>-562317344</t>
  </si>
  <si>
    <t>1929371047</t>
  </si>
  <si>
    <t>1397305870</t>
  </si>
  <si>
    <t>1310753067</t>
  </si>
  <si>
    <t>-36568887</t>
  </si>
  <si>
    <t>-2098656954</t>
  </si>
  <si>
    <t>-582722830</t>
  </si>
  <si>
    <t>-741012568</t>
  </si>
  <si>
    <t>-999084454</t>
  </si>
  <si>
    <t>1626532888</t>
  </si>
  <si>
    <t>-524588693</t>
  </si>
  <si>
    <t>-425586771</t>
  </si>
  <si>
    <t>1614716334</t>
  </si>
  <si>
    <t>-546558564</t>
  </si>
  <si>
    <t>-251984107</t>
  </si>
  <si>
    <t>-1445911846</t>
  </si>
  <si>
    <t>100095775</t>
  </si>
  <si>
    <t>1334787582</t>
  </si>
  <si>
    <t>K233</t>
  </si>
  <si>
    <t>Montáž rozvaděče +DT4 na dílně</t>
  </si>
  <si>
    <t>-1983108204</t>
  </si>
  <si>
    <t>K234</t>
  </si>
  <si>
    <t>Usazení rozvaděče +DT4 na místě</t>
  </si>
  <si>
    <t>-1387191531</t>
  </si>
  <si>
    <t>1543850560</t>
  </si>
  <si>
    <t>699793017</t>
  </si>
  <si>
    <t>-1477170902</t>
  </si>
  <si>
    <t>1753221935</t>
  </si>
  <si>
    <t>-820828520</t>
  </si>
  <si>
    <t>-309685429</t>
  </si>
  <si>
    <t>1381309377</t>
  </si>
  <si>
    <t>1339806777</t>
  </si>
  <si>
    <t>944851737</t>
  </si>
  <si>
    <t>-1879647709</t>
  </si>
  <si>
    <t>1852549685</t>
  </si>
  <si>
    <t>-611555701</t>
  </si>
  <si>
    <t>469055786</t>
  </si>
  <si>
    <t>-2079756403</t>
  </si>
  <si>
    <t>-1580250530</t>
  </si>
  <si>
    <t>104559245</t>
  </si>
  <si>
    <t>869679867</t>
  </si>
  <si>
    <t>2018167487</t>
  </si>
  <si>
    <t>223939877</t>
  </si>
  <si>
    <t>429366027</t>
  </si>
  <si>
    <t>-227218647</t>
  </si>
  <si>
    <t>1191669585</t>
  </si>
  <si>
    <t>2120707971</t>
  </si>
  <si>
    <t>834459093</t>
  </si>
  <si>
    <t>1675769003</t>
  </si>
  <si>
    <t>157252388</t>
  </si>
  <si>
    <t>1462785493</t>
  </si>
  <si>
    <t>484822891</t>
  </si>
  <si>
    <t>245578643</t>
  </si>
  <si>
    <t>-2038714157</t>
  </si>
  <si>
    <t>-336871233</t>
  </si>
  <si>
    <t>-1056764580</t>
  </si>
  <si>
    <t>1876705967</t>
  </si>
  <si>
    <t>-1682678472</t>
  </si>
  <si>
    <t>-1134632773</t>
  </si>
  <si>
    <t>1350597406</t>
  </si>
  <si>
    <t>821164300</t>
  </si>
  <si>
    <t>-1371019618</t>
  </si>
  <si>
    <t>398008782</t>
  </si>
  <si>
    <t>631545300</t>
  </si>
  <si>
    <t>Pouzdro potrubní izolační s Al folií pro potrubí DN 15, tl.30 mm</t>
  </si>
  <si>
    <t>2086228431</t>
  </si>
  <si>
    <t>793470423</t>
  </si>
  <si>
    <t>-1939434927</t>
  </si>
  <si>
    <t>-413352285</t>
  </si>
  <si>
    <t>2017100718</t>
  </si>
  <si>
    <t>60665594</t>
  </si>
  <si>
    <t>732429215</t>
  </si>
  <si>
    <t>Montáž čerpadla oběhového mokroběžného závitového DN 32</t>
  </si>
  <si>
    <t>-756684677</t>
  </si>
  <si>
    <t>Čerpadlo oběhové teplovodní DN 32, Q=3,4 m3/h, H=2,0 m, 230 V, 111 W, 0,90 A</t>
  </si>
  <si>
    <t>1448536042</t>
  </si>
  <si>
    <t>-1852316801</t>
  </si>
  <si>
    <t>723150343</t>
  </si>
  <si>
    <t>Redukce zhotovená kováním přes 1 DN DN 50/32</t>
  </si>
  <si>
    <t>-221228545</t>
  </si>
  <si>
    <t>-488252070</t>
  </si>
  <si>
    <t>774723417</t>
  </si>
  <si>
    <t>-1986867615</t>
  </si>
  <si>
    <t>1837094412</t>
  </si>
  <si>
    <t>-1666081927</t>
  </si>
  <si>
    <t>79356383</t>
  </si>
  <si>
    <t>761902865</t>
  </si>
  <si>
    <t>-192157904</t>
  </si>
  <si>
    <t>1416569155</t>
  </si>
  <si>
    <t>Regulátor diferenčního tlaku DN 15, PN 16, Δp=10-60 kPa</t>
  </si>
  <si>
    <t>-910907336</t>
  </si>
  <si>
    <t>Ruční vyvažovací ventil DN 15, PN 20</t>
  </si>
  <si>
    <t>-647519767</t>
  </si>
  <si>
    <t>734209118</t>
  </si>
  <si>
    <t>Montáž armatury závitové s dvěma závity G 2</t>
  </si>
  <si>
    <t>-621125189</t>
  </si>
  <si>
    <t>551141540</t>
  </si>
  <si>
    <t>Kohout kulový DN 50, PN 10, 100°C, plnoprůtokový</t>
  </si>
  <si>
    <t>-297760062</t>
  </si>
  <si>
    <t>551212020</t>
  </si>
  <si>
    <t xml:space="preserve">Klapka zpětná DN 50, PN 10, závitová </t>
  </si>
  <si>
    <t>1726116339</t>
  </si>
  <si>
    <t>551295000</t>
  </si>
  <si>
    <t>Filtr DN 50, PN 16, závitový</t>
  </si>
  <si>
    <t>-785592426</t>
  </si>
  <si>
    <t>734209126</t>
  </si>
  <si>
    <t>Montáž armatury závitové s třemi závity G 5/4</t>
  </si>
  <si>
    <t>-1176897310</t>
  </si>
  <si>
    <t xml:space="preserve">Trojcestný směšovací ventil, DN 32, PN 10, kvs=16,0  se servopohonem, 3-bodové řízení, 230 V, doba přestavební 60 s</t>
  </si>
  <si>
    <t>749360756</t>
  </si>
  <si>
    <t>-279133354</t>
  </si>
  <si>
    <t>1925777140</t>
  </si>
  <si>
    <t>-1341438430</t>
  </si>
  <si>
    <t>-2141527894</t>
  </si>
  <si>
    <t>-661922915</t>
  </si>
  <si>
    <t>SO 02.5 - Objekty - buňka</t>
  </si>
  <si>
    <t xml:space="preserve">    735 -  Ústřední vytápění</t>
  </si>
  <si>
    <t>-1071888611</t>
  </si>
  <si>
    <t>1629612953</t>
  </si>
  <si>
    <t>1250545454</t>
  </si>
  <si>
    <t>1470515907</t>
  </si>
  <si>
    <t>1212553836</t>
  </si>
  <si>
    <t>556849564</t>
  </si>
  <si>
    <t>1512098429</t>
  </si>
  <si>
    <t>1541541707</t>
  </si>
  <si>
    <t>1414538081</t>
  </si>
  <si>
    <t>-451482267</t>
  </si>
  <si>
    <t>50416888</t>
  </si>
  <si>
    <t>1232866394</t>
  </si>
  <si>
    <t>-222095670</t>
  </si>
  <si>
    <t>1369053057</t>
  </si>
  <si>
    <t>1301991005</t>
  </si>
  <si>
    <t>551212110</t>
  </si>
  <si>
    <t>Termostatický ventil, přímý s víčkem DN 15, kvs 0,67</t>
  </si>
  <si>
    <t>-160424146</t>
  </si>
  <si>
    <t>55128306</t>
  </si>
  <si>
    <t>Šroubení regulační radiátorové přímé, DN 15, kvs 1,31, chrom</t>
  </si>
  <si>
    <t>-1033358234</t>
  </si>
  <si>
    <t>734221682</t>
  </si>
  <si>
    <t>Termostatická hlavice kapalinová PN 10 do 110°C</t>
  </si>
  <si>
    <t>-449338635</t>
  </si>
  <si>
    <t>203074510</t>
  </si>
  <si>
    <t>1121793952</t>
  </si>
  <si>
    <t>1821033204</t>
  </si>
  <si>
    <t>-2014845669</t>
  </si>
  <si>
    <t>735</t>
  </si>
  <si>
    <t>735151682</t>
  </si>
  <si>
    <t>Otopné těleso panelové třídeskové 3 přídavné přestupní plochy výška/délka 600/1800 mm výkon 4331 W</t>
  </si>
  <si>
    <t>-727231971</t>
  </si>
  <si>
    <t>735191901.1</t>
  </si>
  <si>
    <t>Vyzkoušení otopných těles ocelových tlakem</t>
  </si>
  <si>
    <t>1758987641</t>
  </si>
  <si>
    <t>735191903.1</t>
  </si>
  <si>
    <t>Vyčištění otopných těles ocelových nebo hliníkových proplachem vodou</t>
  </si>
  <si>
    <t>-1027839511</t>
  </si>
  <si>
    <t>735191905</t>
  </si>
  <si>
    <t>Odvzdušnění otopných těles</t>
  </si>
  <si>
    <t>-1118386800</t>
  </si>
  <si>
    <t>998735101</t>
  </si>
  <si>
    <t>Přesun hmot tonážní pro otopná tělesa v objektech v do 6 m</t>
  </si>
  <si>
    <t>-1696822064</t>
  </si>
  <si>
    <t>R735 01</t>
  </si>
  <si>
    <t>Nastavení termostatických ventilů u otopných těles</t>
  </si>
  <si>
    <t>-571142979</t>
  </si>
  <si>
    <t>1159837636</t>
  </si>
  <si>
    <t>SO 02.6 - Objekty - dílna</t>
  </si>
  <si>
    <t>D1 - Dodávky DT6 vč. řídícího systému</t>
  </si>
  <si>
    <t>Dodávky DT6 vč. řídícího systému</t>
  </si>
  <si>
    <t>1657291489</t>
  </si>
  <si>
    <t>-1157592842</t>
  </si>
  <si>
    <t>-1882936668</t>
  </si>
  <si>
    <t>198479827</t>
  </si>
  <si>
    <t>-1283511428</t>
  </si>
  <si>
    <t>381117734</t>
  </si>
  <si>
    <t>-1789340215</t>
  </si>
  <si>
    <t>-1700448057</t>
  </si>
  <si>
    <t>1019357852</t>
  </si>
  <si>
    <t>1064996403</t>
  </si>
  <si>
    <t>633904047</t>
  </si>
  <si>
    <t>335018283</t>
  </si>
  <si>
    <t>38698146</t>
  </si>
  <si>
    <t>-1005828769</t>
  </si>
  <si>
    <t>-2036014082</t>
  </si>
  <si>
    <t>-2021178163</t>
  </si>
  <si>
    <t>393095516</t>
  </si>
  <si>
    <t>-2065295854</t>
  </si>
  <si>
    <t>-365161072</t>
  </si>
  <si>
    <t>-977025801</t>
  </si>
  <si>
    <t>349785163</t>
  </si>
  <si>
    <t>-1840639864</t>
  </si>
  <si>
    <t>1963275066</t>
  </si>
  <si>
    <t>-919957162</t>
  </si>
  <si>
    <t>-1595307111</t>
  </si>
  <si>
    <t>-328763605</t>
  </si>
  <si>
    <t>-2009391055</t>
  </si>
  <si>
    <t>824297671</t>
  </si>
  <si>
    <t>833861195</t>
  </si>
  <si>
    <t>684635782</t>
  </si>
  <si>
    <t>-1314975948</t>
  </si>
  <si>
    <t>-1432125541</t>
  </si>
  <si>
    <t>-2051088702</t>
  </si>
  <si>
    <t>-850021375</t>
  </si>
  <si>
    <t>-503151600</t>
  </si>
  <si>
    <t>-1344035308</t>
  </si>
  <si>
    <t>K235</t>
  </si>
  <si>
    <t>Montáž rozvaděče +DT6 na dílně</t>
  </si>
  <si>
    <t>188655507</t>
  </si>
  <si>
    <t>K236</t>
  </si>
  <si>
    <t>Usazení rozvaděče +DT6 na místě</t>
  </si>
  <si>
    <t>-631329953</t>
  </si>
  <si>
    <t>-298497719</t>
  </si>
  <si>
    <t>-403648051</t>
  </si>
  <si>
    <t>-1015826943</t>
  </si>
  <si>
    <t>-1595238614</t>
  </si>
  <si>
    <t>-55852549</t>
  </si>
  <si>
    <t>-1769970691</t>
  </si>
  <si>
    <t>-1852670968</t>
  </si>
  <si>
    <t>1553058487</t>
  </si>
  <si>
    <t>-1629451332</t>
  </si>
  <si>
    <t>-95150198</t>
  </si>
  <si>
    <t>85645003</t>
  </si>
  <si>
    <t>-1825927413</t>
  </si>
  <si>
    <t>-611743952</t>
  </si>
  <si>
    <t>103928772</t>
  </si>
  <si>
    <t>1442687880</t>
  </si>
  <si>
    <t>380567414</t>
  </si>
  <si>
    <t>739724191</t>
  </si>
  <si>
    <t>-1376439684</t>
  </si>
  <si>
    <t>808892014</t>
  </si>
  <si>
    <t>1646551449</t>
  </si>
  <si>
    <t>1103323389</t>
  </si>
  <si>
    <t>-143277271</t>
  </si>
  <si>
    <t>1588907570</t>
  </si>
  <si>
    <t>2104591956</t>
  </si>
  <si>
    <t>252841631</t>
  </si>
  <si>
    <t>1350658447</t>
  </si>
  <si>
    <t>-1302303698</t>
  </si>
  <si>
    <t>-1127805860</t>
  </si>
  <si>
    <t>1716719561</t>
  </si>
  <si>
    <t>556910865</t>
  </si>
  <si>
    <t>-667531059</t>
  </si>
  <si>
    <t>1010056100</t>
  </si>
  <si>
    <t>-220626488</t>
  </si>
  <si>
    <t>-70709296</t>
  </si>
  <si>
    <t>1333136382</t>
  </si>
  <si>
    <t>116185749</t>
  </si>
  <si>
    <t>2003779486</t>
  </si>
  <si>
    <t>-89677309</t>
  </si>
  <si>
    <t>-797391218</t>
  </si>
  <si>
    <t>881827300</t>
  </si>
  <si>
    <t>709582842</t>
  </si>
  <si>
    <t>639283141</t>
  </si>
  <si>
    <t>1516602670</t>
  </si>
  <si>
    <t>1764261363</t>
  </si>
  <si>
    <t>-2086767170</t>
  </si>
  <si>
    <t>191274394</t>
  </si>
  <si>
    <t>-1970303601</t>
  </si>
  <si>
    <t>107791235</t>
  </si>
  <si>
    <t>-287984931</t>
  </si>
  <si>
    <t>-142646344</t>
  </si>
  <si>
    <t>711415975</t>
  </si>
  <si>
    <t>Propojení na stávající měděné potrubí CU 22x1,0 mm</t>
  </si>
  <si>
    <t>-836920570</t>
  </si>
  <si>
    <t>-1474511582</t>
  </si>
  <si>
    <t>1861544786</t>
  </si>
  <si>
    <t>1781784481</t>
  </si>
  <si>
    <t>61836983</t>
  </si>
  <si>
    <t>-1244587107</t>
  </si>
  <si>
    <t>-1304808102</t>
  </si>
  <si>
    <t>-38857506</t>
  </si>
  <si>
    <t>1293412264</t>
  </si>
  <si>
    <t>-1281971381</t>
  </si>
  <si>
    <t>425446075</t>
  </si>
  <si>
    <t>353999852</t>
  </si>
  <si>
    <t>-546759994</t>
  </si>
  <si>
    <t>-1124971606</t>
  </si>
  <si>
    <t>SO 02.7 - Objekty - kanceláře</t>
  </si>
  <si>
    <t>D1 - Dodávky DT7 vč. řídícího systému</t>
  </si>
  <si>
    <t>Dodávky DT7 vč. řídícího systému</t>
  </si>
  <si>
    <t>908318420</t>
  </si>
  <si>
    <t>875697655</t>
  </si>
  <si>
    <t>1373838777</t>
  </si>
  <si>
    <t>505400792</t>
  </si>
  <si>
    <t>-749537054</t>
  </si>
  <si>
    <t>1104388630</t>
  </si>
  <si>
    <t>-1562388895</t>
  </si>
  <si>
    <t>-680592556</t>
  </si>
  <si>
    <t>1256611260</t>
  </si>
  <si>
    <t>1804832466</t>
  </si>
  <si>
    <t>688617697</t>
  </si>
  <si>
    <t>1334805873</t>
  </si>
  <si>
    <t>-349679895</t>
  </si>
  <si>
    <t>-2052381143</t>
  </si>
  <si>
    <t>-310037591</t>
  </si>
  <si>
    <t>306049172</t>
  </si>
  <si>
    <t>805202239</t>
  </si>
  <si>
    <t>-1544936682</t>
  </si>
  <si>
    <t>917860494</t>
  </si>
  <si>
    <t>-106934686</t>
  </si>
  <si>
    <t>-260760615</t>
  </si>
  <si>
    <t>101676025</t>
  </si>
  <si>
    <t>598013691</t>
  </si>
  <si>
    <t>-2075989595</t>
  </si>
  <si>
    <t>-1659153475</t>
  </si>
  <si>
    <t>2058074399</t>
  </si>
  <si>
    <t>-314524473</t>
  </si>
  <si>
    <t>1168775769</t>
  </si>
  <si>
    <t>1511792745</t>
  </si>
  <si>
    <t>-1496283849</t>
  </si>
  <si>
    <t>1925244913</t>
  </si>
  <si>
    <t>629617779</t>
  </si>
  <si>
    <t>-1510725207</t>
  </si>
  <si>
    <t>-1699362877</t>
  </si>
  <si>
    <t>10793622</t>
  </si>
  <si>
    <t>606493128</t>
  </si>
  <si>
    <t>-1333777843</t>
  </si>
  <si>
    <t>1561069614</t>
  </si>
  <si>
    <t>-2008638367</t>
  </si>
  <si>
    <t>511975621</t>
  </si>
  <si>
    <t>-1389553061</t>
  </si>
  <si>
    <t>K237</t>
  </si>
  <si>
    <t>Montáž rozvaděče +DT7 na dílně</t>
  </si>
  <si>
    <t>-28455052</t>
  </si>
  <si>
    <t>K238</t>
  </si>
  <si>
    <t>Usazení rozvaděče +DT7 na místě</t>
  </si>
  <si>
    <t>1185969282</t>
  </si>
  <si>
    <t>1620310668</t>
  </si>
  <si>
    <t>923481312</t>
  </si>
  <si>
    <t>206630397</t>
  </si>
  <si>
    <t>862936664</t>
  </si>
  <si>
    <t>-820146479</t>
  </si>
  <si>
    <t>-1807396663</t>
  </si>
  <si>
    <t>-536190288</t>
  </si>
  <si>
    <t>693047994</t>
  </si>
  <si>
    <t>503060800</t>
  </si>
  <si>
    <t>-2010658509</t>
  </si>
  <si>
    <t>783574384</t>
  </si>
  <si>
    <t>-2108839449</t>
  </si>
  <si>
    <t>-390854038</t>
  </si>
  <si>
    <t>98042184</t>
  </si>
  <si>
    <t>-109265084</t>
  </si>
  <si>
    <t>721542695</t>
  </si>
  <si>
    <t>1081594917</t>
  </si>
  <si>
    <t>-480558042</t>
  </si>
  <si>
    <t>-2144054444</t>
  </si>
  <si>
    <t>-1079468189</t>
  </si>
  <si>
    <t>-1160437317</t>
  </si>
  <si>
    <t>-1014872077</t>
  </si>
  <si>
    <t>-1753966166</t>
  </si>
  <si>
    <t>546139141</t>
  </si>
  <si>
    <t>-1800796662</t>
  </si>
  <si>
    <t>263186544</t>
  </si>
  <si>
    <t>-2069905623</t>
  </si>
  <si>
    <t>-991285268</t>
  </si>
  <si>
    <t>1984859376</t>
  </si>
  <si>
    <t>-1248329093</t>
  </si>
  <si>
    <t>1343055254</t>
  </si>
  <si>
    <t>-1288442859</t>
  </si>
  <si>
    <t>1842234846</t>
  </si>
  <si>
    <t>994081018</t>
  </si>
  <si>
    <t>580889585</t>
  </si>
  <si>
    <t>-664975837</t>
  </si>
  <si>
    <t>-21753449</t>
  </si>
  <si>
    <t>-1500063237</t>
  </si>
  <si>
    <t>-1117246001</t>
  </si>
  <si>
    <t>-21724382</t>
  </si>
  <si>
    <t>-471031344</t>
  </si>
  <si>
    <t>-12498653</t>
  </si>
  <si>
    <t>-1806029388</t>
  </si>
  <si>
    <t>1705398525</t>
  </si>
  <si>
    <t>-1031761342</t>
  </si>
  <si>
    <t>-1148583136</t>
  </si>
  <si>
    <t>1011479898</t>
  </si>
  <si>
    <t>732429223</t>
  </si>
  <si>
    <t>Montáž čerpadla oběhového mokroběžného přírubového DN 40 jednodílné</t>
  </si>
  <si>
    <t>-1671291881</t>
  </si>
  <si>
    <t>Čerpadlo oběhové teplovodní DN 40, Q=4,3 m3/h, H=3,0 m, 230 V, 194 W, 1,56 A</t>
  </si>
  <si>
    <t>227160809</t>
  </si>
  <si>
    <t>-168632635</t>
  </si>
  <si>
    <t>1501086141</t>
  </si>
  <si>
    <t>313893314</t>
  </si>
  <si>
    <t>-1394645900</t>
  </si>
  <si>
    <t>-1200108953</t>
  </si>
  <si>
    <t>1584572830</t>
  </si>
  <si>
    <t>1919915796</t>
  </si>
  <si>
    <t>1734228966</t>
  </si>
  <si>
    <t>R733 02</t>
  </si>
  <si>
    <t>Propojení na stávající zásobníkový ohřívač</t>
  </si>
  <si>
    <t>456208605</t>
  </si>
  <si>
    <t>-1525938908</t>
  </si>
  <si>
    <t>-1855692059</t>
  </si>
  <si>
    <t>-460715361</t>
  </si>
  <si>
    <t>-1417739833</t>
  </si>
  <si>
    <t>1552126205</t>
  </si>
  <si>
    <t>-48103761</t>
  </si>
  <si>
    <t>250206001</t>
  </si>
  <si>
    <t>1920139831</t>
  </si>
  <si>
    <t>1050669619</t>
  </si>
  <si>
    <t>1759147373</t>
  </si>
  <si>
    <t>734209127</t>
  </si>
  <si>
    <t>Montáž armatury závitové s třemi závity G 6/4</t>
  </si>
  <si>
    <t>-1691602174</t>
  </si>
  <si>
    <t xml:space="preserve">Trojcestný směšovací ventil, DN 40, PN 10, kvs=25,0  se servopohonem, 3-bodové řízení, 230 V, doba přestavební 60 s</t>
  </si>
  <si>
    <t>-333914872</t>
  </si>
  <si>
    <t>1582262505</t>
  </si>
  <si>
    <t>1232096828</t>
  </si>
  <si>
    <t>-547527465</t>
  </si>
  <si>
    <t>1531454454</t>
  </si>
  <si>
    <t>-679967237</t>
  </si>
  <si>
    <t>SO 02.8 - Objekty - garáže</t>
  </si>
  <si>
    <t>D1 - Dodávky DT8 vč. řídícího systému</t>
  </si>
  <si>
    <t>Dodávky DT8 vč. řídícího systému</t>
  </si>
  <si>
    <t>211029685</t>
  </si>
  <si>
    <t>2035016970</t>
  </si>
  <si>
    <t>1283048118</t>
  </si>
  <si>
    <t>-874155941</t>
  </si>
  <si>
    <t>1281834548</t>
  </si>
  <si>
    <t>-251868149</t>
  </si>
  <si>
    <t>-789157417</t>
  </si>
  <si>
    <t>-1461926656</t>
  </si>
  <si>
    <t>-1153114369</t>
  </si>
  <si>
    <t>662948523</t>
  </si>
  <si>
    <t>-1059966679</t>
  </si>
  <si>
    <t>-1994656065</t>
  </si>
  <si>
    <t>1646140702</t>
  </si>
  <si>
    <t>1472011010</t>
  </si>
  <si>
    <t>-2056529030</t>
  </si>
  <si>
    <t>2035752012</t>
  </si>
  <si>
    <t>1030648194</t>
  </si>
  <si>
    <t>1010999206</t>
  </si>
  <si>
    <t>1754844884</t>
  </si>
  <si>
    <t>1745689579</t>
  </si>
  <si>
    <t>702696929</t>
  </si>
  <si>
    <t>1624162679</t>
  </si>
  <si>
    <t>-343268083</t>
  </si>
  <si>
    <t>-301678413</t>
  </si>
  <si>
    <t>-670496634</t>
  </si>
  <si>
    <t>-289233915</t>
  </si>
  <si>
    <t>-1634851287</t>
  </si>
  <si>
    <t>-231336014</t>
  </si>
  <si>
    <t>1215166133</t>
  </si>
  <si>
    <t>-890246169</t>
  </si>
  <si>
    <t>-1026964633</t>
  </si>
  <si>
    <t>1292461570</t>
  </si>
  <si>
    <t>1235883774</t>
  </si>
  <si>
    <t>868216539</t>
  </si>
  <si>
    <t>-885784120</t>
  </si>
  <si>
    <t>225631462</t>
  </si>
  <si>
    <t>K239</t>
  </si>
  <si>
    <t>Montáž rozvaděče +DT8 na dílně</t>
  </si>
  <si>
    <t>1693934567</t>
  </si>
  <si>
    <t>K240</t>
  </si>
  <si>
    <t>Usazení rozvaděče +DT8 na místě</t>
  </si>
  <si>
    <t>-1973201419</t>
  </si>
  <si>
    <t>779672068</t>
  </si>
  <si>
    <t>2019680095</t>
  </si>
  <si>
    <t>1733672240</t>
  </si>
  <si>
    <t>-1359687149</t>
  </si>
  <si>
    <t>289044947</t>
  </si>
  <si>
    <t>-2017657624</t>
  </si>
  <si>
    <t>329647539</t>
  </si>
  <si>
    <t>-1078365569</t>
  </si>
  <si>
    <t>-1029494817</t>
  </si>
  <si>
    <t>609405301</t>
  </si>
  <si>
    <t>1747358524</t>
  </si>
  <si>
    <t>-1531008937</t>
  </si>
  <si>
    <t>-1660466223</t>
  </si>
  <si>
    <t>-63977398</t>
  </si>
  <si>
    <t>-235387158</t>
  </si>
  <si>
    <t>-1322232084</t>
  </si>
  <si>
    <t>-1160936851</t>
  </si>
  <si>
    <t>994073766</t>
  </si>
  <si>
    <t>-1067458230</t>
  </si>
  <si>
    <t>-807179079</t>
  </si>
  <si>
    <t>687350482</t>
  </si>
  <si>
    <t>-350346965</t>
  </si>
  <si>
    <t>-1434175659</t>
  </si>
  <si>
    <t>1361209825</t>
  </si>
  <si>
    <t>1202348093</t>
  </si>
  <si>
    <t>-171326049</t>
  </si>
  <si>
    <t>-689635291</t>
  </si>
  <si>
    <t>-1430958447</t>
  </si>
  <si>
    <t>-1018766627</t>
  </si>
  <si>
    <t>-209400119</t>
  </si>
  <si>
    <t>1527648898</t>
  </si>
  <si>
    <t>-808896227</t>
  </si>
  <si>
    <t>-1098129928</t>
  </si>
  <si>
    <t>563918162</t>
  </si>
  <si>
    <t>-157777202</t>
  </si>
  <si>
    <t>-2029245887</t>
  </si>
  <si>
    <t>225896239</t>
  </si>
  <si>
    <t>949036302</t>
  </si>
  <si>
    <t>1488076259</t>
  </si>
  <si>
    <t>1775653379</t>
  </si>
  <si>
    <t>359587613</t>
  </si>
  <si>
    <t>2016710160</t>
  </si>
  <si>
    <t>-655404721</t>
  </si>
  <si>
    <t>-930001304</t>
  </si>
  <si>
    <t>194115038</t>
  </si>
  <si>
    <t>-1822558444</t>
  </si>
  <si>
    <t>-158582554</t>
  </si>
  <si>
    <t>-803339315</t>
  </si>
  <si>
    <t>666623578</t>
  </si>
  <si>
    <t>-836175796</t>
  </si>
  <si>
    <t>-1858934894</t>
  </si>
  <si>
    <t>-1594048100</t>
  </si>
  <si>
    <t>1747667432</t>
  </si>
  <si>
    <t>2070154278</t>
  </si>
  <si>
    <t>-1286168890</t>
  </si>
  <si>
    <t>-1475955030</t>
  </si>
  <si>
    <t>-2007161227</t>
  </si>
  <si>
    <t>-601880249</t>
  </si>
  <si>
    <t>-1003743893</t>
  </si>
  <si>
    <t>-1349750414</t>
  </si>
  <si>
    <t>1378228060</t>
  </si>
  <si>
    <t>1000668480</t>
  </si>
  <si>
    <t>-1253346534</t>
  </si>
  <si>
    <t>1202175061</t>
  </si>
  <si>
    <t>SO 02.9 - Objekty - sušárny</t>
  </si>
  <si>
    <t>D1 - Dodávky sušárny</t>
  </si>
  <si>
    <t xml:space="preserve">    D3 - ZPROVOZNĚNÍ REGULÁTORU</t>
  </si>
  <si>
    <t xml:space="preserve">    D4 - MONTÁŽ ROZVADĚČE</t>
  </si>
  <si>
    <t>D12 - Elektromontáže</t>
  </si>
  <si>
    <t xml:space="preserve">    D13 - OCELOVÁ KONSTRUKCE VŠEOBECNĚVČETNĚ NÁTĚRŮ</t>
  </si>
  <si>
    <t xml:space="preserve">    D16 - A SPOJOVACÍHO MAT.</t>
  </si>
  <si>
    <t xml:space="preserve">    D17 - PVC lišty, trubky</t>
  </si>
  <si>
    <t xml:space="preserve">    D18 - KABEL SILOVÝ,IZOLACE PVC</t>
  </si>
  <si>
    <t xml:space="preserve">    D19 - KABEL STÍNĚNÝ</t>
  </si>
  <si>
    <t>D21 - HZS</t>
  </si>
  <si>
    <t xml:space="preserve">    D22 - Úprava stávajícího rozváděče elektro</t>
  </si>
  <si>
    <t xml:space="preserve">    D23 - HODINOVE ZUCTOVACI SAZBY</t>
  </si>
  <si>
    <t xml:space="preserve">    D24 - SPOLUPRACE S DODAVATELEM PRI</t>
  </si>
  <si>
    <t xml:space="preserve">    D25 - KOORDINACE POSTUPU PRACI</t>
  </si>
  <si>
    <t xml:space="preserve">    D27 - DLE CSN 331500</t>
  </si>
  <si>
    <t>D6 - Dodávky polní instrumentace</t>
  </si>
  <si>
    <t xml:space="preserve">    D7 - CENTRAL STOP</t>
  </si>
  <si>
    <t>D9 - Dodávky uzemnění</t>
  </si>
  <si>
    <t xml:space="preserve">    D10 - Uzemnění</t>
  </si>
  <si>
    <t>Dodávky sušárny</t>
  </si>
  <si>
    <t>975222271</t>
  </si>
  <si>
    <t>-1016791634</t>
  </si>
  <si>
    <t>-460075010</t>
  </si>
  <si>
    <t>128118115</t>
  </si>
  <si>
    <t>-1655074916</t>
  </si>
  <si>
    <t>397767935</t>
  </si>
  <si>
    <t>1208978262</t>
  </si>
  <si>
    <t>929527633</t>
  </si>
  <si>
    <t>1057357598</t>
  </si>
  <si>
    <t>-360992131</t>
  </si>
  <si>
    <t>531868362</t>
  </si>
  <si>
    <t>1494954665</t>
  </si>
  <si>
    <t>-1367426190</t>
  </si>
  <si>
    <t>201870044</t>
  </si>
  <si>
    <t>K241</t>
  </si>
  <si>
    <t>Doprava technik</t>
  </si>
  <si>
    <t>-2030592541</t>
  </si>
  <si>
    <t>724682396</t>
  </si>
  <si>
    <t>1346843970</t>
  </si>
  <si>
    <t>1355999401</t>
  </si>
  <si>
    <t>2046580961</t>
  </si>
  <si>
    <t>779464853</t>
  </si>
  <si>
    <t>2072778816</t>
  </si>
  <si>
    <t>1355644696</t>
  </si>
  <si>
    <t>-246166060</t>
  </si>
  <si>
    <t>-743614770</t>
  </si>
  <si>
    <t>-1278554214</t>
  </si>
  <si>
    <t>-648853577</t>
  </si>
  <si>
    <t>3241738</t>
  </si>
  <si>
    <t>2005882991</t>
  </si>
  <si>
    <t>K242</t>
  </si>
  <si>
    <t>2083653210</t>
  </si>
  <si>
    <t>1999655314</t>
  </si>
  <si>
    <t>-1693429721</t>
  </si>
  <si>
    <t>1034353518</t>
  </si>
  <si>
    <t>1356362859</t>
  </si>
  <si>
    <t>1231493823</t>
  </si>
  <si>
    <t>2027084750</t>
  </si>
  <si>
    <t>474152107</t>
  </si>
  <si>
    <t>-362413855</t>
  </si>
  <si>
    <t>-912455636</t>
  </si>
  <si>
    <t>1706325244</t>
  </si>
  <si>
    <t>-132286790</t>
  </si>
  <si>
    <t>-74438113</t>
  </si>
  <si>
    <t>-1351121626</t>
  </si>
  <si>
    <t>1934496838</t>
  </si>
  <si>
    <t>1267576028</t>
  </si>
  <si>
    <t>631549080.1</t>
  </si>
  <si>
    <t>Pouzdro potrubní izolační s Al folií pro potrubí DN 80, tl.60 mm</t>
  </si>
  <si>
    <t>-1902818539</t>
  </si>
  <si>
    <t>631549080.2</t>
  </si>
  <si>
    <t>Pouzdro potrubní izolační s Al folií pro potrubí DN 100, tl.80 mm</t>
  </si>
  <si>
    <t>-286719546</t>
  </si>
  <si>
    <t>-1377529015</t>
  </si>
  <si>
    <t>-1643868224</t>
  </si>
  <si>
    <t>-842574500</t>
  </si>
  <si>
    <t>742925662</t>
  </si>
  <si>
    <t>732429227</t>
  </si>
  <si>
    <t>Montáž čerpadla oběhového mokroběžného přírubového DN 65 jednodílné</t>
  </si>
  <si>
    <t>1479771843</t>
  </si>
  <si>
    <t>42611312.1</t>
  </si>
  <si>
    <t>Čerpadlo oběhové teplovodní DN 65, Q=15,0 m3/h, H=6,5 m, 230 V, 774 W, 3,52 A</t>
  </si>
  <si>
    <t>-605629072</t>
  </si>
  <si>
    <t>-266849777</t>
  </si>
  <si>
    <t>733121225</t>
  </si>
  <si>
    <t>Potrubí ocelové hladké bezešvé v kotelnách nebo strojovnách D 89x3,6</t>
  </si>
  <si>
    <t>-433177676</t>
  </si>
  <si>
    <t>-2066069974</t>
  </si>
  <si>
    <t>-1167270972</t>
  </si>
  <si>
    <t>-401687223</t>
  </si>
  <si>
    <t>1040185488</t>
  </si>
  <si>
    <t>1284208239</t>
  </si>
  <si>
    <t>1550757576</t>
  </si>
  <si>
    <t>55128077</t>
  </si>
  <si>
    <t>Klapka uzavírací mezipřírubová DN 80, PN 10, 100°C</t>
  </si>
  <si>
    <t>742915941</t>
  </si>
  <si>
    <t>55128049</t>
  </si>
  <si>
    <t>Klapka zpětná mezipřírubová DN 80, PN 6, 100°C</t>
  </si>
  <si>
    <t>-1732659262</t>
  </si>
  <si>
    <t>42265776</t>
  </si>
  <si>
    <t>Filtr přírubový DN 80, PN 6, 100°C</t>
  </si>
  <si>
    <t>-902684093</t>
  </si>
  <si>
    <t>734109415</t>
  </si>
  <si>
    <t>Montáž armatury přírubové se třemi přírubami PN 16 DN 65</t>
  </si>
  <si>
    <t>376268448</t>
  </si>
  <si>
    <t xml:space="preserve">Trojcestný směšovací ventil, DN 65, PN 6, kvs=60,0  se servopohonem, 3-bodové řízení, 230 V, doba přestavební 60 s</t>
  </si>
  <si>
    <t>1682536313</t>
  </si>
  <si>
    <t>200746864</t>
  </si>
  <si>
    <t>1395089153</t>
  </si>
  <si>
    <t>-1882591299</t>
  </si>
  <si>
    <t>-1994767319</t>
  </si>
  <si>
    <t>-573052855</t>
  </si>
  <si>
    <t>-151080429</t>
  </si>
  <si>
    <t>-191613337</t>
  </si>
  <si>
    <t>SO 03 - Demolice parovodu</t>
  </si>
  <si>
    <t>PSV - Demontáže</t>
  </si>
  <si>
    <t xml:space="preserve">    733 - Ústřední vytápění - potrubí</t>
  </si>
  <si>
    <t xml:space="preserve">    734 - Ústřední vytápění - armatury</t>
  </si>
  <si>
    <t>Demontáže</t>
  </si>
  <si>
    <t>7131</t>
  </si>
  <si>
    <t>Likvidace a odvoz izolační suti</t>
  </si>
  <si>
    <t>1486420714</t>
  </si>
  <si>
    <t>713410833</t>
  </si>
  <si>
    <t>Odstanění izolace tepelné potrubí pásy nebo rohožemi s AL fólií staženými drátem tl přes 50 mm</t>
  </si>
  <si>
    <t>-614747925</t>
  </si>
  <si>
    <t>997013501a</t>
  </si>
  <si>
    <t>Odvoz suti - izolace na skládku a vybouraných hmot nebo meziskládku do 1 km se složením</t>
  </si>
  <si>
    <t>-1262544861</t>
  </si>
  <si>
    <t>997013509</t>
  </si>
  <si>
    <t>Příplatek k odvozu suti - izolace a vybouraných hmot na skládku ZKD 1 km přes 1 km</t>
  </si>
  <si>
    <t>1004722037</t>
  </si>
  <si>
    <t>997013814</t>
  </si>
  <si>
    <t>Poplatek za uložení stavebního odpadu z izolačních hmot na skládce (skládkovné)</t>
  </si>
  <si>
    <t>-1319163786</t>
  </si>
  <si>
    <t>Ústřední vytápění - potrubí</t>
  </si>
  <si>
    <t>733120819</t>
  </si>
  <si>
    <t>Demontáž potrubí ocelového hladkého do D 60,3</t>
  </si>
  <si>
    <t>-1210064716</t>
  </si>
  <si>
    <t>733120826</t>
  </si>
  <si>
    <t>Demontáž potrubí ocelového hladkého do D 89</t>
  </si>
  <si>
    <t>478712794</t>
  </si>
  <si>
    <t>733120832</t>
  </si>
  <si>
    <t>Demontáž potrubí ocelového hladkého do D 133</t>
  </si>
  <si>
    <t>-1800249738</t>
  </si>
  <si>
    <t>733120836</t>
  </si>
  <si>
    <t>Demontáž potrubí ocelového hladkého do D 159</t>
  </si>
  <si>
    <t>-2113997500</t>
  </si>
  <si>
    <t>733140811</t>
  </si>
  <si>
    <t>Odřezání nádoby odvzdušňovací</t>
  </si>
  <si>
    <t>766505387</t>
  </si>
  <si>
    <t>733191828</t>
  </si>
  <si>
    <t>Odřezání držáku potrubí třmenového do D 108 bez demontáže podpěr, konzol nebo výložníků</t>
  </si>
  <si>
    <t>-1490271748</t>
  </si>
  <si>
    <t>733191836</t>
  </si>
  <si>
    <t>Odřezání držáku potrubí třmenového do D 159 bez demontáže podpěr, konzol nebo výložníků</t>
  </si>
  <si>
    <t>-2054897451</t>
  </si>
  <si>
    <t>733193820</t>
  </si>
  <si>
    <t>Rozřezání konzoly, podpěry nebo výložníku pro potrubí z L profilu do 80x80x8 mm</t>
  </si>
  <si>
    <t>-1340241135</t>
  </si>
  <si>
    <t>7332</t>
  </si>
  <si>
    <t>Vypouštění systému</t>
  </si>
  <si>
    <t>259555765</t>
  </si>
  <si>
    <t>733890801</t>
  </si>
  <si>
    <t>Přemístění potrubí demontovaného vodorovně do 100 m v objektech výšky do 6 m</t>
  </si>
  <si>
    <t>1928659461</t>
  </si>
  <si>
    <t>997013501</t>
  </si>
  <si>
    <t>Odvoz suti - potrubí na skládku a vybouraných hmot nebo meziskládku do 1 km se složením</t>
  </si>
  <si>
    <t>1975338728</t>
  </si>
  <si>
    <t>Ústřední vytápění - armatury</t>
  </si>
  <si>
    <t>734100811</t>
  </si>
  <si>
    <t>Demontáž armatury přírubové se dvěma přírubami do DN 50</t>
  </si>
  <si>
    <t>1733684485</t>
  </si>
  <si>
    <t>734100812</t>
  </si>
  <si>
    <t>Demontáž armatury přírubové se dvěma přírubami do DN 100</t>
  </si>
  <si>
    <t>1409293937</t>
  </si>
  <si>
    <t>SO 04 - Přípojka vody</t>
  </si>
  <si>
    <t>ZT - ZDRAVOTNÍ INSTALACE</t>
  </si>
  <si>
    <t xml:space="preserve">    5 - Komunikace</t>
  </si>
  <si>
    <t xml:space="preserve">    8 - Trubní vedení</t>
  </si>
  <si>
    <t>OST - Ostatní</t>
  </si>
  <si>
    <t>113107122</t>
  </si>
  <si>
    <t>Odstranění podkladu pl do 50 m2 z kameniva drceného tl 200 mm</t>
  </si>
  <si>
    <t>-471613689</t>
  </si>
  <si>
    <t>55*1,5</t>
  </si>
  <si>
    <t>119001421</t>
  </si>
  <si>
    <t>Dočasné zajištění kabelů a kabelových tratí ze 3 volně ložených kabelů</t>
  </si>
  <si>
    <t>1632357455</t>
  </si>
  <si>
    <t>120001101</t>
  </si>
  <si>
    <t>Příplatek za ztížení vykopávky v blízkosti podzemního vedení</t>
  </si>
  <si>
    <t>1919116008</t>
  </si>
  <si>
    <t>2*4*1,5</t>
  </si>
  <si>
    <t>132201201</t>
  </si>
  <si>
    <t>Hloubení rýh š do 2000 mm v hornině tř. 3 objemu do 100 m3</t>
  </si>
  <si>
    <t>1845562882</t>
  </si>
  <si>
    <t>55*1,5*1</t>
  </si>
  <si>
    <t>132201209</t>
  </si>
  <si>
    <t>-49323349</t>
  </si>
  <si>
    <t>55*1,5*0,3</t>
  </si>
  <si>
    <t>151101101</t>
  </si>
  <si>
    <t>Zřízení příložného pažení a rozepření stěn rýh hl do 2 m</t>
  </si>
  <si>
    <t>1652347281</t>
  </si>
  <si>
    <t>55*1,5*2</t>
  </si>
  <si>
    <t>151101111</t>
  </si>
  <si>
    <t>Odstranění příložného pažení a rozepření stěn rýh hl do 2 m</t>
  </si>
  <si>
    <t>-1493775876</t>
  </si>
  <si>
    <t>161101101</t>
  </si>
  <si>
    <t>1095150699</t>
  </si>
  <si>
    <t>171201201</t>
  </si>
  <si>
    <t>-1266334033</t>
  </si>
  <si>
    <t>55*0,4*1</t>
  </si>
  <si>
    <t>171201211</t>
  </si>
  <si>
    <t>Poplatek za uložení odpadu ze sypaniny na skládce (skládkovné)</t>
  </si>
  <si>
    <t>-1401357869</t>
  </si>
  <si>
    <t>22*1,2</t>
  </si>
  <si>
    <t>174101101</t>
  </si>
  <si>
    <t>607683537</t>
  </si>
  <si>
    <t>55*0,86*1</t>
  </si>
  <si>
    <t>175151101</t>
  </si>
  <si>
    <t>Obsypání potrubí strojně sypaninou bez prohození, uloženou do 3 m</t>
  </si>
  <si>
    <t>-847719580</t>
  </si>
  <si>
    <t>55*0,44*1</t>
  </si>
  <si>
    <t>583313500</t>
  </si>
  <si>
    <t>kamenivo těžené drobné (Světlá) frakce 0-4</t>
  </si>
  <si>
    <t>1252728276</t>
  </si>
  <si>
    <t>24,2*1,2</t>
  </si>
  <si>
    <t>215901101</t>
  </si>
  <si>
    <t>Zhutnění podloží z hornin soudržných do 92% PS nebo nesoudržných sypkých I(d) do 0,8</t>
  </si>
  <si>
    <t>263682298</t>
  </si>
  <si>
    <t>55*1</t>
  </si>
  <si>
    <t>451572111</t>
  </si>
  <si>
    <t>Lože pod potrubí otevřený výkop z kameniva drobného těženého</t>
  </si>
  <si>
    <t>-11834907</t>
  </si>
  <si>
    <t>55*0,1*1</t>
  </si>
  <si>
    <t>452313131</t>
  </si>
  <si>
    <t>Podkladní bloky z betonu prostého tř. C 12/15 otevřený výkop</t>
  </si>
  <si>
    <t>-1442603306</t>
  </si>
  <si>
    <t>0,1*0,3*0,2*18</t>
  </si>
  <si>
    <t>452353101</t>
  </si>
  <si>
    <t>Bednění podkladních bloků otevřený výkop</t>
  </si>
  <si>
    <t>-297760847</t>
  </si>
  <si>
    <t>0,3*0,1*18</t>
  </si>
  <si>
    <t>Komunikace</t>
  </si>
  <si>
    <t>564841112</t>
  </si>
  <si>
    <t>Podklad ze štěrkodrtě ŠD tl 130 mm</t>
  </si>
  <si>
    <t>-151579648</t>
  </si>
  <si>
    <t>5*1</t>
  </si>
  <si>
    <t>564861111</t>
  </si>
  <si>
    <t>Podklad ze štěrkodrtě ŠD tl 200 mm</t>
  </si>
  <si>
    <t>-311294021</t>
  </si>
  <si>
    <t>565155111</t>
  </si>
  <si>
    <t>Asfaltový beton vrstva podkladní ACP 16 (obalované kamenivo OKS) tl 70 mm š do 3 m</t>
  </si>
  <si>
    <t>-1822958467</t>
  </si>
  <si>
    <t>572361112</t>
  </si>
  <si>
    <t>Vyspravení krytu komunikací po překopech plochy přes 15 m2 studenou asfaltovou směsí tl 60 mm</t>
  </si>
  <si>
    <t>355311207</t>
  </si>
  <si>
    <t>573211111</t>
  </si>
  <si>
    <t>Postřik živičný spojovací z asfaltu v množství do 0,70 kg/m2</t>
  </si>
  <si>
    <t>-2051399002</t>
  </si>
  <si>
    <t>577134131</t>
  </si>
  <si>
    <t>Asfaltový beton vrstva obrusná ACO 11 (ABS) tř. I tl 40 mm š do 3 m z modifikovaného asfaltu</t>
  </si>
  <si>
    <t>-1846293761</t>
  </si>
  <si>
    <t>Trubní vedení</t>
  </si>
  <si>
    <t>871171141</t>
  </si>
  <si>
    <t>Montáž potrubí z PE100 SDR 11 otevřený výkop svařovaných na tupo D 40 x 3,7 mm</t>
  </si>
  <si>
    <t>-1395534941</t>
  </si>
  <si>
    <t>286135960</t>
  </si>
  <si>
    <t>potrubí dvouvrstvé PE100 s 10% signalizační vrstvou, SDR 11, 40x3,7. L=12m</t>
  </si>
  <si>
    <t>-532876896</t>
  </si>
  <si>
    <t>877171101</t>
  </si>
  <si>
    <t>Montáž elektrospojek na potrubí z PE trub d 40</t>
  </si>
  <si>
    <t>-1344534444</t>
  </si>
  <si>
    <t>286159700</t>
  </si>
  <si>
    <t>elektrospojka SDR 11, PE 100, PN 16 d 40</t>
  </si>
  <si>
    <t>-1588528280</t>
  </si>
  <si>
    <t>877171110</t>
  </si>
  <si>
    <t>Montáž elektrokolen 45° na potrubí z PE trub d 40</t>
  </si>
  <si>
    <t>1629354288</t>
  </si>
  <si>
    <t>286149440</t>
  </si>
  <si>
    <t>elektrokoleno 45°, PE 100, PN 16, d 40</t>
  </si>
  <si>
    <t>-1780160016</t>
  </si>
  <si>
    <t>877171110_1</t>
  </si>
  <si>
    <t>Montáž elektrokolen 30° na potrubí z PE trub d 40</t>
  </si>
  <si>
    <t>-1625724257</t>
  </si>
  <si>
    <t>286149440_1</t>
  </si>
  <si>
    <t>elektrokoleno 30°, PE 100, PN 16, d 40</t>
  </si>
  <si>
    <t>-782609702</t>
  </si>
  <si>
    <t>877171110_11</t>
  </si>
  <si>
    <t>Montáž elektrokolen 11° na potrubí z PE trub d 40</t>
  </si>
  <si>
    <t>-1467044258</t>
  </si>
  <si>
    <t>286149440_11</t>
  </si>
  <si>
    <t>elektrokoleno 11°, PE 100, PN 16, d 40</t>
  </si>
  <si>
    <t>-527296813</t>
  </si>
  <si>
    <t>877171112</t>
  </si>
  <si>
    <t>Montáž elektrokolen 90° na potrubí z PE trub d 40</t>
  </si>
  <si>
    <t>401106678</t>
  </si>
  <si>
    <t>286149320</t>
  </si>
  <si>
    <t>elektrokoleno 90°, PE 100, PN 16, d 40</t>
  </si>
  <si>
    <t>-1877632776</t>
  </si>
  <si>
    <t>892233122</t>
  </si>
  <si>
    <t>Proplach a dezinfekce vodovodního potrubí DN od 40 do 70</t>
  </si>
  <si>
    <t>1056405435</t>
  </si>
  <si>
    <t>892241111</t>
  </si>
  <si>
    <t>Tlaková zkouška vodou potrubí do 80</t>
  </si>
  <si>
    <t>-1192113412</t>
  </si>
  <si>
    <t>892372111</t>
  </si>
  <si>
    <t>Zabezpečení konců potrubí DN do 300 při tlakových zkouškách vodou</t>
  </si>
  <si>
    <t>1097141411</t>
  </si>
  <si>
    <t>899712111</t>
  </si>
  <si>
    <t>Orientační tabulky na zdivu</t>
  </si>
  <si>
    <t>-1197065381</t>
  </si>
  <si>
    <t>899721111</t>
  </si>
  <si>
    <t>Signalizační vodič DN do 150 mm na potrubí PVC</t>
  </si>
  <si>
    <t>1289627985</t>
  </si>
  <si>
    <t>899722112</t>
  </si>
  <si>
    <t>Krytí potrubí z plastů výstražnou fólií z PVC 25 cm</t>
  </si>
  <si>
    <t>2062982260</t>
  </si>
  <si>
    <t>919122112</t>
  </si>
  <si>
    <t>Těsnění spár zálivkou za tepla pro komůrky š 10 mm hl 25 mm s těsnicím profilem</t>
  </si>
  <si>
    <t>-326553163</t>
  </si>
  <si>
    <t>919735113</t>
  </si>
  <si>
    <t>Řezání stávajícího živičného krytu hl do 150 mm</t>
  </si>
  <si>
    <t>659559849</t>
  </si>
  <si>
    <t>997221561</t>
  </si>
  <si>
    <t>Vodorovná doprava suti z kusových materiálů do 1 km</t>
  </si>
  <si>
    <t>-373843088</t>
  </si>
  <si>
    <t>997221569</t>
  </si>
  <si>
    <t>Příplatek ZKD 1 km u vodorovné dopravy suti z kusových materiálů</t>
  </si>
  <si>
    <t>1279269058</t>
  </si>
  <si>
    <t>997221611</t>
  </si>
  <si>
    <t>Nakládání suti na dopravní prostředky pro vodorovnou dopravu</t>
  </si>
  <si>
    <t>404080039</t>
  </si>
  <si>
    <t>997221845</t>
  </si>
  <si>
    <t>Poplatek za uložení odpadu z asfaltových povrchů na skládce (skládkovné)</t>
  </si>
  <si>
    <t>229520609</t>
  </si>
  <si>
    <t>(5*1*0,3)*1,3</t>
  </si>
  <si>
    <t>Ostatní</t>
  </si>
  <si>
    <t>998276101</t>
  </si>
  <si>
    <t>Přesun hmot pro trubní vedení z trub z plastických hmot otevřený výkop</t>
  </si>
  <si>
    <t>1046490316</t>
  </si>
  <si>
    <t>SO 05 - Kanalizace</t>
  </si>
  <si>
    <t>-1028775127</t>
  </si>
  <si>
    <t>28*1,5</t>
  </si>
  <si>
    <t>-1892434169</t>
  </si>
  <si>
    <t>2082633396</t>
  </si>
  <si>
    <t>-1103868083</t>
  </si>
  <si>
    <t>28*1,5*1</t>
  </si>
  <si>
    <t>-917419138</t>
  </si>
  <si>
    <t>28*1,5*0,3</t>
  </si>
  <si>
    <t>-1573549489</t>
  </si>
  <si>
    <t>28*1,5*2</t>
  </si>
  <si>
    <t>-1785052550</t>
  </si>
  <si>
    <t>1082293126</t>
  </si>
  <si>
    <t>156729996</t>
  </si>
  <si>
    <t>28*0,4*1</t>
  </si>
  <si>
    <t>-740461788</t>
  </si>
  <si>
    <t>11,2*1,2</t>
  </si>
  <si>
    <t>1511963606</t>
  </si>
  <si>
    <t>28*0,86*1</t>
  </si>
  <si>
    <t>-1249897496</t>
  </si>
  <si>
    <t>28*0,44*1</t>
  </si>
  <si>
    <t>-1403296085</t>
  </si>
  <si>
    <t>12,32*1,2</t>
  </si>
  <si>
    <t>1679928159</t>
  </si>
  <si>
    <t>28*1</t>
  </si>
  <si>
    <t>353698919</t>
  </si>
  <si>
    <t>1660094917</t>
  </si>
  <si>
    <t>-1729826681</t>
  </si>
  <si>
    <t>-1900779757</t>
  </si>
  <si>
    <t>14*1</t>
  </si>
  <si>
    <t>1948349154</t>
  </si>
  <si>
    <t>-1362704033</t>
  </si>
  <si>
    <t>-2010051088</t>
  </si>
  <si>
    <t>13,5*1</t>
  </si>
  <si>
    <t>-1628538678</t>
  </si>
  <si>
    <t>1976761924</t>
  </si>
  <si>
    <t>871375221</t>
  </si>
  <si>
    <t>Kanalizační potrubí z tvrdého PVC-systém KG tuhost třídy SN8 DN300</t>
  </si>
  <si>
    <t>-964046069</t>
  </si>
  <si>
    <t xml:space="preserve">28*1   </t>
  </si>
  <si>
    <t xml:space="preserve">Součet   </t>
  </si>
  <si>
    <t>894411121</t>
  </si>
  <si>
    <t>Zřízení šachet kanalizačních z betonových dílců na potrubí DN nad 200 do 300 dno beton tř. C 25/30</t>
  </si>
  <si>
    <t>604840540</t>
  </si>
  <si>
    <t xml:space="preserve">1+1   </t>
  </si>
  <si>
    <t>592241610</t>
  </si>
  <si>
    <t>skruž betonová s ocelová se stupadly +PE povlakem 1000/500/120 SP 100x50x12 cm</t>
  </si>
  <si>
    <t>1072285697</t>
  </si>
  <si>
    <t>592241670</t>
  </si>
  <si>
    <t>skruž betonová přechodová 625/600/120 SP 62,5/100x60x12 cm</t>
  </si>
  <si>
    <t>233555574</t>
  </si>
  <si>
    <t>592243370</t>
  </si>
  <si>
    <t>dno betonové šachty kanalizační přímé 100/60 V max. 40 100/60x40 cm</t>
  </si>
  <si>
    <t>427933267</t>
  </si>
  <si>
    <t>592243480</t>
  </si>
  <si>
    <t>těsnění elastomerové pro spojení šachetních dílů DN 1000</t>
  </si>
  <si>
    <t>-1612464509</t>
  </si>
  <si>
    <t xml:space="preserve">2+2   </t>
  </si>
  <si>
    <t>895941111</t>
  </si>
  <si>
    <t>Zřízení vpusti kanalizační uliční z betonových dílců typ UV-50 normální</t>
  </si>
  <si>
    <t>-1620855560</t>
  </si>
  <si>
    <t>592238580</t>
  </si>
  <si>
    <t>skruž betonová pro uliční vpusť horní 450/555/5d, 45x55x5 cm</t>
  </si>
  <si>
    <t>1650430735</t>
  </si>
  <si>
    <t>592238500</t>
  </si>
  <si>
    <t>dno betonové pro uliční vpusť s výtokovým otvorem 450/330/1a 45x33x5 cm</t>
  </si>
  <si>
    <t>903423417</t>
  </si>
  <si>
    <t>592238640</t>
  </si>
  <si>
    <t>prstenec betonový pro uliční vpusť vyrovnávací 390/60/10a, 39x6x5 cm</t>
  </si>
  <si>
    <t>-1027976407</t>
  </si>
  <si>
    <t>592238730</t>
  </si>
  <si>
    <t>mříž M3 C250 DIN 19583-11 500/500 mm</t>
  </si>
  <si>
    <t>-2077344740</t>
  </si>
  <si>
    <t>592238740</t>
  </si>
  <si>
    <t>koš pozink. C3 DIN 4052, vysoký, pro rám 500/300</t>
  </si>
  <si>
    <t>-353072170</t>
  </si>
  <si>
    <t>592238760</t>
  </si>
  <si>
    <t>rám zabetonovaný DIN 19583-9 500/500 mm</t>
  </si>
  <si>
    <t>1493083007</t>
  </si>
  <si>
    <t>899102111</t>
  </si>
  <si>
    <t>Osazení poklopů litinových nebo ocelových včetně rámů hmotnosti nad 50 do 100 kg</t>
  </si>
  <si>
    <t>-446431994</t>
  </si>
  <si>
    <t>552410100</t>
  </si>
  <si>
    <t>poklop třída B 125, kruhový rám, vstup 600 mm s ventilací</t>
  </si>
  <si>
    <t>763769428</t>
  </si>
  <si>
    <t>-1910673614</t>
  </si>
  <si>
    <t>-671957302</t>
  </si>
  <si>
    <t>-1175558686</t>
  </si>
  <si>
    <t>-1029775263</t>
  </si>
  <si>
    <t>-1529578507</t>
  </si>
  <si>
    <t>1437681696</t>
  </si>
  <si>
    <t>-2103243025</t>
  </si>
  <si>
    <t>998276101.1</t>
  </si>
  <si>
    <t>556896381</t>
  </si>
  <si>
    <t>SO 06 - Přípojka elektro</t>
  </si>
  <si>
    <t>EL - ELEKTRO</t>
  </si>
  <si>
    <t xml:space="preserve">    741 - Elektroinstalace - silnoproud</t>
  </si>
  <si>
    <t>M - Práce a dodávky M</t>
  </si>
  <si>
    <t xml:space="preserve">    21-M - Elektromontáže</t>
  </si>
  <si>
    <t>1769781458</t>
  </si>
  <si>
    <t>17*0,8</t>
  </si>
  <si>
    <t>-95504664</t>
  </si>
  <si>
    <t>186694351</t>
  </si>
  <si>
    <t>2*4*0,8</t>
  </si>
  <si>
    <t>-2018517898</t>
  </si>
  <si>
    <t>17*0,8*1</t>
  </si>
  <si>
    <t>-1392368251</t>
  </si>
  <si>
    <t>17*0,8*0,3</t>
  </si>
  <si>
    <t>1508056752</t>
  </si>
  <si>
    <t>17*0,8*2</t>
  </si>
  <si>
    <t>2110619922</t>
  </si>
  <si>
    <t>394208044</t>
  </si>
  <si>
    <t>-515606209</t>
  </si>
  <si>
    <t>17*0,4*1</t>
  </si>
  <si>
    <t>1533957349</t>
  </si>
  <si>
    <t>3,8*1,2</t>
  </si>
  <si>
    <t>1825075150</t>
  </si>
  <si>
    <t>17*0,86*0,35</t>
  </si>
  <si>
    <t>2053271531</t>
  </si>
  <si>
    <t>17*0,44*0,35</t>
  </si>
  <si>
    <t>1501321270</t>
  </si>
  <si>
    <t>2,618*1,2</t>
  </si>
  <si>
    <t>1178713319</t>
  </si>
  <si>
    <t>17*0,35</t>
  </si>
  <si>
    <t>-1785900690</t>
  </si>
  <si>
    <t>17*0,1*0,35</t>
  </si>
  <si>
    <t>1281800182</t>
  </si>
  <si>
    <t>10*0,35</t>
  </si>
  <si>
    <t>445637247</t>
  </si>
  <si>
    <t>-1625227648</t>
  </si>
  <si>
    <t>-1596174321</t>
  </si>
  <si>
    <t>910512799</t>
  </si>
  <si>
    <t>1484794434</t>
  </si>
  <si>
    <t>-898672762</t>
  </si>
  <si>
    <t>2*10</t>
  </si>
  <si>
    <t>-1880942954</t>
  </si>
  <si>
    <t>-539721941</t>
  </si>
  <si>
    <t>-1527184521</t>
  </si>
  <si>
    <t>550417240</t>
  </si>
  <si>
    <t>-1962456750</t>
  </si>
  <si>
    <t>(10*0,35*0,3)*1,3</t>
  </si>
  <si>
    <t>741</t>
  </si>
  <si>
    <t>Elektroinstalace - silnoproud</t>
  </si>
  <si>
    <t>741123337</t>
  </si>
  <si>
    <t>Montáž kabel Al plný nebo laněný kulatý s papírovou izolací žíla 3x120+50až185+95 mm2 pevně(AYKYD)</t>
  </si>
  <si>
    <t>1056238857</t>
  </si>
  <si>
    <t>341132230</t>
  </si>
  <si>
    <t>kabel silový s Al jádrem 1-AYKY 3x120+70 mm2</t>
  </si>
  <si>
    <t>405455627</t>
  </si>
  <si>
    <t>998741101</t>
  </si>
  <si>
    <t>Přesun hmot tonážní pro silnoproud v objektech v do 6 m</t>
  </si>
  <si>
    <t>110903782</t>
  </si>
  <si>
    <t>EL_1</t>
  </si>
  <si>
    <t>Zapojení a zkoušky</t>
  </si>
  <si>
    <t>788183473</t>
  </si>
  <si>
    <t>EL_2</t>
  </si>
  <si>
    <t>Zpracování návodů na obsluhu</t>
  </si>
  <si>
    <t>1832960165</t>
  </si>
  <si>
    <t>EL_3</t>
  </si>
  <si>
    <t>Zkušební provoz</t>
  </si>
  <si>
    <t>-2097469021</t>
  </si>
  <si>
    <t>EL_4</t>
  </si>
  <si>
    <t>Připrava ke kompletní zkoušce</t>
  </si>
  <si>
    <t>2143956836</t>
  </si>
  <si>
    <t>EL_5</t>
  </si>
  <si>
    <t>Revizní technik</t>
  </si>
  <si>
    <t>1240746256</t>
  </si>
  <si>
    <t>Práce a dodávky M</t>
  </si>
  <si>
    <t>21-M</t>
  </si>
  <si>
    <t>210191502</t>
  </si>
  <si>
    <t>Montáž skříní pojistkových tenkocementových přípojkových v pilíři SP 3 až 5/1</t>
  </si>
  <si>
    <t>-369087567</t>
  </si>
  <si>
    <t>357117240</t>
  </si>
  <si>
    <t>skříň přípojková plastová SP200/NVP1P 6x100A</t>
  </si>
  <si>
    <t>792617117</t>
  </si>
  <si>
    <t>210192611</t>
  </si>
  <si>
    <t>Montáž desek přístrojových elektroměrových typových</t>
  </si>
  <si>
    <t>567590590</t>
  </si>
  <si>
    <t>357116720</t>
  </si>
  <si>
    <t xml:space="preserve">rozvaděč elektroměrový kompaktní pilíř ER112/PKP7P     1x jednosazbový</t>
  </si>
  <si>
    <t>1203967522</t>
  </si>
  <si>
    <t>SO 07 - Teplovodní rozvody</t>
  </si>
  <si>
    <t>1328991961</t>
  </si>
  <si>
    <t>-102911436</t>
  </si>
  <si>
    <t>63154605</t>
  </si>
  <si>
    <t>Pouzdro potrubní izolační s Al folií pro potrubí DN 50, tl. 50 mm</t>
  </si>
  <si>
    <t>506754979</t>
  </si>
  <si>
    <t>1098140323</t>
  </si>
  <si>
    <t>63143177</t>
  </si>
  <si>
    <t>Pouzdro potrubní izolační s Al folií pro potrubí DN 65, tl. 60 mm</t>
  </si>
  <si>
    <t>442699415</t>
  </si>
  <si>
    <t>63143178</t>
  </si>
  <si>
    <t>Pouzdro potrubní izolační s Al folií pro potrubí DN 80, tl. 60 mm</t>
  </si>
  <si>
    <t>-2093429362</t>
  </si>
  <si>
    <t>-845881324</t>
  </si>
  <si>
    <t>soubor</t>
  </si>
  <si>
    <t>1275019680</t>
  </si>
  <si>
    <t>-198621746</t>
  </si>
  <si>
    <t>733111126</t>
  </si>
  <si>
    <t>Potrubí ocelové závitové bezešvé běžné nízkotlaké nebo středotlaké DN 32</t>
  </si>
  <si>
    <t>735902252</t>
  </si>
  <si>
    <t>733111128</t>
  </si>
  <si>
    <t>Potrubí ocelové závitové bezešvé běžné nízkotlaké nebo středotlaké DN 50</t>
  </si>
  <si>
    <t>1730118087</t>
  </si>
  <si>
    <t>733121162</t>
  </si>
  <si>
    <t>Potrubí ocelové hladké bezešvé nízkotlaké nebo středotlaké D 76x3,2</t>
  </si>
  <si>
    <t>1282409993</t>
  </si>
  <si>
    <t>733121165</t>
  </si>
  <si>
    <t>Potrubí ocelové hladké bezešvé nízkotlaké nebo středotlaké D 89x3,6</t>
  </si>
  <si>
    <t>1403548407</t>
  </si>
  <si>
    <t>-1290265113</t>
  </si>
  <si>
    <t>1195622964</t>
  </si>
  <si>
    <t>936821136</t>
  </si>
  <si>
    <t>1849052511</t>
  </si>
  <si>
    <t>R733 15</t>
  </si>
  <si>
    <t>Odbočka paralelní 139,7*3,6/225-114,3*3,6/200</t>
  </si>
  <si>
    <t>145306837</t>
  </si>
  <si>
    <t>R733 16</t>
  </si>
  <si>
    <t>Odbočka paralelní 114,3*3,6/200-48,3*3,2/110</t>
  </si>
  <si>
    <t>982929179</t>
  </si>
  <si>
    <t>R733 17</t>
  </si>
  <si>
    <t>Odbočka paralelní 88,9*3,2/160-60,3*3,2/125</t>
  </si>
  <si>
    <t>-1834583199</t>
  </si>
  <si>
    <t>R733 18</t>
  </si>
  <si>
    <t>Odbočka paralelní 76,1*3,2/140-33,7*3,2/90</t>
  </si>
  <si>
    <t>-1394164430</t>
  </si>
  <si>
    <t>R733 19</t>
  </si>
  <si>
    <t>Odbočka etážová 76,1*3,2/140-60,3*3,2/125</t>
  </si>
  <si>
    <t>-1093240512</t>
  </si>
  <si>
    <t>R733 20</t>
  </si>
  <si>
    <t>Táhlý oblouk 114,3*3,6/200, úhel 22°, poloměr 31,25 m, směr ohybu vpravo, 12,0 m</t>
  </si>
  <si>
    <t>-687644070</t>
  </si>
  <si>
    <t>R733 21</t>
  </si>
  <si>
    <t>Táhlý oblouk 76,1*3,2/140, úhel 32°, poloměr 21,49 m, směr ohybu vlevo, 12,0 m</t>
  </si>
  <si>
    <t>598849369</t>
  </si>
  <si>
    <t>R733 22</t>
  </si>
  <si>
    <t>Táhlý oblouk 60,3*3,2/125, úhel 19°, poloměr 36,19 m, směr ohybu vpravo, 12,0 m</t>
  </si>
  <si>
    <t>-2043853929</t>
  </si>
  <si>
    <t>R733 23</t>
  </si>
  <si>
    <t>Ohyb 90°, 114,3*3,6/200</t>
  </si>
  <si>
    <t>1392254067</t>
  </si>
  <si>
    <t>R733 24</t>
  </si>
  <si>
    <t>Ohyb 75°, 114,3*3,6/200</t>
  </si>
  <si>
    <t>-1396750659</t>
  </si>
  <si>
    <t>R733 25</t>
  </si>
  <si>
    <t>Ohyb 90°, 88,9*3,2/160</t>
  </si>
  <si>
    <t>1517206091</t>
  </si>
  <si>
    <t>R733 26</t>
  </si>
  <si>
    <t>Ohyb 45°, 88,9*3,2/160</t>
  </si>
  <si>
    <t>160506589</t>
  </si>
  <si>
    <t>R733 27</t>
  </si>
  <si>
    <t>Ohyb 45°, 76,1*3,2/140</t>
  </si>
  <si>
    <t>-2139264596</t>
  </si>
  <si>
    <t>R733 28</t>
  </si>
  <si>
    <t>Ohyb 90°, 60,3*3,2/125</t>
  </si>
  <si>
    <t>-1737046666</t>
  </si>
  <si>
    <t>R733 29</t>
  </si>
  <si>
    <t>Ohyb 90°, 48,3*3,2/110</t>
  </si>
  <si>
    <t>-2010932785</t>
  </si>
  <si>
    <t>R733 30</t>
  </si>
  <si>
    <t>Ohyb 90°, 26,9*2,6/90</t>
  </si>
  <si>
    <t>254434553</t>
  </si>
  <si>
    <t>R733 31</t>
  </si>
  <si>
    <t>Ohyb 90°, 139,7*3,6/225 - 1,5*2,0</t>
  </si>
  <si>
    <t>-888684098</t>
  </si>
  <si>
    <t>R733 32</t>
  </si>
  <si>
    <t>Ohyb 90°, 114,3*3,6/200 - 1,5*2,0</t>
  </si>
  <si>
    <t>-154807942</t>
  </si>
  <si>
    <t>R733 33</t>
  </si>
  <si>
    <t>Ohyb 90°, 88,9*3,2/160 - 1,5*2,0</t>
  </si>
  <si>
    <t>1105370855</t>
  </si>
  <si>
    <t>R733 34</t>
  </si>
  <si>
    <t>Ohyb 90°, 60,3*3,2/125 - 1,5*2,0</t>
  </si>
  <si>
    <t>313884299</t>
  </si>
  <si>
    <t>R733 35</t>
  </si>
  <si>
    <t>Ohyb 90°, 48,3*3,2/110 - 1,5*2,0</t>
  </si>
  <si>
    <t>1057920513</t>
  </si>
  <si>
    <t>R733 36</t>
  </si>
  <si>
    <t>Ohyb 90°, 26,9*2,6/90 - 1,5*2,0</t>
  </si>
  <si>
    <t>-1086604014</t>
  </si>
  <si>
    <t>R733 37</t>
  </si>
  <si>
    <t>Ocelová redukce 139,7*3,6/225-114,3*3,6/200</t>
  </si>
  <si>
    <t>-1675300582</t>
  </si>
  <si>
    <t>R733 38</t>
  </si>
  <si>
    <t>Ocelová redukce 114,3*3,6/200-88,9*3,2/160</t>
  </si>
  <si>
    <t>1318476798</t>
  </si>
  <si>
    <t>R733 39</t>
  </si>
  <si>
    <t>Ocelová redukce 88,9*3,2/160-76,1*3,2/140</t>
  </si>
  <si>
    <t>-920931313</t>
  </si>
  <si>
    <t>R733 40</t>
  </si>
  <si>
    <t>Ocelová redukce 76,1*3,2/140-60,3*3,2/125</t>
  </si>
  <si>
    <t>-39690887</t>
  </si>
  <si>
    <t>R733 41</t>
  </si>
  <si>
    <t>Ocelová redukce 33,7*3,2/90-26,9*2,6/90</t>
  </si>
  <si>
    <t>-1399179012</t>
  </si>
  <si>
    <t>R733 42</t>
  </si>
  <si>
    <t>PE smršťovací redukční objímka komplet 139,7*3,6/225 - 114,3*3,6/200</t>
  </si>
  <si>
    <t>-1740061134</t>
  </si>
  <si>
    <t>R733 43</t>
  </si>
  <si>
    <t>PE smršťovací redukční objímka komplet 114,3*3,6/200 - 88,9*3,2/160</t>
  </si>
  <si>
    <t>-65851877</t>
  </si>
  <si>
    <t>R733 44</t>
  </si>
  <si>
    <t>PE smršťovací redukční objímka komplet 88,9*3,2/160 - 76,1*3,2/140</t>
  </si>
  <si>
    <t>1492734614</t>
  </si>
  <si>
    <t>R733 45</t>
  </si>
  <si>
    <t>PE smršťovací redukční objímka komplet 76,1*3,2/140 - 60,3*3,2/125</t>
  </si>
  <si>
    <t>2037211911</t>
  </si>
  <si>
    <t>R733 46</t>
  </si>
  <si>
    <t>PE smršťovací objímka komplet 139,7*3,6/225</t>
  </si>
  <si>
    <t>-170156497</t>
  </si>
  <si>
    <t>R733 47</t>
  </si>
  <si>
    <t>PE smršťovací objímka komplet 114,3*3,6/200</t>
  </si>
  <si>
    <t>-19960133</t>
  </si>
  <si>
    <t>R733 48</t>
  </si>
  <si>
    <t>PE smršťovací objímka komplet 88,9*3,2/160</t>
  </si>
  <si>
    <t>-2071555576</t>
  </si>
  <si>
    <t>R733 49</t>
  </si>
  <si>
    <t>PE smršťovací objímka komplet 76,1*3,2/140</t>
  </si>
  <si>
    <t>-1635773402</t>
  </si>
  <si>
    <t>R733 50</t>
  </si>
  <si>
    <t>PE smršťovací objímka komplet 60,3*3,2/125</t>
  </si>
  <si>
    <t>931810590</t>
  </si>
  <si>
    <t>R733 51</t>
  </si>
  <si>
    <t>PE smršťovací objímka komplet 48,3*3,2/110</t>
  </si>
  <si>
    <t>-1902628168</t>
  </si>
  <si>
    <t>R733 52</t>
  </si>
  <si>
    <t>PE smršťovací objímka komplet 26,9*2,6/90</t>
  </si>
  <si>
    <t>119022687</t>
  </si>
  <si>
    <t>R733 53</t>
  </si>
  <si>
    <t>Smršťovací víčko, jednotrubka, 139,7*3,6/225</t>
  </si>
  <si>
    <t>188683559</t>
  </si>
  <si>
    <t>R733 54</t>
  </si>
  <si>
    <t>Smršťovací víčko, jednotrubka, 114,3*3,6/200</t>
  </si>
  <si>
    <t>1502198752</t>
  </si>
  <si>
    <t>R733 55</t>
  </si>
  <si>
    <t>Smršťovací víčko, jednotrubka, 88,9*3,2/160</t>
  </si>
  <si>
    <t>1112445087</t>
  </si>
  <si>
    <t>R733 56</t>
  </si>
  <si>
    <t>Smršťovací víčko, jednotrubka, 60,3*3,2/125</t>
  </si>
  <si>
    <t>-914367749</t>
  </si>
  <si>
    <t>R733 57</t>
  </si>
  <si>
    <t>Smršťovací víčko, jednotrubka, 48,3*3,2/110</t>
  </si>
  <si>
    <t>695512224</t>
  </si>
  <si>
    <t>R733 58</t>
  </si>
  <si>
    <t>Smršťovací víčko, jednotrubka, 26,9*2,6/90</t>
  </si>
  <si>
    <t>-799073591</t>
  </si>
  <si>
    <t>R733 59</t>
  </si>
  <si>
    <t>Těsnící kruh pr. 225</t>
  </si>
  <si>
    <t>-377041655</t>
  </si>
  <si>
    <t>R733 60</t>
  </si>
  <si>
    <t>Těsnící kruh pr. 200</t>
  </si>
  <si>
    <t>-1199339455</t>
  </si>
  <si>
    <t>R733 61</t>
  </si>
  <si>
    <t>Těsnící kruh pr. 160</t>
  </si>
  <si>
    <t>224937376</t>
  </si>
  <si>
    <t>R733 62</t>
  </si>
  <si>
    <t>Těsnící kruh pr. 125</t>
  </si>
  <si>
    <t>-1699938963</t>
  </si>
  <si>
    <t>R733 63</t>
  </si>
  <si>
    <t>Těsnící kruh pr. 110</t>
  </si>
  <si>
    <t>309288600</t>
  </si>
  <si>
    <t>R733 64</t>
  </si>
  <si>
    <t>Těsnící kruh pr. 90</t>
  </si>
  <si>
    <t>687963791</t>
  </si>
  <si>
    <t>R733 65</t>
  </si>
  <si>
    <t>Dilatační polšťář 1000*240*40</t>
  </si>
  <si>
    <t>-421885644</t>
  </si>
  <si>
    <t>R733 66</t>
  </si>
  <si>
    <t>Dilatační polšťář 1000*180*40</t>
  </si>
  <si>
    <t>1705765249</t>
  </si>
  <si>
    <t>R733 67</t>
  </si>
  <si>
    <t>Dilatační polšťář 1000*120*40</t>
  </si>
  <si>
    <t>827313307</t>
  </si>
  <si>
    <t>R733 68</t>
  </si>
  <si>
    <t>Výstražná folie síťovaná zelená š. 25 cm</t>
  </si>
  <si>
    <t>277707825</t>
  </si>
  <si>
    <t>977510230</t>
  </si>
  <si>
    <t>Montáž předizolovaného potrubí DN 20 (26,9*2,6/90)</t>
  </si>
  <si>
    <t>-506049972</t>
  </si>
  <si>
    <t>Montáž předizolovaného potrubí DN 40 (48,3*3,2/110)</t>
  </si>
  <si>
    <t>1587937234</t>
  </si>
  <si>
    <t>R733 03</t>
  </si>
  <si>
    <t>Montáž předizolovaného potrubí DN 50 (60,3*3,2/125)</t>
  </si>
  <si>
    <t>-42440022</t>
  </si>
  <si>
    <t>R733 04</t>
  </si>
  <si>
    <t>Montáž předizolovaného potrubí DN 65 (76,1*3,2/140)</t>
  </si>
  <si>
    <t>1238919848</t>
  </si>
  <si>
    <t>R733 05</t>
  </si>
  <si>
    <t>Montáž předizolovaného potrubí DN 80 (88,9*3,2/160)</t>
  </si>
  <si>
    <t>1673477856</t>
  </si>
  <si>
    <t>R733 06</t>
  </si>
  <si>
    <t>Montáž předizolovaného potrubí DN 100 (114,3*3,6/200)</t>
  </si>
  <si>
    <t>-2071410718</t>
  </si>
  <si>
    <t>R733 07</t>
  </si>
  <si>
    <t>Montáž předizolovaného potrubí DN 125 (139,7*3,6/225)</t>
  </si>
  <si>
    <t>-235245962</t>
  </si>
  <si>
    <t>R733 08</t>
  </si>
  <si>
    <t>Trubka 6 m 26,9*2,6/90 - předizolovaná, stadnartní tloušťka izolace</t>
  </si>
  <si>
    <t>-2092160617</t>
  </si>
  <si>
    <t>R733 09</t>
  </si>
  <si>
    <t>Trubka 6 m 48,3*3,2/110 - předizolovaná, stadnartní tloušťka izolace</t>
  </si>
  <si>
    <t>-2121787703</t>
  </si>
  <si>
    <t>R733 10a</t>
  </si>
  <si>
    <t>Trubka 6 m 60,3*3,2/125 - předizolovaná, stadnartní tloušťka izolace</t>
  </si>
  <si>
    <t>-375204316</t>
  </si>
  <si>
    <t>R733 10b</t>
  </si>
  <si>
    <t>Trubka 12 m 60,3*3,2/125 - předizolovaná, stadnartní tloušťka izolace</t>
  </si>
  <si>
    <t>-1791717655</t>
  </si>
  <si>
    <t>R733 11a</t>
  </si>
  <si>
    <t>Trubka 6 m 76,1*3,2/140 - předizolovaná, stadnartní tloušťka izolace</t>
  </si>
  <si>
    <t>-653640944</t>
  </si>
  <si>
    <t>R733 11b</t>
  </si>
  <si>
    <t>Trubka 12 m 76,1*3,2/140 - předizolovaná, stadnartní tloušťka izolace</t>
  </si>
  <si>
    <t>1188108048</t>
  </si>
  <si>
    <t>R733 12</t>
  </si>
  <si>
    <t>Trubka 6 m 88,9*3,2/160 - předizolovaná, stadnartní tloušťka izolace</t>
  </si>
  <si>
    <t>473616415</t>
  </si>
  <si>
    <t>R733 13</t>
  </si>
  <si>
    <t>Trubka 6 m 114,3*3,6/200 - předizolovaná, stadnartní tloušťka izolace</t>
  </si>
  <si>
    <t>-1823577810</t>
  </si>
  <si>
    <t>R733 14</t>
  </si>
  <si>
    <t>Trubka 6 m 139,7*3,6/225 - předizolovaná, stadnartní tloušťka izolace</t>
  </si>
  <si>
    <t>-509578101</t>
  </si>
  <si>
    <t>-456107346</t>
  </si>
  <si>
    <t>-628673201</t>
  </si>
  <si>
    <t>Vytyčení podzemních sítí</t>
  </si>
  <si>
    <t>2020242852</t>
  </si>
  <si>
    <t>1716508594</t>
  </si>
  <si>
    <t>Geodetické zaměření</t>
  </si>
  <si>
    <t>-1187892955</t>
  </si>
  <si>
    <t>-1035182691</t>
  </si>
  <si>
    <t>El. MaR - Měření a regulace</t>
  </si>
  <si>
    <t>D11 - Optický rozvod</t>
  </si>
  <si>
    <t xml:space="preserve">    D12 - POLE ROZVADĚČE</t>
  </si>
  <si>
    <t xml:space="preserve">    D13 - OPTICKÝ KABEL UDU</t>
  </si>
  <si>
    <t xml:space="preserve">    D14 - Optochránička HDPE 40/33</t>
  </si>
  <si>
    <t>D15 - Montáž</t>
  </si>
  <si>
    <t xml:space="preserve">    D16 - HODINOVE ZUCTOVACI SAZBY</t>
  </si>
  <si>
    <t xml:space="preserve">    D17 - KOORDINACE POSTUPU PRACI</t>
  </si>
  <si>
    <t xml:space="preserve">    D18 - Podružný materiál</t>
  </si>
  <si>
    <t>D2 - Alarm-systém</t>
  </si>
  <si>
    <t xml:space="preserve">    D3 - KONTROLNÍ PŘÍSTROJ ALARM-SYSTÉM</t>
  </si>
  <si>
    <t xml:space="preserve">    D4 - KABEL SILOVÝ,IZOLACE PVC</t>
  </si>
  <si>
    <t xml:space="preserve">    D5 - SPOJKY TEPLEM SMRŠTITELNÉ</t>
  </si>
  <si>
    <t xml:space="preserve">    D6 - PVC lišty, trubky</t>
  </si>
  <si>
    <t>D7 - Dispečerský rozvod</t>
  </si>
  <si>
    <t xml:space="preserve">    D10 - FOLIE VÝSTRAŽNÁ Z PVC</t>
  </si>
  <si>
    <t xml:space="preserve">    D8 - ROZVÁDĚČ DO 20 PÁRŮ IP54 MX</t>
  </si>
  <si>
    <t xml:space="preserve">    D9 - SDĚL.KABEL CELOPLAST.,PLNĚNÝ</t>
  </si>
  <si>
    <t>Optický rozvod</t>
  </si>
  <si>
    <t>POLE ROZVADĚČE</t>
  </si>
  <si>
    <t>K185</t>
  </si>
  <si>
    <t>Rozváděč optický na DIN lištu, až 12 svárů, 4x vstup, včetně kazety a hřeb.</t>
  </si>
  <si>
    <t>-1658508980</t>
  </si>
  <si>
    <t>K186</t>
  </si>
  <si>
    <t>Optická spojka SC, duplex,MM</t>
  </si>
  <si>
    <t>1447804614</t>
  </si>
  <si>
    <t>-1290580076</t>
  </si>
  <si>
    <t>K187</t>
  </si>
  <si>
    <t>Pigtail SC/PC, 50um, MM, vlákno OM3</t>
  </si>
  <si>
    <t>1792237158</t>
  </si>
  <si>
    <t>1835731426</t>
  </si>
  <si>
    <t>K188</t>
  </si>
  <si>
    <t>Rozváděč optický nástěnný, včetně kazety a hřeb.</t>
  </si>
  <si>
    <t>-234700782</t>
  </si>
  <si>
    <t>K189</t>
  </si>
  <si>
    <t>Čelo, 24 pozic SC, RAL7035</t>
  </si>
  <si>
    <t>466660226</t>
  </si>
  <si>
    <t>K190</t>
  </si>
  <si>
    <t>Malá kazeta na sváry, drážky pro 12 smršťovacích ochran, víčko</t>
  </si>
  <si>
    <t>193135594</t>
  </si>
  <si>
    <t>K191</t>
  </si>
  <si>
    <t>Plastová záslepka otvorů optické vany, 9.9/13.3mm</t>
  </si>
  <si>
    <t>1520240286</t>
  </si>
  <si>
    <t>OPTICKÝ KABEL UDU</t>
  </si>
  <si>
    <t>K192</t>
  </si>
  <si>
    <t>Optický kabel UDU-gelový, 12x50um OM3, univerzální</t>
  </si>
  <si>
    <t>1938989927</t>
  </si>
  <si>
    <t>Optochránička HDPE 40/33</t>
  </si>
  <si>
    <t>K193</t>
  </si>
  <si>
    <t>2034708854</t>
  </si>
  <si>
    <t>K194</t>
  </si>
  <si>
    <t>Zátka (koncovka) těsná HDPE 40/33</t>
  </si>
  <si>
    <t>-1641563579</t>
  </si>
  <si>
    <t>K195</t>
  </si>
  <si>
    <t>Zakončení chrániček, utěsnění</t>
  </si>
  <si>
    <t>-1990172670</t>
  </si>
  <si>
    <t>K199</t>
  </si>
  <si>
    <t>-179260924</t>
  </si>
  <si>
    <t>K200</t>
  </si>
  <si>
    <t>Proměření alarm systému</t>
  </si>
  <si>
    <t>-1052434442</t>
  </si>
  <si>
    <t>K201</t>
  </si>
  <si>
    <t>Kalibrace a tlaková zkoužka HDPE</t>
  </si>
  <si>
    <t>1143873474</t>
  </si>
  <si>
    <t>K202</t>
  </si>
  <si>
    <t>Proměření komunikačního kabelu</t>
  </si>
  <si>
    <t>-1607995602</t>
  </si>
  <si>
    <t>K203</t>
  </si>
  <si>
    <t>Napojení předizolovaného potrubí</t>
  </si>
  <si>
    <t>-200585388</t>
  </si>
  <si>
    <t>K204</t>
  </si>
  <si>
    <t>Svár optického vlákna MM 502/62,5um</t>
  </si>
  <si>
    <t>360369119</t>
  </si>
  <si>
    <t>K205</t>
  </si>
  <si>
    <t>Meření optického vlákna MM 50/62,5um, Přímá metoda</t>
  </si>
  <si>
    <t>931719406</t>
  </si>
  <si>
    <t>K206</t>
  </si>
  <si>
    <t>-288405032</t>
  </si>
  <si>
    <t>K207</t>
  </si>
  <si>
    <t>-1080995888</t>
  </si>
  <si>
    <t>Alarm-systém</t>
  </si>
  <si>
    <t>KONTROLNÍ PŘÍSTROJ ALARM-SYSTÉM</t>
  </si>
  <si>
    <t>K172</t>
  </si>
  <si>
    <t>Měřící přípojná krabice B1</t>
  </si>
  <si>
    <t>-769408141</t>
  </si>
  <si>
    <t>K173</t>
  </si>
  <si>
    <t xml:space="preserve">Kabel silový CYKY-J 3x1,5 ,  pevně</t>
  </si>
  <si>
    <t>2135111865</t>
  </si>
  <si>
    <t>SPOJKY TEPLEM SMRŠTITELNÉ</t>
  </si>
  <si>
    <t>K174</t>
  </si>
  <si>
    <t>Kabelová spojka, smršťovací, přímá, do 1kV</t>
  </si>
  <si>
    <t>-1919884569</t>
  </si>
  <si>
    <t>K196</t>
  </si>
  <si>
    <t>Teplem smrštitelná ochrana optického sváru, 2,5x60mm</t>
  </si>
  <si>
    <t>-766888813</t>
  </si>
  <si>
    <t>K175</t>
  </si>
  <si>
    <t>1511222173</t>
  </si>
  <si>
    <t>-146708140</t>
  </si>
  <si>
    <t>-1120661828</t>
  </si>
  <si>
    <t>K182</t>
  </si>
  <si>
    <t>580456057</t>
  </si>
  <si>
    <t>K183</t>
  </si>
  <si>
    <t>ohebná dvouplášťová korugovaná chránička 50mm</t>
  </si>
  <si>
    <t>38648393</t>
  </si>
  <si>
    <t>K197</t>
  </si>
  <si>
    <t>INSTALAČNÍ VKLÁDACÍ LIŠTA, 18X13, BÍLÁ</t>
  </si>
  <si>
    <t>-23454533</t>
  </si>
  <si>
    <t>Dispečerský rozvod</t>
  </si>
  <si>
    <t>FOLIE VÝSTRAŽNÁ Z PVC</t>
  </si>
  <si>
    <t>K184</t>
  </si>
  <si>
    <t>Šířka 33cm</t>
  </si>
  <si>
    <t>-132840207</t>
  </si>
  <si>
    <t>K198</t>
  </si>
  <si>
    <t>1437301900</t>
  </si>
  <si>
    <t>D8</t>
  </si>
  <si>
    <t>ROZVÁDĚČ DO 20 PÁRŮ IP54 MX</t>
  </si>
  <si>
    <t>K176</t>
  </si>
  <si>
    <t>Rozváděč kabelový pro 20 párů, na omítku, zámek,</t>
  </si>
  <si>
    <t>-1964677037</t>
  </si>
  <si>
    <t>K177</t>
  </si>
  <si>
    <t>Nosný rám, pro 2 svorkovnice zařezávací FeZn, LSA</t>
  </si>
  <si>
    <t>1298821639</t>
  </si>
  <si>
    <t>K178</t>
  </si>
  <si>
    <t>Zařezávací svorkovnice 1-0 10párů LSA</t>
  </si>
  <si>
    <t>-941789438</t>
  </si>
  <si>
    <t>K179</t>
  </si>
  <si>
    <t>kabelová průchodka PG11</t>
  </si>
  <si>
    <t>-36672098</t>
  </si>
  <si>
    <t>K180</t>
  </si>
  <si>
    <t>Montážní sada</t>
  </si>
  <si>
    <t>1702456322</t>
  </si>
  <si>
    <t>SDĚL.KABEL CELOPLAST.,PLNĚNÝ</t>
  </si>
  <si>
    <t>K181</t>
  </si>
  <si>
    <t>Kabel sdělovací TCEPKPFLE 5x4x0,8 , pevně</t>
  </si>
  <si>
    <t>2039849712</t>
  </si>
  <si>
    <t>ST - Stavební</t>
  </si>
  <si>
    <t>11 - Přípravné a přidružené práce</t>
  </si>
  <si>
    <t>12 - Odkopávky a prokopávky</t>
  </si>
  <si>
    <t>13 - Hloubené vykopávky</t>
  </si>
  <si>
    <t>16 - Přemístění výkopku</t>
  </si>
  <si>
    <t>17 - Konstrukce ze zemin</t>
  </si>
  <si>
    <t>18 - Povrchové úpravy terénu</t>
  </si>
  <si>
    <t>3 - Svislé a kompletní konstrukce</t>
  </si>
  <si>
    <t>45 - Podkladní a vedlejší konstrukce</t>
  </si>
  <si>
    <t>56 - Podkladní vrstvy komunikací a zpevněných ploch</t>
  </si>
  <si>
    <t>57 - Kryty štěrkových a živičných komunikací</t>
  </si>
  <si>
    <t>59 - Dlažby a předlažby komunikací</t>
  </si>
  <si>
    <t>6 - Úpravy povrchu, podlahy</t>
  </si>
  <si>
    <t>89 - Ostatní konstrukce na trubním vedení</t>
  </si>
  <si>
    <t>9 - Ostatní konstrukce, bourání</t>
  </si>
  <si>
    <t>91 - Doplňující práce na komunikaci</t>
  </si>
  <si>
    <t>97 - Prorážení otvorů</t>
  </si>
  <si>
    <t>M21 - Elektromontáže</t>
  </si>
  <si>
    <t>M46 - Zemní práce při montážích</t>
  </si>
  <si>
    <t>ON - Ostatní náklady</t>
  </si>
  <si>
    <t>711 - Izolace proti vodě</t>
  </si>
  <si>
    <t>Přípravné a přidružené práce</t>
  </si>
  <si>
    <t>113106231R00</t>
  </si>
  <si>
    <t>Rozebrání dlažeb ze zámkové dlažby v kamenivu</t>
  </si>
  <si>
    <t>1145510233</t>
  </si>
  <si>
    <t>113107305R00</t>
  </si>
  <si>
    <t>Odstranění podkladu pl. 50 m2,kam.těžené tl.5 cm</t>
  </si>
  <si>
    <t>1012887479</t>
  </si>
  <si>
    <t>113107315R00</t>
  </si>
  <si>
    <t>Odstranění podkladu pl. 50 m2,kam.těžené tl.15 cm</t>
  </si>
  <si>
    <t>780274438</t>
  </si>
  <si>
    <t>113107420R00</t>
  </si>
  <si>
    <t>Odstranění podkladu nad 50 m2,kam.těžené tl.20 cm</t>
  </si>
  <si>
    <t>1648303244</t>
  </si>
  <si>
    <t>113107505R00</t>
  </si>
  <si>
    <t>Odstranění podkladu pl. 50 m2,kam.drcené tl.5 cm</t>
  </si>
  <si>
    <t>1022174479</t>
  </si>
  <si>
    <t>113107515R00</t>
  </si>
  <si>
    <t>Odstranění podkladu pl. 50 m2,kam.drcené tl.15 cm</t>
  </si>
  <si>
    <t>-172385737</t>
  </si>
  <si>
    <t>113107620R00</t>
  </si>
  <si>
    <t>Odstranění podkladu nad 50 m2,kam.drcené tl.20 cm</t>
  </si>
  <si>
    <t>1426050607</t>
  </si>
  <si>
    <t>113108405R00</t>
  </si>
  <si>
    <t>Odstranění podkladu pl. nad 50 m2, živice tl.5 cm</t>
  </si>
  <si>
    <t>120760665</t>
  </si>
  <si>
    <t>113109405R00</t>
  </si>
  <si>
    <t>Odstranění podkladu pl. nad 50 m2, beton, tl. 5 cm</t>
  </si>
  <si>
    <t>-1732413078</t>
  </si>
  <si>
    <t>113111212R00</t>
  </si>
  <si>
    <t>Odstranění podkl.pl.nad 50 m2,kam.zpev.cem.tl.10cm</t>
  </si>
  <si>
    <t>705575757</t>
  </si>
  <si>
    <t>113201111R00</t>
  </si>
  <si>
    <t>Vytrhání obrubníků chodníkových a parkových</t>
  </si>
  <si>
    <t>1425695566</t>
  </si>
  <si>
    <t>115101201R00</t>
  </si>
  <si>
    <t>Čerpání vody na výšku do 10 m, přítok do 500 l/min</t>
  </si>
  <si>
    <t>1809281025</t>
  </si>
  <si>
    <t>119001421R00</t>
  </si>
  <si>
    <t>Dočasné zajištění kabelů - do počtu 3 kabelů</t>
  </si>
  <si>
    <t>435813635</t>
  </si>
  <si>
    <t>Odkopávky a prokopávky</t>
  </si>
  <si>
    <t>121101100R00</t>
  </si>
  <si>
    <t>Sejmutí ornice, pl. do 400 m2, přemístění do 50 m</t>
  </si>
  <si>
    <t>2050658429</t>
  </si>
  <si>
    <t>Hloubené vykopávky</t>
  </si>
  <si>
    <t>130901103RT1</t>
  </si>
  <si>
    <t>Bourání konstrukcí cihelných na MC ve vykopávkách, pneumatickým kladivem</t>
  </si>
  <si>
    <t>338642656</t>
  </si>
  <si>
    <t>130901123RT1</t>
  </si>
  <si>
    <t>Bourání konstrukcí ze železobetonu ve vykopávkách, pneumatickým kladivem</t>
  </si>
  <si>
    <t>-300690341</t>
  </si>
  <si>
    <t>132201212R00</t>
  </si>
  <si>
    <t>Hloubení rýh š.do 200 cm hor.3 do 1000m3,STROJNĚ</t>
  </si>
  <si>
    <t>-1203994687</t>
  </si>
  <si>
    <t>132201219R00</t>
  </si>
  <si>
    <t>Příplatek za lepivost - hloubení rýh 200cm v hor.3</t>
  </si>
  <si>
    <t>-213935806</t>
  </si>
  <si>
    <t>139711101R00</t>
  </si>
  <si>
    <t>Vykopávka v uzavřených prostorách v hor.1-4</t>
  </si>
  <si>
    <t>1532147593</t>
  </si>
  <si>
    <t>Přemístění výkopku</t>
  </si>
  <si>
    <t>161101101R00</t>
  </si>
  <si>
    <t>Svislé přemístění výkopku z hor.1-4 do 2,5 m</t>
  </si>
  <si>
    <t>-611434530</t>
  </si>
  <si>
    <t>-1062258686</t>
  </si>
  <si>
    <t>162201209R00</t>
  </si>
  <si>
    <t>Příplatek za dalších 10 m nošení výkopku z hor.1-4</t>
  </si>
  <si>
    <t>-84260338</t>
  </si>
  <si>
    <t>1534257410</t>
  </si>
  <si>
    <t>167101101R00</t>
  </si>
  <si>
    <t>Nakládání výkopku z hor.1-4 v množství do 100 m3</t>
  </si>
  <si>
    <t>1535978884</t>
  </si>
  <si>
    <t>171201201R00.1</t>
  </si>
  <si>
    <t>Uložení sypaniny na skl.-sypanina na výšku přes 2m</t>
  </si>
  <si>
    <t>-1829457006</t>
  </si>
  <si>
    <t>-2882690</t>
  </si>
  <si>
    <t>Konstrukce ze zemin</t>
  </si>
  <si>
    <t>174101101R00</t>
  </si>
  <si>
    <t>Zásyp jam, rýh, šachet se zhutněním</t>
  </si>
  <si>
    <t>-394820819</t>
  </si>
  <si>
    <t>175101101RT2</t>
  </si>
  <si>
    <t>Obsyp potrubí bez prohození sypaniny, s dodáním štěrkopísku frakce 0 - 4 mm</t>
  </si>
  <si>
    <t>-1368460950</t>
  </si>
  <si>
    <t>Povrchové úpravy terénu</t>
  </si>
  <si>
    <t>181101133R00</t>
  </si>
  <si>
    <t>Úprava pozemku s rozpoj. a přehrn. hor. 3 do 60 m</t>
  </si>
  <si>
    <t>-1136553536</t>
  </si>
  <si>
    <t>181300012RAA</t>
  </si>
  <si>
    <t>Rozprostření ornice v rovině tloušťka 20 cm, dovoz ornice ze vzdálenosti 500 m, osetí trávou</t>
  </si>
  <si>
    <t>292167299</t>
  </si>
  <si>
    <t>182001131R00</t>
  </si>
  <si>
    <t>Plošná úprava terénu, nerovnosti do 20 cm v rovině</t>
  </si>
  <si>
    <t>836719280</t>
  </si>
  <si>
    <t>319231111R00</t>
  </si>
  <si>
    <t>Úprava zdiva pro vložení dodatečné izolace</t>
  </si>
  <si>
    <t>-1255703183</t>
  </si>
  <si>
    <t>319231199R00</t>
  </si>
  <si>
    <t>Zabetonování otvorů po podsekání</t>
  </si>
  <si>
    <t>-2003414092</t>
  </si>
  <si>
    <t>346244811RT2</t>
  </si>
  <si>
    <t>Přizdívky izol. z cihel dl.29 cm, MC 10, tl. 65 mm s použitím suché maltové směsi</t>
  </si>
  <si>
    <t>-494825430</t>
  </si>
  <si>
    <t>Podkladní a vedlejší konstrukce</t>
  </si>
  <si>
    <t>451572111RK4</t>
  </si>
  <si>
    <t>Lože pod potrubí z kameniva těženého 0 - 4 mm, kraj Královehradecký</t>
  </si>
  <si>
    <t>1877505361</t>
  </si>
  <si>
    <t>Podkladní vrstvy komunikací a zpevněných ploch</t>
  </si>
  <si>
    <t>566901111R00</t>
  </si>
  <si>
    <t>Vyspravení podkladu po překopech štěrkopískem</t>
  </si>
  <si>
    <t>-372987450</t>
  </si>
  <si>
    <t>566903111R00</t>
  </si>
  <si>
    <t>Vyspravení podkladu po překopech kam.hrubě drceným</t>
  </si>
  <si>
    <t>243196546</t>
  </si>
  <si>
    <t>566904111R00</t>
  </si>
  <si>
    <t>Vyspravení podkladu po překopech kam.obal.asfaltem</t>
  </si>
  <si>
    <t>598329301</t>
  </si>
  <si>
    <t>Kryty štěrkových a živičných komunikací</t>
  </si>
  <si>
    <t>572942112R00</t>
  </si>
  <si>
    <t>Vyspravení krytu po překopu lit.asfaltem, do 6 cm</t>
  </si>
  <si>
    <t>-911764882</t>
  </si>
  <si>
    <t>572952111R00</t>
  </si>
  <si>
    <t>Vyspravení krytu po překopu asf.betonem tl.do 5 cm</t>
  </si>
  <si>
    <t>1124735856</t>
  </si>
  <si>
    <t>573211112R00</t>
  </si>
  <si>
    <t>Postřik živičný spojovací z asfaltu 0,2 kg/m2</t>
  </si>
  <si>
    <t>-408556823</t>
  </si>
  <si>
    <t>Dlažby a předlažby komunikací</t>
  </si>
  <si>
    <t>591050031RA0</t>
  </si>
  <si>
    <t>Komunikace z dlažby zámkové tl. 8 cm - oprava (70% původní dlažby, 30% nové dlažby)</t>
  </si>
  <si>
    <t>610926732</t>
  </si>
  <si>
    <t>591100031RA0</t>
  </si>
  <si>
    <t>Chodník z dlažby zámkové tl. 6 cm - oprava (70% původní dlažby, 30% nové dlažby), vč. lože z kameniva 4cm, podklad ze štěrkopísku 15cm</t>
  </si>
  <si>
    <t>-193264441</t>
  </si>
  <si>
    <t>Úpravy povrchu, podlahy</t>
  </si>
  <si>
    <t>58556678790R</t>
  </si>
  <si>
    <t>těsnicí stěrka, malta těsnicí cementová</t>
  </si>
  <si>
    <t>1597199349</t>
  </si>
  <si>
    <t>612401391R00</t>
  </si>
  <si>
    <t>Omítka malých ploch vnitřních stěn do 1 m2</t>
  </si>
  <si>
    <t>-1034140257</t>
  </si>
  <si>
    <t>631315611R00</t>
  </si>
  <si>
    <t>Mazanina betonová tl. 12 - 24 cm C 16/20</t>
  </si>
  <si>
    <t>1292534830</t>
  </si>
  <si>
    <t>631319155R00</t>
  </si>
  <si>
    <t>Příplatek za přehlaz. mazanin pod povlaky tl. 24cm</t>
  </si>
  <si>
    <t>1396823187</t>
  </si>
  <si>
    <t>631319165R00</t>
  </si>
  <si>
    <t>Příplatek za konečnou úpravu mazanin tl. 24 cm</t>
  </si>
  <si>
    <t>-266814757</t>
  </si>
  <si>
    <t>631319175R00</t>
  </si>
  <si>
    <t>Příplatek za stržení povrchu mazaniny tl. 24 cm</t>
  </si>
  <si>
    <t>1584434532</t>
  </si>
  <si>
    <t>631362021R00</t>
  </si>
  <si>
    <t>Výztuž mazanin svařovanou sítí z drátů Kari</t>
  </si>
  <si>
    <t>123894423</t>
  </si>
  <si>
    <t>631571003R00</t>
  </si>
  <si>
    <t xml:space="preserve">Násyp ze štěrkopísku 0 - 32,  zpevňující</t>
  </si>
  <si>
    <t>-1215406539</t>
  </si>
  <si>
    <t>894502201R00</t>
  </si>
  <si>
    <t>Bednění stěn šachet pravoúhlých oboustranné</t>
  </si>
  <si>
    <t>-751074723</t>
  </si>
  <si>
    <t>Ostatní konstrukce na trubním vedení</t>
  </si>
  <si>
    <t>899711122R00</t>
  </si>
  <si>
    <t>Fólie výstražná z PVC, šířka 30 cm</t>
  </si>
  <si>
    <t>1579827450</t>
  </si>
  <si>
    <t>Ostatní konstrukce, bourání</t>
  </si>
  <si>
    <t>979021111T01</t>
  </si>
  <si>
    <t>Výběr a sbírání kamene a suti ručně z topného kanálu s vyčištěním</t>
  </si>
  <si>
    <t>1592312946</t>
  </si>
  <si>
    <t>12,5*1,02*0,15+62,5*0,8*0,15</t>
  </si>
  <si>
    <t>Doplňující práce na komunikaci</t>
  </si>
  <si>
    <t>914991999</t>
  </si>
  <si>
    <t>Dočasné zabezp. dopravní značky - proti poškození a spadnutí</t>
  </si>
  <si>
    <t>-1705438377</t>
  </si>
  <si>
    <t>917862111RT5</t>
  </si>
  <si>
    <t>Osazení stojat. obrub.bet. s opěrou,lože z C 12/15, včetně obrubníku ABO 100/10/25</t>
  </si>
  <si>
    <t>-1185603539</t>
  </si>
  <si>
    <t>919731121R00</t>
  </si>
  <si>
    <t>Zarovnání styčné plochy živičné tl. do 5 cm</t>
  </si>
  <si>
    <t>804177882</t>
  </si>
  <si>
    <t>919735112R00</t>
  </si>
  <si>
    <t>Řezání stávajícího živičného krytu tl. 5 - 10 cm</t>
  </si>
  <si>
    <t>-1981371785</t>
  </si>
  <si>
    <t>767996801R00</t>
  </si>
  <si>
    <t>Demontáž atypických ocelových konstr. do 50 kg</t>
  </si>
  <si>
    <t>-9073317</t>
  </si>
  <si>
    <t>961044111R00</t>
  </si>
  <si>
    <t>786841079</t>
  </si>
  <si>
    <t>962052211R00</t>
  </si>
  <si>
    <t>Bourání zdiva železobetonového nadzákladového</t>
  </si>
  <si>
    <t>898063977</t>
  </si>
  <si>
    <t>963015141R00</t>
  </si>
  <si>
    <t>Demontáž prefabrikovaných krycích desek 0,50 t</t>
  </si>
  <si>
    <t>868399184</t>
  </si>
  <si>
    <t>965042141RT4</t>
  </si>
  <si>
    <t>Bourání mazanin betonových tl. 10 cm, nad 4 m2, pneumat. kladivo, tl. mazaniny 8 - 10 cm</t>
  </si>
  <si>
    <t>-878806886</t>
  </si>
  <si>
    <t>965042221RT1</t>
  </si>
  <si>
    <t>Bourání mazanin betonových tl. nad 10 cm, pl. 1 m2, ručně tl. mazaniny 10 - 15 cm</t>
  </si>
  <si>
    <t>682749396</t>
  </si>
  <si>
    <t>965043421RT1</t>
  </si>
  <si>
    <t>Bourání podkladů bet., potěr tl. 15 cm, pl.1 m2, mazanina tl. 10 - 15 cm s potěrem</t>
  </si>
  <si>
    <t>-846353745</t>
  </si>
  <si>
    <t>965049112R00</t>
  </si>
  <si>
    <t>Příplatek, bourání mazanin se svař.síťí nad 10 cm</t>
  </si>
  <si>
    <t>1318185600</t>
  </si>
  <si>
    <t>965082932RT1</t>
  </si>
  <si>
    <t>Odstranění násypu tl. do 20 cm, plocha do 2 m2, tl. násypu 10 - 15 cm, plocha do 2 m2</t>
  </si>
  <si>
    <t>784057742</t>
  </si>
  <si>
    <t>976085311R00</t>
  </si>
  <si>
    <t>Vybourání kanal.rámů a poklopů plochy do 0,6 m2</t>
  </si>
  <si>
    <t>-176131770</t>
  </si>
  <si>
    <t>Prorážení otvorů</t>
  </si>
  <si>
    <t>971042231R00</t>
  </si>
  <si>
    <t>Vybourání otvorů zdi betonové 0,0225 m2, tl. 15 cm</t>
  </si>
  <si>
    <t>-1407957540</t>
  </si>
  <si>
    <t>971042461R00</t>
  </si>
  <si>
    <t>Vybourání otvorů zdi betonové pl. 0,25 m2, tl.60cm</t>
  </si>
  <si>
    <t>-1357305109</t>
  </si>
  <si>
    <t>971042551R00</t>
  </si>
  <si>
    <t>Vybourání otvorů zdi betonové pl. do 1 m2 všech tl</t>
  </si>
  <si>
    <t>-874689990</t>
  </si>
  <si>
    <t>998225311R00</t>
  </si>
  <si>
    <t>Přesun hmot, oprava komunikací, kryt živič. a bet.</t>
  </si>
  <si>
    <t>684846656</t>
  </si>
  <si>
    <t>979084216R00</t>
  </si>
  <si>
    <t>Vodorovná doprava vybour. hmot po suchu do 5 km</t>
  </si>
  <si>
    <t>-673772331</t>
  </si>
  <si>
    <t>979084219R00</t>
  </si>
  <si>
    <t>Příplatek k dopravě vybour.hmot za dalších 5 km</t>
  </si>
  <si>
    <t>771271418</t>
  </si>
  <si>
    <t>979087212R00</t>
  </si>
  <si>
    <t>Nakládání suti na dopravní prostředky - komunikace</t>
  </si>
  <si>
    <t>530129281</t>
  </si>
  <si>
    <t>-968679160</t>
  </si>
  <si>
    <t>979990113R00</t>
  </si>
  <si>
    <t>Poplatek za skládku suti - asfalt, směs betonu a cihel</t>
  </si>
  <si>
    <t>-1047990176</t>
  </si>
  <si>
    <t>M21</t>
  </si>
  <si>
    <t>210204999</t>
  </si>
  <si>
    <t>Stožár osvětlovací ocelový - ochrana</t>
  </si>
  <si>
    <t>1322398699</t>
  </si>
  <si>
    <t>M46</t>
  </si>
  <si>
    <t>Zemní práce při montážích</t>
  </si>
  <si>
    <t>460010024RT2</t>
  </si>
  <si>
    <t>Vytýčení kabelové trasy v zastavěném prostoru, délka trasy do 500 m</t>
  </si>
  <si>
    <t>km</t>
  </si>
  <si>
    <t>-1792331521</t>
  </si>
  <si>
    <t>ON</t>
  </si>
  <si>
    <t>Ostatní náklady</t>
  </si>
  <si>
    <t>005211020R</t>
  </si>
  <si>
    <t>Ochrana stávajících inženýrských sítí na staveništi</t>
  </si>
  <si>
    <t>Soubor</t>
  </si>
  <si>
    <t>-1043915982</t>
  </si>
  <si>
    <t>005211030R</t>
  </si>
  <si>
    <t>Dočasná dopravní opatření</t>
  </si>
  <si>
    <t>1809709468</t>
  </si>
  <si>
    <t>005211040R</t>
  </si>
  <si>
    <t>Užívání veřejných ploch a prostranství</t>
  </si>
  <si>
    <t>1915542934</t>
  </si>
  <si>
    <t xml:space="preserve">00523  R</t>
  </si>
  <si>
    <t>Zkoušky a revize</t>
  </si>
  <si>
    <t>-1115117441</t>
  </si>
  <si>
    <t>005241010R</t>
  </si>
  <si>
    <t>426651311</t>
  </si>
  <si>
    <t>00411 R</t>
  </si>
  <si>
    <t>Přípravné a průzkumné služby či práce</t>
  </si>
  <si>
    <t>-808921622</t>
  </si>
  <si>
    <t>005111021R</t>
  </si>
  <si>
    <t>Vytyčení inženýrských sítí</t>
  </si>
  <si>
    <t>599667288</t>
  </si>
  <si>
    <t>005121 R.1</t>
  </si>
  <si>
    <t>-444311400</t>
  </si>
  <si>
    <t>005122 R</t>
  </si>
  <si>
    <t>Provozní vlivy</t>
  </si>
  <si>
    <t>-637354244</t>
  </si>
  <si>
    <t>005123 R</t>
  </si>
  <si>
    <t>Územní vlivy</t>
  </si>
  <si>
    <t>-1955309020</t>
  </si>
  <si>
    <t>005124010R.1</t>
  </si>
  <si>
    <t>-1659315571</t>
  </si>
  <si>
    <t>005211080R.1</t>
  </si>
  <si>
    <t>-1406374896</t>
  </si>
  <si>
    <t>Izolace proti vodě</t>
  </si>
  <si>
    <t>24633516R</t>
  </si>
  <si>
    <t>Tmel spárovací polyuretanový, jednosložkový, váleček 600 ml</t>
  </si>
  <si>
    <t>1799974139</t>
  </si>
  <si>
    <t>711140012RAB</t>
  </si>
  <si>
    <t>Izolace proti vodě vodorovná přitavená, 1x, 2 x ALP, 1x hydroizolační pás z oxidovaného asfaltu s vložkou z hliníkové folie kašírované skelnou rohoží, shora s minerálním jemnozrnným posypem, zdola PE fólií, tlošťka 4 mm, 4,8 kg/m2</t>
  </si>
  <si>
    <t>-1850970947</t>
  </si>
  <si>
    <t>711140101R00</t>
  </si>
  <si>
    <t>Odstr.izolace proti vlhk.vodor. pásy přitav.,1vrst</t>
  </si>
  <si>
    <t>1872048244</t>
  </si>
  <si>
    <t>711140201R00</t>
  </si>
  <si>
    <t>Odstr.izolace proti vlhk.svis. pásy přitav.,1vrs</t>
  </si>
  <si>
    <t>-924023130</t>
  </si>
  <si>
    <t>711150012RAA</t>
  </si>
  <si>
    <t>-1237714949</t>
  </si>
  <si>
    <t>711745567R00</t>
  </si>
  <si>
    <t>Provedení obrácených a zpět. spojů, NAIP, rš 0,5 m</t>
  </si>
  <si>
    <t>-333156066</t>
  </si>
  <si>
    <t>711747288R00</t>
  </si>
  <si>
    <t>Opracování prostupů, příruba, tmel, D do 200 mm</t>
  </si>
  <si>
    <t>-629514694</t>
  </si>
  <si>
    <t>870063739390000129T</t>
  </si>
  <si>
    <t>Těsnící kruh pr. do 160</t>
  </si>
  <si>
    <t>-1097472757</t>
  </si>
  <si>
    <t xml:space="preserve">909      R00</t>
  </si>
  <si>
    <t>Hzs-nezmeritelne stavebni prace</t>
  </si>
  <si>
    <t>-963560526</t>
  </si>
  <si>
    <t>998711101R00</t>
  </si>
  <si>
    <t>Přesun hmot pro izolace proti vodě, výšky do 6 m</t>
  </si>
  <si>
    <t>-1702005089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</si>
</sst>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8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35" fillId="2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theme" Target="theme/theme1.xml" /><Relationship Id="rId34" Type="http://schemas.openxmlformats.org/officeDocument/2006/relationships/calcChain" Target="calcChain.xml" /><Relationship Id="rId3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&#65279;<?xml version="1.0" encoding="utf-8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&#65279;<?xml version="1.0" encoding="utf-8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&#65279;<?xml version="1.0" encoding="utf-8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&#65279;<?xml version="1.0" encoding="utf-8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&#65279;<?xml version="1.0" encoding="utf-8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&#65279;<?xml version="1.0" encoding="utf-8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&#65279;<?xml version="1.0" encoding="utf-8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&#65279;<?xml version="1.0" encoding="utf-8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&#65279;<?xml version="1.0" encoding="utf-8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&#65279;<?xml version="1.0" encoding="utf-8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&#65279;<?xml version="1.0" encoding="utf-8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&#65279;<?xml version="1.0" encoding="utf-8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&#65279;<?xml version="1.0" encoding="utf-8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ht="36.96" customHeight="1">
      <c r="AR2"/>
      <c r="BS2" s="16" t="s">
        <v>6</v>
      </c>
      <c r="BT2" s="16" t="s">
        <v>7</v>
      </c>
    </row>
    <row r="3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ht="18.48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ht="18.48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4</v>
      </c>
    </row>
    <row r="18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ht="12" customHeight="1">
      <c r="B19" s="20"/>
      <c r="C19" s="21"/>
      <c r="D19" s="31" t="s">
        <v>30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ht="18.48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1" customFormat="1" ht="25.92" customHeight="1">
      <c r="B26" s="37"/>
      <c r="C26" s="38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="1" customFormat="1" ht="6.96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="1" customForma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42"/>
      <c r="BE28" s="30"/>
    </row>
    <row r="29" s="2" customFormat="1" ht="14.4" customHeight="1">
      <c r="B29" s="44"/>
      <c r="C29" s="45"/>
      <c r="D29" s="31" t="s">
        <v>37</v>
      </c>
      <c r="E29" s="45"/>
      <c r="F29" s="31" t="s">
        <v>38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s="2" customFormat="1" ht="14.4" customHeight="1">
      <c r="B30" s="44"/>
      <c r="C30" s="45"/>
      <c r="D30" s="45"/>
      <c r="E30" s="45"/>
      <c r="F30" s="31" t="s">
        <v>39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hidden="1" s="2" customFormat="1" ht="14.4" customHeight="1">
      <c r="B31" s="44"/>
      <c r="C31" s="45"/>
      <c r="D31" s="45"/>
      <c r="E31" s="45"/>
      <c r="F31" s="31" t="s">
        <v>40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hidden="1" s="2" customFormat="1" ht="14.4" customHeight="1">
      <c r="B32" s="44"/>
      <c r="C32" s="45"/>
      <c r="D32" s="45"/>
      <c r="E32" s="45"/>
      <c r="F32" s="31" t="s">
        <v>41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2" customFormat="1" ht="14.4" customHeight="1">
      <c r="B33" s="44"/>
      <c r="C33" s="45"/>
      <c r="D33" s="45"/>
      <c r="E33" s="45"/>
      <c r="F33" s="31" t="s">
        <v>42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="1" customFormat="1" ht="6.96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="1" customFormat="1" ht="25.92" customHeight="1">
      <c r="B35" s="37"/>
      <c r="C35" s="50"/>
      <c r="D35" s="51" t="s">
        <v>43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44</v>
      </c>
      <c r="U35" s="52"/>
      <c r="V35" s="52"/>
      <c r="W35" s="52"/>
      <c r="X35" s="54" t="s">
        <v>45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="1" customFormat="1" ht="6.96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1" customFormat="1" ht="14.4" customHeight="1">
      <c r="B49" s="37"/>
      <c r="C49" s="38"/>
      <c r="D49" s="57" t="s">
        <v>46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47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1" customFormat="1">
      <c r="B60" s="37"/>
      <c r="C60" s="38"/>
      <c r="D60" s="59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48</v>
      </c>
      <c r="AI60" s="40"/>
      <c r="AJ60" s="40"/>
      <c r="AK60" s="40"/>
      <c r="AL60" s="40"/>
      <c r="AM60" s="59" t="s">
        <v>49</v>
      </c>
      <c r="AN60" s="40"/>
      <c r="AO60" s="40"/>
      <c r="AP60" s="38"/>
      <c r="AQ60" s="38"/>
      <c r="AR60" s="42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1" customFormat="1">
      <c r="B64" s="37"/>
      <c r="C64" s="38"/>
      <c r="D64" s="57" t="s">
        <v>50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51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1" customFormat="1">
      <c r="B75" s="37"/>
      <c r="C75" s="38"/>
      <c r="D75" s="59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48</v>
      </c>
      <c r="AI75" s="40"/>
      <c r="AJ75" s="40"/>
      <c r="AK75" s="40"/>
      <c r="AL75" s="40"/>
      <c r="AM75" s="59" t="s">
        <v>49</v>
      </c>
      <c r="AN75" s="40"/>
      <c r="AO75" s="40"/>
      <c r="AP75" s="38"/>
      <c r="AQ75" s="38"/>
      <c r="AR75" s="42"/>
    </row>
    <row r="76" s="1" customFormat="1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="1" customFormat="1" ht="6.96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="1" customFormat="1" ht="6.96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="1" customFormat="1" ht="24.96" customHeight="1">
      <c r="B82" s="37"/>
      <c r="C82" s="22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17P152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="4" customFormat="1" ht="36.96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NOVÝ ZDROJ TEPLA, TEPLOVODNÍ ROZVODY A REGULACE VYTÁPĚNÍ DŘEVOTERM s.r.o, BŘEZOVÁ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="1" customFormat="1" ht="6.96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 "","",AN8)</f>
        <v>26. 4. 2019</v>
      </c>
      <c r="AN87" s="73"/>
      <c r="AO87" s="38"/>
      <c r="AP87" s="38"/>
      <c r="AQ87" s="38"/>
      <c r="AR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 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29</v>
      </c>
      <c r="AJ89" s="38"/>
      <c r="AK89" s="38"/>
      <c r="AL89" s="38"/>
      <c r="AM89" s="74" t="str">
        <f>IF(E17="","",E17)</f>
        <v xml:space="preserve"> </v>
      </c>
      <c r="AN89" s="65"/>
      <c r="AO89" s="65"/>
      <c r="AP89" s="65"/>
      <c r="AQ89" s="38"/>
      <c r="AR89" s="42"/>
      <c r="AS89" s="75" t="s">
        <v>53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="1" customFormat="1" ht="15.15" customHeight="1">
      <c r="B90" s="37"/>
      <c r="C90" s="31" t="s">
        <v>27</v>
      </c>
      <c r="D90" s="38"/>
      <c r="E90" s="38"/>
      <c r="F90" s="38"/>
      <c r="G90" s="38"/>
      <c r="H90" s="38"/>
      <c r="I90" s="38"/>
      <c r="J90" s="38"/>
      <c r="K90" s="38"/>
      <c r="L90" s="65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30</v>
      </c>
      <c r="AJ90" s="38"/>
      <c r="AK90" s="38"/>
      <c r="AL90" s="38"/>
      <c r="AM90" s="74" t="str">
        <f>IF(E20="","",E20)</f>
        <v xml:space="preserve"> 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="1" customFormat="1" ht="29.28" customHeight="1">
      <c r="B92" s="37"/>
      <c r="C92" s="87" t="s">
        <v>54</v>
      </c>
      <c r="D92" s="88"/>
      <c r="E92" s="88"/>
      <c r="F92" s="88"/>
      <c r="G92" s="88"/>
      <c r="H92" s="89"/>
      <c r="I92" s="90" t="s">
        <v>55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56</v>
      </c>
      <c r="AH92" s="88"/>
      <c r="AI92" s="88"/>
      <c r="AJ92" s="88"/>
      <c r="AK92" s="88"/>
      <c r="AL92" s="88"/>
      <c r="AM92" s="88"/>
      <c r="AN92" s="90" t="s">
        <v>57</v>
      </c>
      <c r="AO92" s="88"/>
      <c r="AP92" s="92"/>
      <c r="AQ92" s="93" t="s">
        <v>58</v>
      </c>
      <c r="AR92" s="42"/>
      <c r="AS92" s="94" t="s">
        <v>59</v>
      </c>
      <c r="AT92" s="95" t="s">
        <v>60</v>
      </c>
      <c r="AU92" s="95" t="s">
        <v>61</v>
      </c>
      <c r="AV92" s="95" t="s">
        <v>62</v>
      </c>
      <c r="AW92" s="95" t="s">
        <v>63</v>
      </c>
      <c r="AX92" s="95" t="s">
        <v>64</v>
      </c>
      <c r="AY92" s="95" t="s">
        <v>65</v>
      </c>
      <c r="AZ92" s="95" t="s">
        <v>66</v>
      </c>
      <c r="BA92" s="95" t="s">
        <v>67</v>
      </c>
      <c r="BB92" s="95" t="s">
        <v>68</v>
      </c>
      <c r="BC92" s="95" t="s">
        <v>69</v>
      </c>
      <c r="BD92" s="96" t="s">
        <v>70</v>
      </c>
    </row>
    <row r="93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="5" customFormat="1" ht="32.4" customHeight="1">
      <c r="B94" s="100"/>
      <c r="C94" s="101" t="s">
        <v>71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ROUND(AG95+AG96+AG104+AG130+AG132+AG134+AG136+AG138,2)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ROUND(AS95+AS96+AS104+AS130+AS132+AS134+AS136+AS138,2)</f>
        <v>0</v>
      </c>
      <c r="AT94" s="108">
        <f>ROUND(SUM(AV94:AW94),2)</f>
        <v>0</v>
      </c>
      <c r="AU94" s="109">
        <f>ROUND(AU95+AU96+AU104+AU130+AU132+AU134+AU136+AU138,5)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ROUND(AZ95+AZ96+AZ104+AZ130+AZ132+AZ134+AZ136+AZ138,2)</f>
        <v>0</v>
      </c>
      <c r="BA94" s="108">
        <f>ROUND(BA95+BA96+BA104+BA130+BA132+BA134+BA136+BA138,2)</f>
        <v>0</v>
      </c>
      <c r="BB94" s="108">
        <f>ROUND(BB95+BB96+BB104+BB130+BB132+BB134+BB136+BB138,2)</f>
        <v>0</v>
      </c>
      <c r="BC94" s="108">
        <f>ROUND(BC95+BC96+BC104+BC130+BC132+BC134+BC136+BC138,2)</f>
        <v>0</v>
      </c>
      <c r="BD94" s="110">
        <f>ROUND(BD95+BD96+BD104+BD130+BD132+BD134+BD136+BD138,2)</f>
        <v>0</v>
      </c>
      <c r="BS94" s="111" t="s">
        <v>72</v>
      </c>
      <c r="BT94" s="111" t="s">
        <v>73</v>
      </c>
      <c r="BU94" s="112" t="s">
        <v>74</v>
      </c>
      <c r="BV94" s="111" t="s">
        <v>75</v>
      </c>
      <c r="BW94" s="111" t="s">
        <v>5</v>
      </c>
      <c r="BX94" s="111" t="s">
        <v>76</v>
      </c>
      <c r="CL94" s="111" t="s">
        <v>1</v>
      </c>
    </row>
    <row r="95" s="6" customFormat="1" ht="16.5" customHeight="1">
      <c r="A95" s="113" t="s">
        <v>77</v>
      </c>
      <c r="B95" s="114"/>
      <c r="C95" s="115"/>
      <c r="D95" s="116" t="s">
        <v>78</v>
      </c>
      <c r="E95" s="116"/>
      <c r="F95" s="116"/>
      <c r="G95" s="116"/>
      <c r="H95" s="116"/>
      <c r="I95" s="117"/>
      <c r="J95" s="116" t="s">
        <v>79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'VRN - Vedlejší rozpočtové...'!J30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80</v>
      </c>
      <c r="AR95" s="120"/>
      <c r="AS95" s="121">
        <v>0</v>
      </c>
      <c r="AT95" s="122">
        <f>ROUND(SUM(AV95:AW95),2)</f>
        <v>0</v>
      </c>
      <c r="AU95" s="123">
        <f>'VRN - Vedlejší rozpočtové...'!P117</f>
        <v>0</v>
      </c>
      <c r="AV95" s="122">
        <f>'VRN - Vedlejší rozpočtové...'!J33</f>
        <v>0</v>
      </c>
      <c r="AW95" s="122">
        <f>'VRN - Vedlejší rozpočtové...'!J34</f>
        <v>0</v>
      </c>
      <c r="AX95" s="122">
        <f>'VRN - Vedlejší rozpočtové...'!J35</f>
        <v>0</v>
      </c>
      <c r="AY95" s="122">
        <f>'VRN - Vedlejší rozpočtové...'!J36</f>
        <v>0</v>
      </c>
      <c r="AZ95" s="122">
        <f>'VRN - Vedlejší rozpočtové...'!F33</f>
        <v>0</v>
      </c>
      <c r="BA95" s="122">
        <f>'VRN - Vedlejší rozpočtové...'!F34</f>
        <v>0</v>
      </c>
      <c r="BB95" s="122">
        <f>'VRN - Vedlejší rozpočtové...'!F35</f>
        <v>0</v>
      </c>
      <c r="BC95" s="122">
        <f>'VRN - Vedlejší rozpočtové...'!F36</f>
        <v>0</v>
      </c>
      <c r="BD95" s="124">
        <f>'VRN - Vedlejší rozpočtové...'!F37</f>
        <v>0</v>
      </c>
      <c r="BT95" s="125" t="s">
        <v>81</v>
      </c>
      <c r="BV95" s="125" t="s">
        <v>75</v>
      </c>
      <c r="BW95" s="125" t="s">
        <v>82</v>
      </c>
      <c r="BX95" s="125" t="s">
        <v>5</v>
      </c>
      <c r="CL95" s="125" t="s">
        <v>1</v>
      </c>
      <c r="CM95" s="125" t="s">
        <v>83</v>
      </c>
    </row>
    <row r="96" s="6" customFormat="1" ht="16.5" customHeight="1">
      <c r="B96" s="114"/>
      <c r="C96" s="115"/>
      <c r="D96" s="116" t="s">
        <v>84</v>
      </c>
      <c r="E96" s="116"/>
      <c r="F96" s="116"/>
      <c r="G96" s="116"/>
      <c r="H96" s="116"/>
      <c r="I96" s="117"/>
      <c r="J96" s="116" t="s">
        <v>85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26">
        <f>ROUND(AG97+SUM(AG98:AG101),2)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80</v>
      </c>
      <c r="AR96" s="120"/>
      <c r="AS96" s="121">
        <f>ROUND(AS97+SUM(AS98:AS101),2)</f>
        <v>0</v>
      </c>
      <c r="AT96" s="122">
        <f>ROUND(SUM(AV96:AW96),2)</f>
        <v>0</v>
      </c>
      <c r="AU96" s="123">
        <f>ROUND(AU97+SUM(AU98:AU101),5)</f>
        <v>0</v>
      </c>
      <c r="AV96" s="122">
        <f>ROUND(AZ96*L29,2)</f>
        <v>0</v>
      </c>
      <c r="AW96" s="122">
        <f>ROUND(BA96*L30,2)</f>
        <v>0</v>
      </c>
      <c r="AX96" s="122">
        <f>ROUND(BB96*L29,2)</f>
        <v>0</v>
      </c>
      <c r="AY96" s="122">
        <f>ROUND(BC96*L30,2)</f>
        <v>0</v>
      </c>
      <c r="AZ96" s="122">
        <f>ROUND(AZ97+SUM(AZ98:AZ101),2)</f>
        <v>0</v>
      </c>
      <c r="BA96" s="122">
        <f>ROUND(BA97+SUM(BA98:BA101),2)</f>
        <v>0</v>
      </c>
      <c r="BB96" s="122">
        <f>ROUND(BB97+SUM(BB98:BB101),2)</f>
        <v>0</v>
      </c>
      <c r="BC96" s="122">
        <f>ROUND(BC97+SUM(BC98:BC101),2)</f>
        <v>0</v>
      </c>
      <c r="BD96" s="124">
        <f>ROUND(BD97+SUM(BD98:BD101),2)</f>
        <v>0</v>
      </c>
      <c r="BS96" s="125" t="s">
        <v>72</v>
      </c>
      <c r="BT96" s="125" t="s">
        <v>81</v>
      </c>
      <c r="BU96" s="125" t="s">
        <v>74</v>
      </c>
      <c r="BV96" s="125" t="s">
        <v>75</v>
      </c>
      <c r="BW96" s="125" t="s">
        <v>86</v>
      </c>
      <c r="BX96" s="125" t="s">
        <v>5</v>
      </c>
      <c r="CL96" s="125" t="s">
        <v>1</v>
      </c>
      <c r="CM96" s="125" t="s">
        <v>83</v>
      </c>
    </row>
    <row r="97" s="3" customFormat="1" ht="16.5" customHeight="1">
      <c r="A97" s="113" t="s">
        <v>77</v>
      </c>
      <c r="B97" s="64"/>
      <c r="C97" s="127"/>
      <c r="D97" s="127"/>
      <c r="E97" s="128" t="s">
        <v>87</v>
      </c>
      <c r="F97" s="128"/>
      <c r="G97" s="128"/>
      <c r="H97" s="128"/>
      <c r="I97" s="128"/>
      <c r="J97" s="127"/>
      <c r="K97" s="128" t="s">
        <v>88</v>
      </c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9">
        <f>'El.-MaR - Elektro+MaR'!J32</f>
        <v>0</v>
      </c>
      <c r="AH97" s="127"/>
      <c r="AI97" s="127"/>
      <c r="AJ97" s="127"/>
      <c r="AK97" s="127"/>
      <c r="AL97" s="127"/>
      <c r="AM97" s="127"/>
      <c r="AN97" s="129">
        <f>SUM(AG97,AT97)</f>
        <v>0</v>
      </c>
      <c r="AO97" s="127"/>
      <c r="AP97" s="127"/>
      <c r="AQ97" s="130" t="s">
        <v>89</v>
      </c>
      <c r="AR97" s="66"/>
      <c r="AS97" s="131">
        <v>0</v>
      </c>
      <c r="AT97" s="132">
        <f>ROUND(SUM(AV97:AW97),2)</f>
        <v>0</v>
      </c>
      <c r="AU97" s="133">
        <f>'El.-MaR - Elektro+MaR'!P157</f>
        <v>0</v>
      </c>
      <c r="AV97" s="132">
        <f>'El.-MaR - Elektro+MaR'!J35</f>
        <v>0</v>
      </c>
      <c r="AW97" s="132">
        <f>'El.-MaR - Elektro+MaR'!J36</f>
        <v>0</v>
      </c>
      <c r="AX97" s="132">
        <f>'El.-MaR - Elektro+MaR'!J37</f>
        <v>0</v>
      </c>
      <c r="AY97" s="132">
        <f>'El.-MaR - Elektro+MaR'!J38</f>
        <v>0</v>
      </c>
      <c r="AZ97" s="132">
        <f>'El.-MaR - Elektro+MaR'!F35</f>
        <v>0</v>
      </c>
      <c r="BA97" s="132">
        <f>'El.-MaR - Elektro+MaR'!F36</f>
        <v>0</v>
      </c>
      <c r="BB97" s="132">
        <f>'El.-MaR - Elektro+MaR'!F37</f>
        <v>0</v>
      </c>
      <c r="BC97" s="132">
        <f>'El.-MaR - Elektro+MaR'!F38</f>
        <v>0</v>
      </c>
      <c r="BD97" s="134">
        <f>'El.-MaR - Elektro+MaR'!F39</f>
        <v>0</v>
      </c>
      <c r="BT97" s="135" t="s">
        <v>83</v>
      </c>
      <c r="BV97" s="135" t="s">
        <v>75</v>
      </c>
      <c r="BW97" s="135" t="s">
        <v>90</v>
      </c>
      <c r="BX97" s="135" t="s">
        <v>86</v>
      </c>
      <c r="CL97" s="135" t="s">
        <v>1</v>
      </c>
    </row>
    <row r="98" s="3" customFormat="1" ht="16.5" customHeight="1">
      <c r="A98" s="113" t="s">
        <v>77</v>
      </c>
      <c r="B98" s="64"/>
      <c r="C98" s="127"/>
      <c r="D98" s="127"/>
      <c r="E98" s="128" t="s">
        <v>91</v>
      </c>
      <c r="F98" s="128"/>
      <c r="G98" s="128"/>
      <c r="H98" s="128"/>
      <c r="I98" s="128"/>
      <c r="J98" s="127"/>
      <c r="K98" s="128" t="s">
        <v>92</v>
      </c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9">
        <f>'STR - STROJNÍ'!J32</f>
        <v>0</v>
      </c>
      <c r="AH98" s="127"/>
      <c r="AI98" s="127"/>
      <c r="AJ98" s="127"/>
      <c r="AK98" s="127"/>
      <c r="AL98" s="127"/>
      <c r="AM98" s="127"/>
      <c r="AN98" s="129">
        <f>SUM(AG98,AT98)</f>
        <v>0</v>
      </c>
      <c r="AO98" s="127"/>
      <c r="AP98" s="127"/>
      <c r="AQ98" s="130" t="s">
        <v>89</v>
      </c>
      <c r="AR98" s="66"/>
      <c r="AS98" s="131">
        <v>0</v>
      </c>
      <c r="AT98" s="132">
        <f>ROUND(SUM(AV98:AW98),2)</f>
        <v>0</v>
      </c>
      <c r="AU98" s="133">
        <f>'STR - STROJNÍ'!P131</f>
        <v>0</v>
      </c>
      <c r="AV98" s="132">
        <f>'STR - STROJNÍ'!J35</f>
        <v>0</v>
      </c>
      <c r="AW98" s="132">
        <f>'STR - STROJNÍ'!J36</f>
        <v>0</v>
      </c>
      <c r="AX98" s="132">
        <f>'STR - STROJNÍ'!J37</f>
        <v>0</v>
      </c>
      <c r="AY98" s="132">
        <f>'STR - STROJNÍ'!J38</f>
        <v>0</v>
      </c>
      <c r="AZ98" s="132">
        <f>'STR - STROJNÍ'!F35</f>
        <v>0</v>
      </c>
      <c r="BA98" s="132">
        <f>'STR - STROJNÍ'!F36</f>
        <v>0</v>
      </c>
      <c r="BB98" s="132">
        <f>'STR - STROJNÍ'!F37</f>
        <v>0</v>
      </c>
      <c r="BC98" s="132">
        <f>'STR - STROJNÍ'!F38</f>
        <v>0</v>
      </c>
      <c r="BD98" s="134">
        <f>'STR - STROJNÍ'!F39</f>
        <v>0</v>
      </c>
      <c r="BT98" s="135" t="s">
        <v>83</v>
      </c>
      <c r="BV98" s="135" t="s">
        <v>75</v>
      </c>
      <c r="BW98" s="135" t="s">
        <v>93</v>
      </c>
      <c r="BX98" s="135" t="s">
        <v>86</v>
      </c>
      <c r="CL98" s="135" t="s">
        <v>1</v>
      </c>
    </row>
    <row r="99" s="3" customFormat="1" ht="16.5" customHeight="1">
      <c r="A99" s="113" t="s">
        <v>77</v>
      </c>
      <c r="B99" s="64"/>
      <c r="C99" s="127"/>
      <c r="D99" s="127"/>
      <c r="E99" s="128" t="s">
        <v>94</v>
      </c>
      <c r="F99" s="128"/>
      <c r="G99" s="128"/>
      <c r="H99" s="128"/>
      <c r="I99" s="128"/>
      <c r="J99" s="127"/>
      <c r="K99" s="128" t="s">
        <v>95</v>
      </c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9">
        <f>'ST - STAVEBNÍ A STATICKÁ'!J32</f>
        <v>0</v>
      </c>
      <c r="AH99" s="127"/>
      <c r="AI99" s="127"/>
      <c r="AJ99" s="127"/>
      <c r="AK99" s="127"/>
      <c r="AL99" s="127"/>
      <c r="AM99" s="127"/>
      <c r="AN99" s="129">
        <f>SUM(AG99,AT99)</f>
        <v>0</v>
      </c>
      <c r="AO99" s="127"/>
      <c r="AP99" s="127"/>
      <c r="AQ99" s="130" t="s">
        <v>89</v>
      </c>
      <c r="AR99" s="66"/>
      <c r="AS99" s="131">
        <v>0</v>
      </c>
      <c r="AT99" s="132">
        <f>ROUND(SUM(AV99:AW99),2)</f>
        <v>0</v>
      </c>
      <c r="AU99" s="133">
        <f>'ST - STAVEBNÍ A STATICKÁ'!P140</f>
        <v>0</v>
      </c>
      <c r="AV99" s="132">
        <f>'ST - STAVEBNÍ A STATICKÁ'!J35</f>
        <v>0</v>
      </c>
      <c r="AW99" s="132">
        <f>'ST - STAVEBNÍ A STATICKÁ'!J36</f>
        <v>0</v>
      </c>
      <c r="AX99" s="132">
        <f>'ST - STAVEBNÍ A STATICKÁ'!J37</f>
        <v>0</v>
      </c>
      <c r="AY99" s="132">
        <f>'ST - STAVEBNÍ A STATICKÁ'!J38</f>
        <v>0</v>
      </c>
      <c r="AZ99" s="132">
        <f>'ST - STAVEBNÍ A STATICKÁ'!F35</f>
        <v>0</v>
      </c>
      <c r="BA99" s="132">
        <f>'ST - STAVEBNÍ A STATICKÁ'!F36</f>
        <v>0</v>
      </c>
      <c r="BB99" s="132">
        <f>'ST - STAVEBNÍ A STATICKÁ'!F37</f>
        <v>0</v>
      </c>
      <c r="BC99" s="132">
        <f>'ST - STAVEBNÍ A STATICKÁ'!F38</f>
        <v>0</v>
      </c>
      <c r="BD99" s="134">
        <f>'ST - STAVEBNÍ A STATICKÁ'!F39</f>
        <v>0</v>
      </c>
      <c r="BT99" s="135" t="s">
        <v>83</v>
      </c>
      <c r="BV99" s="135" t="s">
        <v>75</v>
      </c>
      <c r="BW99" s="135" t="s">
        <v>96</v>
      </c>
      <c r="BX99" s="135" t="s">
        <v>86</v>
      </c>
      <c r="CL99" s="135" t="s">
        <v>1</v>
      </c>
    </row>
    <row r="100" s="3" customFormat="1" ht="16.5" customHeight="1">
      <c r="A100" s="113" t="s">
        <v>77</v>
      </c>
      <c r="B100" s="64"/>
      <c r="C100" s="127"/>
      <c r="D100" s="127"/>
      <c r="E100" s="128" t="s">
        <v>97</v>
      </c>
      <c r="F100" s="128"/>
      <c r="G100" s="128"/>
      <c r="H100" s="128"/>
      <c r="I100" s="128"/>
      <c r="J100" s="127"/>
      <c r="K100" s="128" t="s">
        <v>98</v>
      </c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9">
        <f>'VZD - VZDUCHOTECHNIKA'!J32</f>
        <v>0</v>
      </c>
      <c r="AH100" s="127"/>
      <c r="AI100" s="127"/>
      <c r="AJ100" s="127"/>
      <c r="AK100" s="127"/>
      <c r="AL100" s="127"/>
      <c r="AM100" s="127"/>
      <c r="AN100" s="129">
        <f>SUM(AG100,AT100)</f>
        <v>0</v>
      </c>
      <c r="AO100" s="127"/>
      <c r="AP100" s="127"/>
      <c r="AQ100" s="130" t="s">
        <v>89</v>
      </c>
      <c r="AR100" s="66"/>
      <c r="AS100" s="131">
        <v>0</v>
      </c>
      <c r="AT100" s="132">
        <f>ROUND(SUM(AV100:AW100),2)</f>
        <v>0</v>
      </c>
      <c r="AU100" s="133">
        <f>'VZD - VZDUCHOTECHNIKA'!P126</f>
        <v>0</v>
      </c>
      <c r="AV100" s="132">
        <f>'VZD - VZDUCHOTECHNIKA'!J35</f>
        <v>0</v>
      </c>
      <c r="AW100" s="132">
        <f>'VZD - VZDUCHOTECHNIKA'!J36</f>
        <v>0</v>
      </c>
      <c r="AX100" s="132">
        <f>'VZD - VZDUCHOTECHNIKA'!J37</f>
        <v>0</v>
      </c>
      <c r="AY100" s="132">
        <f>'VZD - VZDUCHOTECHNIKA'!J38</f>
        <v>0</v>
      </c>
      <c r="AZ100" s="132">
        <f>'VZD - VZDUCHOTECHNIKA'!F35</f>
        <v>0</v>
      </c>
      <c r="BA100" s="132">
        <f>'VZD - VZDUCHOTECHNIKA'!F36</f>
        <v>0</v>
      </c>
      <c r="BB100" s="132">
        <f>'VZD - VZDUCHOTECHNIKA'!F37</f>
        <v>0</v>
      </c>
      <c r="BC100" s="132">
        <f>'VZD - VZDUCHOTECHNIKA'!F38</f>
        <v>0</v>
      </c>
      <c r="BD100" s="134">
        <f>'VZD - VZDUCHOTECHNIKA'!F39</f>
        <v>0</v>
      </c>
      <c r="BT100" s="135" t="s">
        <v>83</v>
      </c>
      <c r="BV100" s="135" t="s">
        <v>75</v>
      </c>
      <c r="BW100" s="135" t="s">
        <v>99</v>
      </c>
      <c r="BX100" s="135" t="s">
        <v>86</v>
      </c>
      <c r="CL100" s="135" t="s">
        <v>1</v>
      </c>
    </row>
    <row r="101" s="3" customFormat="1" ht="16.5" customHeight="1">
      <c r="B101" s="64"/>
      <c r="C101" s="127"/>
      <c r="D101" s="127"/>
      <c r="E101" s="128" t="s">
        <v>100</v>
      </c>
      <c r="F101" s="128"/>
      <c r="G101" s="128"/>
      <c r="H101" s="128"/>
      <c r="I101" s="128"/>
      <c r="J101" s="127"/>
      <c r="K101" s="128" t="s">
        <v>101</v>
      </c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36">
        <f>ROUND(SUM(AG102:AG103),2)</f>
        <v>0</v>
      </c>
      <c r="AH101" s="127"/>
      <c r="AI101" s="127"/>
      <c r="AJ101" s="127"/>
      <c r="AK101" s="127"/>
      <c r="AL101" s="127"/>
      <c r="AM101" s="127"/>
      <c r="AN101" s="129">
        <f>SUM(AG101,AT101)</f>
        <v>0</v>
      </c>
      <c r="AO101" s="127"/>
      <c r="AP101" s="127"/>
      <c r="AQ101" s="130" t="s">
        <v>89</v>
      </c>
      <c r="AR101" s="66"/>
      <c r="AS101" s="131">
        <f>ROUND(SUM(AS102:AS103),2)</f>
        <v>0</v>
      </c>
      <c r="AT101" s="132">
        <f>ROUND(SUM(AV101:AW101),2)</f>
        <v>0</v>
      </c>
      <c r="AU101" s="133">
        <f>ROUND(SUM(AU102:AU103),5)</f>
        <v>0</v>
      </c>
      <c r="AV101" s="132">
        <f>ROUND(AZ101*L29,2)</f>
        <v>0</v>
      </c>
      <c r="AW101" s="132">
        <f>ROUND(BA101*L30,2)</f>
        <v>0</v>
      </c>
      <c r="AX101" s="132">
        <f>ROUND(BB101*L29,2)</f>
        <v>0</v>
      </c>
      <c r="AY101" s="132">
        <f>ROUND(BC101*L30,2)</f>
        <v>0</v>
      </c>
      <c r="AZ101" s="132">
        <f>ROUND(SUM(AZ102:AZ103),2)</f>
        <v>0</v>
      </c>
      <c r="BA101" s="132">
        <f>ROUND(SUM(BA102:BA103),2)</f>
        <v>0</v>
      </c>
      <c r="BB101" s="132">
        <f>ROUND(SUM(BB102:BB103),2)</f>
        <v>0</v>
      </c>
      <c r="BC101" s="132">
        <f>ROUND(SUM(BC102:BC103),2)</f>
        <v>0</v>
      </c>
      <c r="BD101" s="134">
        <f>ROUND(SUM(BD102:BD103),2)</f>
        <v>0</v>
      </c>
      <c r="BS101" s="135" t="s">
        <v>72</v>
      </c>
      <c r="BT101" s="135" t="s">
        <v>83</v>
      </c>
      <c r="BU101" s="135" t="s">
        <v>74</v>
      </c>
      <c r="BV101" s="135" t="s">
        <v>75</v>
      </c>
      <c r="BW101" s="135" t="s">
        <v>102</v>
      </c>
      <c r="BX101" s="135" t="s">
        <v>86</v>
      </c>
      <c r="CL101" s="135" t="s">
        <v>1</v>
      </c>
    </row>
    <row r="102" s="3" customFormat="1" ht="16.5" customHeight="1">
      <c r="A102" s="113" t="s">
        <v>77</v>
      </c>
      <c r="B102" s="64"/>
      <c r="C102" s="127"/>
      <c r="D102" s="127"/>
      <c r="E102" s="127"/>
      <c r="F102" s="128" t="s">
        <v>91</v>
      </c>
      <c r="G102" s="128"/>
      <c r="H102" s="128"/>
      <c r="I102" s="128"/>
      <c r="J102" s="128"/>
      <c r="K102" s="127"/>
      <c r="L102" s="128" t="s">
        <v>103</v>
      </c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9">
        <f>'STR - Strojní_01'!J34</f>
        <v>0</v>
      </c>
      <c r="AH102" s="127"/>
      <c r="AI102" s="127"/>
      <c r="AJ102" s="127"/>
      <c r="AK102" s="127"/>
      <c r="AL102" s="127"/>
      <c r="AM102" s="127"/>
      <c r="AN102" s="129">
        <f>SUM(AG102,AT102)</f>
        <v>0</v>
      </c>
      <c r="AO102" s="127"/>
      <c r="AP102" s="127"/>
      <c r="AQ102" s="130" t="s">
        <v>89</v>
      </c>
      <c r="AR102" s="66"/>
      <c r="AS102" s="131">
        <v>0</v>
      </c>
      <c r="AT102" s="132">
        <f>ROUND(SUM(AV102:AW102),2)</f>
        <v>0</v>
      </c>
      <c r="AU102" s="133">
        <f>'STR - Strojní_01'!P129</f>
        <v>0</v>
      </c>
      <c r="AV102" s="132">
        <f>'STR - Strojní_01'!J37</f>
        <v>0</v>
      </c>
      <c r="AW102" s="132">
        <f>'STR - Strojní_01'!J38</f>
        <v>0</v>
      </c>
      <c r="AX102" s="132">
        <f>'STR - Strojní_01'!J39</f>
        <v>0</v>
      </c>
      <c r="AY102" s="132">
        <f>'STR - Strojní_01'!J40</f>
        <v>0</v>
      </c>
      <c r="AZ102" s="132">
        <f>'STR - Strojní_01'!F37</f>
        <v>0</v>
      </c>
      <c r="BA102" s="132">
        <f>'STR - Strojní_01'!F38</f>
        <v>0</v>
      </c>
      <c r="BB102" s="132">
        <f>'STR - Strojní_01'!F39</f>
        <v>0</v>
      </c>
      <c r="BC102" s="132">
        <f>'STR - Strojní_01'!F40</f>
        <v>0</v>
      </c>
      <c r="BD102" s="134">
        <f>'STR - Strojní_01'!F41</f>
        <v>0</v>
      </c>
      <c r="BT102" s="135" t="s">
        <v>104</v>
      </c>
      <c r="BV102" s="135" t="s">
        <v>75</v>
      </c>
      <c r="BW102" s="135" t="s">
        <v>105</v>
      </c>
      <c r="BX102" s="135" t="s">
        <v>102</v>
      </c>
      <c r="CL102" s="135" t="s">
        <v>1</v>
      </c>
    </row>
    <row r="103" s="3" customFormat="1" ht="16.5" customHeight="1">
      <c r="A103" s="113" t="s">
        <v>77</v>
      </c>
      <c r="B103" s="64"/>
      <c r="C103" s="127"/>
      <c r="D103" s="127"/>
      <c r="E103" s="127"/>
      <c r="F103" s="128" t="s">
        <v>106</v>
      </c>
      <c r="G103" s="128"/>
      <c r="H103" s="128"/>
      <c r="I103" s="128"/>
      <c r="J103" s="128"/>
      <c r="K103" s="127"/>
      <c r="L103" s="128" t="s">
        <v>107</v>
      </c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9">
        <f>'STAT - Statika'!J34</f>
        <v>0</v>
      </c>
      <c r="AH103" s="127"/>
      <c r="AI103" s="127"/>
      <c r="AJ103" s="127"/>
      <c r="AK103" s="127"/>
      <c r="AL103" s="127"/>
      <c r="AM103" s="127"/>
      <c r="AN103" s="129">
        <f>SUM(AG103,AT103)</f>
        <v>0</v>
      </c>
      <c r="AO103" s="127"/>
      <c r="AP103" s="127"/>
      <c r="AQ103" s="130" t="s">
        <v>89</v>
      </c>
      <c r="AR103" s="66"/>
      <c r="AS103" s="131">
        <v>0</v>
      </c>
      <c r="AT103" s="132">
        <f>ROUND(SUM(AV103:AW103),2)</f>
        <v>0</v>
      </c>
      <c r="AU103" s="133">
        <f>'STAT - Statika'!P133</f>
        <v>0</v>
      </c>
      <c r="AV103" s="132">
        <f>'STAT - Statika'!J37</f>
        <v>0</v>
      </c>
      <c r="AW103" s="132">
        <f>'STAT - Statika'!J38</f>
        <v>0</v>
      </c>
      <c r="AX103" s="132">
        <f>'STAT - Statika'!J39</f>
        <v>0</v>
      </c>
      <c r="AY103" s="132">
        <f>'STAT - Statika'!J40</f>
        <v>0</v>
      </c>
      <c r="AZ103" s="132">
        <f>'STAT - Statika'!F37</f>
        <v>0</v>
      </c>
      <c r="BA103" s="132">
        <f>'STAT - Statika'!F38</f>
        <v>0</v>
      </c>
      <c r="BB103" s="132">
        <f>'STAT - Statika'!F39</f>
        <v>0</v>
      </c>
      <c r="BC103" s="132">
        <f>'STAT - Statika'!F40</f>
        <v>0</v>
      </c>
      <c r="BD103" s="134">
        <f>'STAT - Statika'!F41</f>
        <v>0</v>
      </c>
      <c r="BT103" s="135" t="s">
        <v>104</v>
      </c>
      <c r="BV103" s="135" t="s">
        <v>75</v>
      </c>
      <c r="BW103" s="135" t="s">
        <v>108</v>
      </c>
      <c r="BX103" s="135" t="s">
        <v>102</v>
      </c>
      <c r="CL103" s="135" t="s">
        <v>1</v>
      </c>
    </row>
    <row r="104" s="6" customFormat="1" ht="16.5" customHeight="1">
      <c r="B104" s="114"/>
      <c r="C104" s="115"/>
      <c r="D104" s="116" t="s">
        <v>109</v>
      </c>
      <c r="E104" s="116"/>
      <c r="F104" s="116"/>
      <c r="G104" s="116"/>
      <c r="H104" s="116"/>
      <c r="I104" s="117"/>
      <c r="J104" s="116" t="s">
        <v>110</v>
      </c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26">
        <f>ROUND(AG105+AG107+AG110+AG113+AG116+AG118+AG121+AG124+AG127,2)</f>
        <v>0</v>
      </c>
      <c r="AH104" s="117"/>
      <c r="AI104" s="117"/>
      <c r="AJ104" s="117"/>
      <c r="AK104" s="117"/>
      <c r="AL104" s="117"/>
      <c r="AM104" s="117"/>
      <c r="AN104" s="118">
        <f>SUM(AG104,AT104)</f>
        <v>0</v>
      </c>
      <c r="AO104" s="117"/>
      <c r="AP104" s="117"/>
      <c r="AQ104" s="119" t="s">
        <v>80</v>
      </c>
      <c r="AR104" s="120"/>
      <c r="AS104" s="121">
        <f>ROUND(AS105+AS107+AS110+AS113+AS116+AS118+AS121+AS124+AS127,2)</f>
        <v>0</v>
      </c>
      <c r="AT104" s="122">
        <f>ROUND(SUM(AV104:AW104),2)</f>
        <v>0</v>
      </c>
      <c r="AU104" s="123">
        <f>ROUND(AU105+AU107+AU110+AU113+AU116+AU118+AU121+AU124+AU127,5)</f>
        <v>0</v>
      </c>
      <c r="AV104" s="122">
        <f>ROUND(AZ104*L29,2)</f>
        <v>0</v>
      </c>
      <c r="AW104" s="122">
        <f>ROUND(BA104*L30,2)</f>
        <v>0</v>
      </c>
      <c r="AX104" s="122">
        <f>ROUND(BB104*L29,2)</f>
        <v>0</v>
      </c>
      <c r="AY104" s="122">
        <f>ROUND(BC104*L30,2)</f>
        <v>0</v>
      </c>
      <c r="AZ104" s="122">
        <f>ROUND(AZ105+AZ107+AZ110+AZ113+AZ116+AZ118+AZ121+AZ124+AZ127,2)</f>
        <v>0</v>
      </c>
      <c r="BA104" s="122">
        <f>ROUND(BA105+BA107+BA110+BA113+BA116+BA118+BA121+BA124+BA127,2)</f>
        <v>0</v>
      </c>
      <c r="BB104" s="122">
        <f>ROUND(BB105+BB107+BB110+BB113+BB116+BB118+BB121+BB124+BB127,2)</f>
        <v>0</v>
      </c>
      <c r="BC104" s="122">
        <f>ROUND(BC105+BC107+BC110+BC113+BC116+BC118+BC121+BC124+BC127,2)</f>
        <v>0</v>
      </c>
      <c r="BD104" s="124">
        <f>ROUND(BD105+BD107+BD110+BD113+BD116+BD118+BD121+BD124+BD127,2)</f>
        <v>0</v>
      </c>
      <c r="BS104" s="125" t="s">
        <v>72</v>
      </c>
      <c r="BT104" s="125" t="s">
        <v>81</v>
      </c>
      <c r="BU104" s="125" t="s">
        <v>74</v>
      </c>
      <c r="BV104" s="125" t="s">
        <v>75</v>
      </c>
      <c r="BW104" s="125" t="s">
        <v>111</v>
      </c>
      <c r="BX104" s="125" t="s">
        <v>5</v>
      </c>
      <c r="CL104" s="125" t="s">
        <v>1</v>
      </c>
      <c r="CM104" s="125" t="s">
        <v>83</v>
      </c>
    </row>
    <row r="105" s="3" customFormat="1" ht="16.5" customHeight="1">
      <c r="B105" s="64"/>
      <c r="C105" s="127"/>
      <c r="D105" s="127"/>
      <c r="E105" s="128" t="s">
        <v>112</v>
      </c>
      <c r="F105" s="128"/>
      <c r="G105" s="128"/>
      <c r="H105" s="128"/>
      <c r="I105" s="128"/>
      <c r="J105" s="127"/>
      <c r="K105" s="128" t="s">
        <v>113</v>
      </c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36">
        <f>ROUND(AG106,2)</f>
        <v>0</v>
      </c>
      <c r="AH105" s="127"/>
      <c r="AI105" s="127"/>
      <c r="AJ105" s="127"/>
      <c r="AK105" s="127"/>
      <c r="AL105" s="127"/>
      <c r="AM105" s="127"/>
      <c r="AN105" s="129">
        <f>SUM(AG105,AT105)</f>
        <v>0</v>
      </c>
      <c r="AO105" s="127"/>
      <c r="AP105" s="127"/>
      <c r="AQ105" s="130" t="s">
        <v>89</v>
      </c>
      <c r="AR105" s="66"/>
      <c r="AS105" s="131">
        <f>ROUND(AS106,2)</f>
        <v>0</v>
      </c>
      <c r="AT105" s="132">
        <f>ROUND(SUM(AV105:AW105),2)</f>
        <v>0</v>
      </c>
      <c r="AU105" s="133">
        <f>ROUND(AU106,5)</f>
        <v>0</v>
      </c>
      <c r="AV105" s="132">
        <f>ROUND(AZ105*L29,2)</f>
        <v>0</v>
      </c>
      <c r="AW105" s="132">
        <f>ROUND(BA105*L30,2)</f>
        <v>0</v>
      </c>
      <c r="AX105" s="132">
        <f>ROUND(BB105*L29,2)</f>
        <v>0</v>
      </c>
      <c r="AY105" s="132">
        <f>ROUND(BC105*L30,2)</f>
        <v>0</v>
      </c>
      <c r="AZ105" s="132">
        <f>ROUND(AZ106,2)</f>
        <v>0</v>
      </c>
      <c r="BA105" s="132">
        <f>ROUND(BA106,2)</f>
        <v>0</v>
      </c>
      <c r="BB105" s="132">
        <f>ROUND(BB106,2)</f>
        <v>0</v>
      </c>
      <c r="BC105" s="132">
        <f>ROUND(BC106,2)</f>
        <v>0</v>
      </c>
      <c r="BD105" s="134">
        <f>ROUND(BD106,2)</f>
        <v>0</v>
      </c>
      <c r="BS105" s="135" t="s">
        <v>72</v>
      </c>
      <c r="BT105" s="135" t="s">
        <v>83</v>
      </c>
      <c r="BU105" s="135" t="s">
        <v>74</v>
      </c>
      <c r="BV105" s="135" t="s">
        <v>75</v>
      </c>
      <c r="BW105" s="135" t="s">
        <v>114</v>
      </c>
      <c r="BX105" s="135" t="s">
        <v>111</v>
      </c>
      <c r="CL105" s="135" t="s">
        <v>1</v>
      </c>
    </row>
    <row r="106" s="3" customFormat="1" ht="16.5" customHeight="1">
      <c r="A106" s="113" t="s">
        <v>77</v>
      </c>
      <c r="B106" s="64"/>
      <c r="C106" s="127"/>
      <c r="D106" s="127"/>
      <c r="E106" s="127"/>
      <c r="F106" s="128" t="s">
        <v>91</v>
      </c>
      <c r="G106" s="128"/>
      <c r="H106" s="128"/>
      <c r="I106" s="128"/>
      <c r="J106" s="128"/>
      <c r="K106" s="127"/>
      <c r="L106" s="128" t="s">
        <v>92</v>
      </c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9">
        <f>'STR - STROJNÍ_02'!J34</f>
        <v>0</v>
      </c>
      <c r="AH106" s="127"/>
      <c r="AI106" s="127"/>
      <c r="AJ106" s="127"/>
      <c r="AK106" s="127"/>
      <c r="AL106" s="127"/>
      <c r="AM106" s="127"/>
      <c r="AN106" s="129">
        <f>SUM(AG106,AT106)</f>
        <v>0</v>
      </c>
      <c r="AO106" s="127"/>
      <c r="AP106" s="127"/>
      <c r="AQ106" s="130" t="s">
        <v>89</v>
      </c>
      <c r="AR106" s="66"/>
      <c r="AS106" s="131">
        <v>0</v>
      </c>
      <c r="AT106" s="132">
        <f>ROUND(SUM(AV106:AW106),2)</f>
        <v>0</v>
      </c>
      <c r="AU106" s="133">
        <f>'STR - STROJNÍ_02'!P130</f>
        <v>0</v>
      </c>
      <c r="AV106" s="132">
        <f>'STR - STROJNÍ_02'!J37</f>
        <v>0</v>
      </c>
      <c r="AW106" s="132">
        <f>'STR - STROJNÍ_02'!J38</f>
        <v>0</v>
      </c>
      <c r="AX106" s="132">
        <f>'STR - STROJNÍ_02'!J39</f>
        <v>0</v>
      </c>
      <c r="AY106" s="132">
        <f>'STR - STROJNÍ_02'!J40</f>
        <v>0</v>
      </c>
      <c r="AZ106" s="132">
        <f>'STR - STROJNÍ_02'!F37</f>
        <v>0</v>
      </c>
      <c r="BA106" s="132">
        <f>'STR - STROJNÍ_02'!F38</f>
        <v>0</v>
      </c>
      <c r="BB106" s="132">
        <f>'STR - STROJNÍ_02'!F39</f>
        <v>0</v>
      </c>
      <c r="BC106" s="132">
        <f>'STR - STROJNÍ_02'!F40</f>
        <v>0</v>
      </c>
      <c r="BD106" s="134">
        <f>'STR - STROJNÍ_02'!F41</f>
        <v>0</v>
      </c>
      <c r="BT106" s="135" t="s">
        <v>104</v>
      </c>
      <c r="BV106" s="135" t="s">
        <v>75</v>
      </c>
      <c r="BW106" s="135" t="s">
        <v>115</v>
      </c>
      <c r="BX106" s="135" t="s">
        <v>114</v>
      </c>
      <c r="CL106" s="135" t="s">
        <v>1</v>
      </c>
    </row>
    <row r="107" s="3" customFormat="1" ht="16.5" customHeight="1">
      <c r="B107" s="64"/>
      <c r="C107" s="127"/>
      <c r="D107" s="127"/>
      <c r="E107" s="128" t="s">
        <v>116</v>
      </c>
      <c r="F107" s="128"/>
      <c r="G107" s="128"/>
      <c r="H107" s="128"/>
      <c r="I107" s="128"/>
      <c r="J107" s="127"/>
      <c r="K107" s="128" t="s">
        <v>117</v>
      </c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36">
        <f>ROUND(SUM(AG108:AG109),2)</f>
        <v>0</v>
      </c>
      <c r="AH107" s="127"/>
      <c r="AI107" s="127"/>
      <c r="AJ107" s="127"/>
      <c r="AK107" s="127"/>
      <c r="AL107" s="127"/>
      <c r="AM107" s="127"/>
      <c r="AN107" s="129">
        <f>SUM(AG107,AT107)</f>
        <v>0</v>
      </c>
      <c r="AO107" s="127"/>
      <c r="AP107" s="127"/>
      <c r="AQ107" s="130" t="s">
        <v>89</v>
      </c>
      <c r="AR107" s="66"/>
      <c r="AS107" s="131">
        <f>ROUND(SUM(AS108:AS109),2)</f>
        <v>0</v>
      </c>
      <c r="AT107" s="132">
        <f>ROUND(SUM(AV107:AW107),2)</f>
        <v>0</v>
      </c>
      <c r="AU107" s="133">
        <f>ROUND(SUM(AU108:AU109),5)</f>
        <v>0</v>
      </c>
      <c r="AV107" s="132">
        <f>ROUND(AZ107*L29,2)</f>
        <v>0</v>
      </c>
      <c r="AW107" s="132">
        <f>ROUND(BA107*L30,2)</f>
        <v>0</v>
      </c>
      <c r="AX107" s="132">
        <f>ROUND(BB107*L29,2)</f>
        <v>0</v>
      </c>
      <c r="AY107" s="132">
        <f>ROUND(BC107*L30,2)</f>
        <v>0</v>
      </c>
      <c r="AZ107" s="132">
        <f>ROUND(SUM(AZ108:AZ109),2)</f>
        <v>0</v>
      </c>
      <c r="BA107" s="132">
        <f>ROUND(SUM(BA108:BA109),2)</f>
        <v>0</v>
      </c>
      <c r="BB107" s="132">
        <f>ROUND(SUM(BB108:BB109),2)</f>
        <v>0</v>
      </c>
      <c r="BC107" s="132">
        <f>ROUND(SUM(BC108:BC109),2)</f>
        <v>0</v>
      </c>
      <c r="BD107" s="134">
        <f>ROUND(SUM(BD108:BD109),2)</f>
        <v>0</v>
      </c>
      <c r="BS107" s="135" t="s">
        <v>72</v>
      </c>
      <c r="BT107" s="135" t="s">
        <v>83</v>
      </c>
      <c r="BU107" s="135" t="s">
        <v>74</v>
      </c>
      <c r="BV107" s="135" t="s">
        <v>75</v>
      </c>
      <c r="BW107" s="135" t="s">
        <v>118</v>
      </c>
      <c r="BX107" s="135" t="s">
        <v>111</v>
      </c>
      <c r="CL107" s="135" t="s">
        <v>1</v>
      </c>
    </row>
    <row r="108" s="3" customFormat="1" ht="16.5" customHeight="1">
      <c r="A108" s="113" t="s">
        <v>77</v>
      </c>
      <c r="B108" s="64"/>
      <c r="C108" s="127"/>
      <c r="D108" s="127"/>
      <c r="E108" s="127"/>
      <c r="F108" s="128" t="s">
        <v>91</v>
      </c>
      <c r="G108" s="128"/>
      <c r="H108" s="128"/>
      <c r="I108" s="128"/>
      <c r="J108" s="128"/>
      <c r="K108" s="127"/>
      <c r="L108" s="128" t="s">
        <v>92</v>
      </c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9">
        <f>'STR - STROJNÍ_03'!J34</f>
        <v>0</v>
      </c>
      <c r="AH108" s="127"/>
      <c r="AI108" s="127"/>
      <c r="AJ108" s="127"/>
      <c r="AK108" s="127"/>
      <c r="AL108" s="127"/>
      <c r="AM108" s="127"/>
      <c r="AN108" s="129">
        <f>SUM(AG108,AT108)</f>
        <v>0</v>
      </c>
      <c r="AO108" s="127"/>
      <c r="AP108" s="127"/>
      <c r="AQ108" s="130" t="s">
        <v>89</v>
      </c>
      <c r="AR108" s="66"/>
      <c r="AS108" s="131">
        <v>0</v>
      </c>
      <c r="AT108" s="132">
        <f>ROUND(SUM(AV108:AW108),2)</f>
        <v>0</v>
      </c>
      <c r="AU108" s="133">
        <f>'STR - STROJNÍ_03'!P131</f>
        <v>0</v>
      </c>
      <c r="AV108" s="132">
        <f>'STR - STROJNÍ_03'!J37</f>
        <v>0</v>
      </c>
      <c r="AW108" s="132">
        <f>'STR - STROJNÍ_03'!J38</f>
        <v>0</v>
      </c>
      <c r="AX108" s="132">
        <f>'STR - STROJNÍ_03'!J39</f>
        <v>0</v>
      </c>
      <c r="AY108" s="132">
        <f>'STR - STROJNÍ_03'!J40</f>
        <v>0</v>
      </c>
      <c r="AZ108" s="132">
        <f>'STR - STROJNÍ_03'!F37</f>
        <v>0</v>
      </c>
      <c r="BA108" s="132">
        <f>'STR - STROJNÍ_03'!F38</f>
        <v>0</v>
      </c>
      <c r="BB108" s="132">
        <f>'STR - STROJNÍ_03'!F39</f>
        <v>0</v>
      </c>
      <c r="BC108" s="132">
        <f>'STR - STROJNÍ_03'!F40</f>
        <v>0</v>
      </c>
      <c r="BD108" s="134">
        <f>'STR - STROJNÍ_03'!F41</f>
        <v>0</v>
      </c>
      <c r="BT108" s="135" t="s">
        <v>104</v>
      </c>
      <c r="BV108" s="135" t="s">
        <v>75</v>
      </c>
      <c r="BW108" s="135" t="s">
        <v>119</v>
      </c>
      <c r="BX108" s="135" t="s">
        <v>118</v>
      </c>
      <c r="CL108" s="135" t="s">
        <v>1</v>
      </c>
    </row>
    <row r="109" s="3" customFormat="1" ht="25.5" customHeight="1">
      <c r="A109" s="113" t="s">
        <v>77</v>
      </c>
      <c r="B109" s="64"/>
      <c r="C109" s="127"/>
      <c r="D109" s="127"/>
      <c r="E109" s="127"/>
      <c r="F109" s="128" t="s">
        <v>120</v>
      </c>
      <c r="G109" s="128"/>
      <c r="H109" s="128"/>
      <c r="I109" s="128"/>
      <c r="J109" s="128"/>
      <c r="K109" s="127"/>
      <c r="L109" s="128" t="s">
        <v>121</v>
      </c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9">
        <f>'El. - MaR - Elektro + MaR'!J34</f>
        <v>0</v>
      </c>
      <c r="AH109" s="127"/>
      <c r="AI109" s="127"/>
      <c r="AJ109" s="127"/>
      <c r="AK109" s="127"/>
      <c r="AL109" s="127"/>
      <c r="AM109" s="127"/>
      <c r="AN109" s="129">
        <f>SUM(AG109,AT109)</f>
        <v>0</v>
      </c>
      <c r="AO109" s="127"/>
      <c r="AP109" s="127"/>
      <c r="AQ109" s="130" t="s">
        <v>89</v>
      </c>
      <c r="AR109" s="66"/>
      <c r="AS109" s="131">
        <v>0</v>
      </c>
      <c r="AT109" s="132">
        <f>ROUND(SUM(AV109:AW109),2)</f>
        <v>0</v>
      </c>
      <c r="AU109" s="133">
        <f>'El. - MaR - Elektro + MaR'!P150</f>
        <v>0</v>
      </c>
      <c r="AV109" s="132">
        <f>'El. - MaR - Elektro + MaR'!J37</f>
        <v>0</v>
      </c>
      <c r="AW109" s="132">
        <f>'El. - MaR - Elektro + MaR'!J38</f>
        <v>0</v>
      </c>
      <c r="AX109" s="132">
        <f>'El. - MaR - Elektro + MaR'!J39</f>
        <v>0</v>
      </c>
      <c r="AY109" s="132">
        <f>'El. - MaR - Elektro + MaR'!J40</f>
        <v>0</v>
      </c>
      <c r="AZ109" s="132">
        <f>'El. - MaR - Elektro + MaR'!F37</f>
        <v>0</v>
      </c>
      <c r="BA109" s="132">
        <f>'El. - MaR - Elektro + MaR'!F38</f>
        <v>0</v>
      </c>
      <c r="BB109" s="132">
        <f>'El. - MaR - Elektro + MaR'!F39</f>
        <v>0</v>
      </c>
      <c r="BC109" s="132">
        <f>'El. - MaR - Elektro + MaR'!F40</f>
        <v>0</v>
      </c>
      <c r="BD109" s="134">
        <f>'El. - MaR - Elektro + MaR'!F41</f>
        <v>0</v>
      </c>
      <c r="BT109" s="135" t="s">
        <v>104</v>
      </c>
      <c r="BV109" s="135" t="s">
        <v>75</v>
      </c>
      <c r="BW109" s="135" t="s">
        <v>122</v>
      </c>
      <c r="BX109" s="135" t="s">
        <v>118</v>
      </c>
      <c r="CL109" s="135" t="s">
        <v>1</v>
      </c>
    </row>
    <row r="110" s="3" customFormat="1" ht="16.5" customHeight="1">
      <c r="B110" s="64"/>
      <c r="C110" s="127"/>
      <c r="D110" s="127"/>
      <c r="E110" s="128" t="s">
        <v>123</v>
      </c>
      <c r="F110" s="128"/>
      <c r="G110" s="128"/>
      <c r="H110" s="128"/>
      <c r="I110" s="128"/>
      <c r="J110" s="127"/>
      <c r="K110" s="128" t="s">
        <v>124</v>
      </c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36">
        <f>ROUND(SUM(AG111:AG112),2)</f>
        <v>0</v>
      </c>
      <c r="AH110" s="127"/>
      <c r="AI110" s="127"/>
      <c r="AJ110" s="127"/>
      <c r="AK110" s="127"/>
      <c r="AL110" s="127"/>
      <c r="AM110" s="127"/>
      <c r="AN110" s="129">
        <f>SUM(AG110,AT110)</f>
        <v>0</v>
      </c>
      <c r="AO110" s="127"/>
      <c r="AP110" s="127"/>
      <c r="AQ110" s="130" t="s">
        <v>89</v>
      </c>
      <c r="AR110" s="66"/>
      <c r="AS110" s="131">
        <f>ROUND(SUM(AS111:AS112),2)</f>
        <v>0</v>
      </c>
      <c r="AT110" s="132">
        <f>ROUND(SUM(AV110:AW110),2)</f>
        <v>0</v>
      </c>
      <c r="AU110" s="133">
        <f>ROUND(SUM(AU111:AU112),5)</f>
        <v>0</v>
      </c>
      <c r="AV110" s="132">
        <f>ROUND(AZ110*L29,2)</f>
        <v>0</v>
      </c>
      <c r="AW110" s="132">
        <f>ROUND(BA110*L30,2)</f>
        <v>0</v>
      </c>
      <c r="AX110" s="132">
        <f>ROUND(BB110*L29,2)</f>
        <v>0</v>
      </c>
      <c r="AY110" s="132">
        <f>ROUND(BC110*L30,2)</f>
        <v>0</v>
      </c>
      <c r="AZ110" s="132">
        <f>ROUND(SUM(AZ111:AZ112),2)</f>
        <v>0</v>
      </c>
      <c r="BA110" s="132">
        <f>ROUND(SUM(BA111:BA112),2)</f>
        <v>0</v>
      </c>
      <c r="BB110" s="132">
        <f>ROUND(SUM(BB111:BB112),2)</f>
        <v>0</v>
      </c>
      <c r="BC110" s="132">
        <f>ROUND(SUM(BC111:BC112),2)</f>
        <v>0</v>
      </c>
      <c r="BD110" s="134">
        <f>ROUND(SUM(BD111:BD112),2)</f>
        <v>0</v>
      </c>
      <c r="BS110" s="135" t="s">
        <v>72</v>
      </c>
      <c r="BT110" s="135" t="s">
        <v>83</v>
      </c>
      <c r="BU110" s="135" t="s">
        <v>74</v>
      </c>
      <c r="BV110" s="135" t="s">
        <v>75</v>
      </c>
      <c r="BW110" s="135" t="s">
        <v>125</v>
      </c>
      <c r="BX110" s="135" t="s">
        <v>111</v>
      </c>
      <c r="CL110" s="135" t="s">
        <v>1</v>
      </c>
    </row>
    <row r="111" s="3" customFormat="1" ht="25.5" customHeight="1">
      <c r="A111" s="113" t="s">
        <v>77</v>
      </c>
      <c r="B111" s="64"/>
      <c r="C111" s="127"/>
      <c r="D111" s="127"/>
      <c r="E111" s="127"/>
      <c r="F111" s="128" t="s">
        <v>120</v>
      </c>
      <c r="G111" s="128"/>
      <c r="H111" s="128"/>
      <c r="I111" s="128"/>
      <c r="J111" s="128"/>
      <c r="K111" s="127"/>
      <c r="L111" s="128" t="s">
        <v>121</v>
      </c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9">
        <f>'El. - MaR - Elektro + MaR_01'!J34</f>
        <v>0</v>
      </c>
      <c r="AH111" s="127"/>
      <c r="AI111" s="127"/>
      <c r="AJ111" s="127"/>
      <c r="AK111" s="127"/>
      <c r="AL111" s="127"/>
      <c r="AM111" s="127"/>
      <c r="AN111" s="129">
        <f>SUM(AG111,AT111)</f>
        <v>0</v>
      </c>
      <c r="AO111" s="127"/>
      <c r="AP111" s="127"/>
      <c r="AQ111" s="130" t="s">
        <v>89</v>
      </c>
      <c r="AR111" s="66"/>
      <c r="AS111" s="131">
        <v>0</v>
      </c>
      <c r="AT111" s="132">
        <f>ROUND(SUM(AV111:AW111),2)</f>
        <v>0</v>
      </c>
      <c r="AU111" s="133">
        <f>'El. - MaR - Elektro + MaR_01'!P151</f>
        <v>0</v>
      </c>
      <c r="AV111" s="132">
        <f>'El. - MaR - Elektro + MaR_01'!J37</f>
        <v>0</v>
      </c>
      <c r="AW111" s="132">
        <f>'El. - MaR - Elektro + MaR_01'!J38</f>
        <v>0</v>
      </c>
      <c r="AX111" s="132">
        <f>'El. - MaR - Elektro + MaR_01'!J39</f>
        <v>0</v>
      </c>
      <c r="AY111" s="132">
        <f>'El. - MaR - Elektro + MaR_01'!J40</f>
        <v>0</v>
      </c>
      <c r="AZ111" s="132">
        <f>'El. - MaR - Elektro + MaR_01'!F37</f>
        <v>0</v>
      </c>
      <c r="BA111" s="132">
        <f>'El. - MaR - Elektro + MaR_01'!F38</f>
        <v>0</v>
      </c>
      <c r="BB111" s="132">
        <f>'El. - MaR - Elektro + MaR_01'!F39</f>
        <v>0</v>
      </c>
      <c r="BC111" s="132">
        <f>'El. - MaR - Elektro + MaR_01'!F40</f>
        <v>0</v>
      </c>
      <c r="BD111" s="134">
        <f>'El. - MaR - Elektro + MaR_01'!F41</f>
        <v>0</v>
      </c>
      <c r="BT111" s="135" t="s">
        <v>104</v>
      </c>
      <c r="BV111" s="135" t="s">
        <v>75</v>
      </c>
      <c r="BW111" s="135" t="s">
        <v>126</v>
      </c>
      <c r="BX111" s="135" t="s">
        <v>125</v>
      </c>
      <c r="CL111" s="135" t="s">
        <v>1</v>
      </c>
    </row>
    <row r="112" s="3" customFormat="1" ht="16.5" customHeight="1">
      <c r="A112" s="113" t="s">
        <v>77</v>
      </c>
      <c r="B112" s="64"/>
      <c r="C112" s="127"/>
      <c r="D112" s="127"/>
      <c r="E112" s="127"/>
      <c r="F112" s="128" t="s">
        <v>91</v>
      </c>
      <c r="G112" s="128"/>
      <c r="H112" s="128"/>
      <c r="I112" s="128"/>
      <c r="J112" s="128"/>
      <c r="K112" s="127"/>
      <c r="L112" s="128" t="s">
        <v>92</v>
      </c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9">
        <f>'STR - STROJNÍ_04'!J34</f>
        <v>0</v>
      </c>
      <c r="AH112" s="127"/>
      <c r="AI112" s="127"/>
      <c r="AJ112" s="127"/>
      <c r="AK112" s="127"/>
      <c r="AL112" s="127"/>
      <c r="AM112" s="127"/>
      <c r="AN112" s="129">
        <f>SUM(AG112,AT112)</f>
        <v>0</v>
      </c>
      <c r="AO112" s="127"/>
      <c r="AP112" s="127"/>
      <c r="AQ112" s="130" t="s">
        <v>89</v>
      </c>
      <c r="AR112" s="66"/>
      <c r="AS112" s="131">
        <v>0</v>
      </c>
      <c r="AT112" s="132">
        <f>ROUND(SUM(AV112:AW112),2)</f>
        <v>0</v>
      </c>
      <c r="AU112" s="133">
        <f>'STR - STROJNÍ_04'!P132</f>
        <v>0</v>
      </c>
      <c r="AV112" s="132">
        <f>'STR - STROJNÍ_04'!J37</f>
        <v>0</v>
      </c>
      <c r="AW112" s="132">
        <f>'STR - STROJNÍ_04'!J38</f>
        <v>0</v>
      </c>
      <c r="AX112" s="132">
        <f>'STR - STROJNÍ_04'!J39</f>
        <v>0</v>
      </c>
      <c r="AY112" s="132">
        <f>'STR - STROJNÍ_04'!J40</f>
        <v>0</v>
      </c>
      <c r="AZ112" s="132">
        <f>'STR - STROJNÍ_04'!F37</f>
        <v>0</v>
      </c>
      <c r="BA112" s="132">
        <f>'STR - STROJNÍ_04'!F38</f>
        <v>0</v>
      </c>
      <c r="BB112" s="132">
        <f>'STR - STROJNÍ_04'!F39</f>
        <v>0</v>
      </c>
      <c r="BC112" s="132">
        <f>'STR - STROJNÍ_04'!F40</f>
        <v>0</v>
      </c>
      <c r="BD112" s="134">
        <f>'STR - STROJNÍ_04'!F41</f>
        <v>0</v>
      </c>
      <c r="BT112" s="135" t="s">
        <v>104</v>
      </c>
      <c r="BV112" s="135" t="s">
        <v>75</v>
      </c>
      <c r="BW112" s="135" t="s">
        <v>127</v>
      </c>
      <c r="BX112" s="135" t="s">
        <v>125</v>
      </c>
      <c r="CL112" s="135" t="s">
        <v>1</v>
      </c>
    </row>
    <row r="113" s="3" customFormat="1" ht="16.5" customHeight="1">
      <c r="B113" s="64"/>
      <c r="C113" s="127"/>
      <c r="D113" s="127"/>
      <c r="E113" s="128" t="s">
        <v>128</v>
      </c>
      <c r="F113" s="128"/>
      <c r="G113" s="128"/>
      <c r="H113" s="128"/>
      <c r="I113" s="128"/>
      <c r="J113" s="127"/>
      <c r="K113" s="128" t="s">
        <v>129</v>
      </c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36">
        <f>ROUND(SUM(AG114:AG115),2)</f>
        <v>0</v>
      </c>
      <c r="AH113" s="127"/>
      <c r="AI113" s="127"/>
      <c r="AJ113" s="127"/>
      <c r="AK113" s="127"/>
      <c r="AL113" s="127"/>
      <c r="AM113" s="127"/>
      <c r="AN113" s="129">
        <f>SUM(AG113,AT113)</f>
        <v>0</v>
      </c>
      <c r="AO113" s="127"/>
      <c r="AP113" s="127"/>
      <c r="AQ113" s="130" t="s">
        <v>89</v>
      </c>
      <c r="AR113" s="66"/>
      <c r="AS113" s="131">
        <f>ROUND(SUM(AS114:AS115),2)</f>
        <v>0</v>
      </c>
      <c r="AT113" s="132">
        <f>ROUND(SUM(AV113:AW113),2)</f>
        <v>0</v>
      </c>
      <c r="AU113" s="133">
        <f>ROUND(SUM(AU114:AU115),5)</f>
        <v>0</v>
      </c>
      <c r="AV113" s="132">
        <f>ROUND(AZ113*L29,2)</f>
        <v>0</v>
      </c>
      <c r="AW113" s="132">
        <f>ROUND(BA113*L30,2)</f>
        <v>0</v>
      </c>
      <c r="AX113" s="132">
        <f>ROUND(BB113*L29,2)</f>
        <v>0</v>
      </c>
      <c r="AY113" s="132">
        <f>ROUND(BC113*L30,2)</f>
        <v>0</v>
      </c>
      <c r="AZ113" s="132">
        <f>ROUND(SUM(AZ114:AZ115),2)</f>
        <v>0</v>
      </c>
      <c r="BA113" s="132">
        <f>ROUND(SUM(BA114:BA115),2)</f>
        <v>0</v>
      </c>
      <c r="BB113" s="132">
        <f>ROUND(SUM(BB114:BB115),2)</f>
        <v>0</v>
      </c>
      <c r="BC113" s="132">
        <f>ROUND(SUM(BC114:BC115),2)</f>
        <v>0</v>
      </c>
      <c r="BD113" s="134">
        <f>ROUND(SUM(BD114:BD115),2)</f>
        <v>0</v>
      </c>
      <c r="BS113" s="135" t="s">
        <v>72</v>
      </c>
      <c r="BT113" s="135" t="s">
        <v>83</v>
      </c>
      <c r="BU113" s="135" t="s">
        <v>74</v>
      </c>
      <c r="BV113" s="135" t="s">
        <v>75</v>
      </c>
      <c r="BW113" s="135" t="s">
        <v>130</v>
      </c>
      <c r="BX113" s="135" t="s">
        <v>111</v>
      </c>
      <c r="CL113" s="135" t="s">
        <v>1</v>
      </c>
    </row>
    <row r="114" s="3" customFormat="1" ht="25.5" customHeight="1">
      <c r="A114" s="113" t="s">
        <v>77</v>
      </c>
      <c r="B114" s="64"/>
      <c r="C114" s="127"/>
      <c r="D114" s="127"/>
      <c r="E114" s="127"/>
      <c r="F114" s="128" t="s">
        <v>120</v>
      </c>
      <c r="G114" s="128"/>
      <c r="H114" s="128"/>
      <c r="I114" s="128"/>
      <c r="J114" s="128"/>
      <c r="K114" s="127"/>
      <c r="L114" s="128" t="s">
        <v>121</v>
      </c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9">
        <f>'El. - MaR - Elektro + MaR_02'!J34</f>
        <v>0</v>
      </c>
      <c r="AH114" s="127"/>
      <c r="AI114" s="127"/>
      <c r="AJ114" s="127"/>
      <c r="AK114" s="127"/>
      <c r="AL114" s="127"/>
      <c r="AM114" s="127"/>
      <c r="AN114" s="129">
        <f>SUM(AG114,AT114)</f>
        <v>0</v>
      </c>
      <c r="AO114" s="127"/>
      <c r="AP114" s="127"/>
      <c r="AQ114" s="130" t="s">
        <v>89</v>
      </c>
      <c r="AR114" s="66"/>
      <c r="AS114" s="131">
        <v>0</v>
      </c>
      <c r="AT114" s="132">
        <f>ROUND(SUM(AV114:AW114),2)</f>
        <v>0</v>
      </c>
      <c r="AU114" s="133">
        <f>'El. - MaR - Elektro + MaR_02'!P150</f>
        <v>0</v>
      </c>
      <c r="AV114" s="132">
        <f>'El. - MaR - Elektro + MaR_02'!J37</f>
        <v>0</v>
      </c>
      <c r="AW114" s="132">
        <f>'El. - MaR - Elektro + MaR_02'!J38</f>
        <v>0</v>
      </c>
      <c r="AX114" s="132">
        <f>'El. - MaR - Elektro + MaR_02'!J39</f>
        <v>0</v>
      </c>
      <c r="AY114" s="132">
        <f>'El. - MaR - Elektro + MaR_02'!J40</f>
        <v>0</v>
      </c>
      <c r="AZ114" s="132">
        <f>'El. - MaR - Elektro + MaR_02'!F37</f>
        <v>0</v>
      </c>
      <c r="BA114" s="132">
        <f>'El. - MaR - Elektro + MaR_02'!F38</f>
        <v>0</v>
      </c>
      <c r="BB114" s="132">
        <f>'El. - MaR - Elektro + MaR_02'!F39</f>
        <v>0</v>
      </c>
      <c r="BC114" s="132">
        <f>'El. - MaR - Elektro + MaR_02'!F40</f>
        <v>0</v>
      </c>
      <c r="BD114" s="134">
        <f>'El. - MaR - Elektro + MaR_02'!F41</f>
        <v>0</v>
      </c>
      <c r="BT114" s="135" t="s">
        <v>104</v>
      </c>
      <c r="BV114" s="135" t="s">
        <v>75</v>
      </c>
      <c r="BW114" s="135" t="s">
        <v>131</v>
      </c>
      <c r="BX114" s="135" t="s">
        <v>130</v>
      </c>
      <c r="CL114" s="135" t="s">
        <v>1</v>
      </c>
    </row>
    <row r="115" s="3" customFormat="1" ht="16.5" customHeight="1">
      <c r="A115" s="113" t="s">
        <v>77</v>
      </c>
      <c r="B115" s="64"/>
      <c r="C115" s="127"/>
      <c r="D115" s="127"/>
      <c r="E115" s="127"/>
      <c r="F115" s="128" t="s">
        <v>91</v>
      </c>
      <c r="G115" s="128"/>
      <c r="H115" s="128"/>
      <c r="I115" s="128"/>
      <c r="J115" s="128"/>
      <c r="K115" s="127"/>
      <c r="L115" s="128" t="s">
        <v>92</v>
      </c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9">
        <f>'STR - STROJNÍ_05'!J34</f>
        <v>0</v>
      </c>
      <c r="AH115" s="127"/>
      <c r="AI115" s="127"/>
      <c r="AJ115" s="127"/>
      <c r="AK115" s="127"/>
      <c r="AL115" s="127"/>
      <c r="AM115" s="127"/>
      <c r="AN115" s="129">
        <f>SUM(AG115,AT115)</f>
        <v>0</v>
      </c>
      <c r="AO115" s="127"/>
      <c r="AP115" s="127"/>
      <c r="AQ115" s="130" t="s">
        <v>89</v>
      </c>
      <c r="AR115" s="66"/>
      <c r="AS115" s="131">
        <v>0</v>
      </c>
      <c r="AT115" s="132">
        <f>ROUND(SUM(AV115:AW115),2)</f>
        <v>0</v>
      </c>
      <c r="AU115" s="133">
        <f>'STR - STROJNÍ_05'!P131</f>
        <v>0</v>
      </c>
      <c r="AV115" s="132">
        <f>'STR - STROJNÍ_05'!J37</f>
        <v>0</v>
      </c>
      <c r="AW115" s="132">
        <f>'STR - STROJNÍ_05'!J38</f>
        <v>0</v>
      </c>
      <c r="AX115" s="132">
        <f>'STR - STROJNÍ_05'!J39</f>
        <v>0</v>
      </c>
      <c r="AY115" s="132">
        <f>'STR - STROJNÍ_05'!J40</f>
        <v>0</v>
      </c>
      <c r="AZ115" s="132">
        <f>'STR - STROJNÍ_05'!F37</f>
        <v>0</v>
      </c>
      <c r="BA115" s="132">
        <f>'STR - STROJNÍ_05'!F38</f>
        <v>0</v>
      </c>
      <c r="BB115" s="132">
        <f>'STR - STROJNÍ_05'!F39</f>
        <v>0</v>
      </c>
      <c r="BC115" s="132">
        <f>'STR - STROJNÍ_05'!F40</f>
        <v>0</v>
      </c>
      <c r="BD115" s="134">
        <f>'STR - STROJNÍ_05'!F41</f>
        <v>0</v>
      </c>
      <c r="BT115" s="135" t="s">
        <v>104</v>
      </c>
      <c r="BV115" s="135" t="s">
        <v>75</v>
      </c>
      <c r="BW115" s="135" t="s">
        <v>132</v>
      </c>
      <c r="BX115" s="135" t="s">
        <v>130</v>
      </c>
      <c r="CL115" s="135" t="s">
        <v>1</v>
      </c>
    </row>
    <row r="116" s="3" customFormat="1" ht="16.5" customHeight="1">
      <c r="B116" s="64"/>
      <c r="C116" s="127"/>
      <c r="D116" s="127"/>
      <c r="E116" s="128" t="s">
        <v>133</v>
      </c>
      <c r="F116" s="128"/>
      <c r="G116" s="128"/>
      <c r="H116" s="128"/>
      <c r="I116" s="128"/>
      <c r="J116" s="127"/>
      <c r="K116" s="128" t="s">
        <v>134</v>
      </c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36">
        <f>ROUND(AG117,2)</f>
        <v>0</v>
      </c>
      <c r="AH116" s="127"/>
      <c r="AI116" s="127"/>
      <c r="AJ116" s="127"/>
      <c r="AK116" s="127"/>
      <c r="AL116" s="127"/>
      <c r="AM116" s="127"/>
      <c r="AN116" s="129">
        <f>SUM(AG116,AT116)</f>
        <v>0</v>
      </c>
      <c r="AO116" s="127"/>
      <c r="AP116" s="127"/>
      <c r="AQ116" s="130" t="s">
        <v>89</v>
      </c>
      <c r="AR116" s="66"/>
      <c r="AS116" s="131">
        <f>ROUND(AS117,2)</f>
        <v>0</v>
      </c>
      <c r="AT116" s="132">
        <f>ROUND(SUM(AV116:AW116),2)</f>
        <v>0</v>
      </c>
      <c r="AU116" s="133">
        <f>ROUND(AU117,5)</f>
        <v>0</v>
      </c>
      <c r="AV116" s="132">
        <f>ROUND(AZ116*L29,2)</f>
        <v>0</v>
      </c>
      <c r="AW116" s="132">
        <f>ROUND(BA116*L30,2)</f>
        <v>0</v>
      </c>
      <c r="AX116" s="132">
        <f>ROUND(BB116*L29,2)</f>
        <v>0</v>
      </c>
      <c r="AY116" s="132">
        <f>ROUND(BC116*L30,2)</f>
        <v>0</v>
      </c>
      <c r="AZ116" s="132">
        <f>ROUND(AZ117,2)</f>
        <v>0</v>
      </c>
      <c r="BA116" s="132">
        <f>ROUND(BA117,2)</f>
        <v>0</v>
      </c>
      <c r="BB116" s="132">
        <f>ROUND(BB117,2)</f>
        <v>0</v>
      </c>
      <c r="BC116" s="132">
        <f>ROUND(BC117,2)</f>
        <v>0</v>
      </c>
      <c r="BD116" s="134">
        <f>ROUND(BD117,2)</f>
        <v>0</v>
      </c>
      <c r="BS116" s="135" t="s">
        <v>72</v>
      </c>
      <c r="BT116" s="135" t="s">
        <v>83</v>
      </c>
      <c r="BU116" s="135" t="s">
        <v>74</v>
      </c>
      <c r="BV116" s="135" t="s">
        <v>75</v>
      </c>
      <c r="BW116" s="135" t="s">
        <v>135</v>
      </c>
      <c r="BX116" s="135" t="s">
        <v>111</v>
      </c>
      <c r="CL116" s="135" t="s">
        <v>1</v>
      </c>
    </row>
    <row r="117" s="3" customFormat="1" ht="16.5" customHeight="1">
      <c r="A117" s="113" t="s">
        <v>77</v>
      </c>
      <c r="B117" s="64"/>
      <c r="C117" s="127"/>
      <c r="D117" s="127"/>
      <c r="E117" s="127"/>
      <c r="F117" s="128" t="s">
        <v>91</v>
      </c>
      <c r="G117" s="128"/>
      <c r="H117" s="128"/>
      <c r="I117" s="128"/>
      <c r="J117" s="128"/>
      <c r="K117" s="127"/>
      <c r="L117" s="128" t="s">
        <v>92</v>
      </c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9">
        <f>'STR - STROJNÍ_06'!J34</f>
        <v>0</v>
      </c>
      <c r="AH117" s="127"/>
      <c r="AI117" s="127"/>
      <c r="AJ117" s="127"/>
      <c r="AK117" s="127"/>
      <c r="AL117" s="127"/>
      <c r="AM117" s="127"/>
      <c r="AN117" s="129">
        <f>SUM(AG117,AT117)</f>
        <v>0</v>
      </c>
      <c r="AO117" s="127"/>
      <c r="AP117" s="127"/>
      <c r="AQ117" s="130" t="s">
        <v>89</v>
      </c>
      <c r="AR117" s="66"/>
      <c r="AS117" s="131">
        <v>0</v>
      </c>
      <c r="AT117" s="132">
        <f>ROUND(SUM(AV117:AW117),2)</f>
        <v>0</v>
      </c>
      <c r="AU117" s="133">
        <f>'STR - STROJNÍ_06'!P131</f>
        <v>0</v>
      </c>
      <c r="AV117" s="132">
        <f>'STR - STROJNÍ_06'!J37</f>
        <v>0</v>
      </c>
      <c r="AW117" s="132">
        <f>'STR - STROJNÍ_06'!J38</f>
        <v>0</v>
      </c>
      <c r="AX117" s="132">
        <f>'STR - STROJNÍ_06'!J39</f>
        <v>0</v>
      </c>
      <c r="AY117" s="132">
        <f>'STR - STROJNÍ_06'!J40</f>
        <v>0</v>
      </c>
      <c r="AZ117" s="132">
        <f>'STR - STROJNÍ_06'!F37</f>
        <v>0</v>
      </c>
      <c r="BA117" s="132">
        <f>'STR - STROJNÍ_06'!F38</f>
        <v>0</v>
      </c>
      <c r="BB117" s="132">
        <f>'STR - STROJNÍ_06'!F39</f>
        <v>0</v>
      </c>
      <c r="BC117" s="132">
        <f>'STR - STROJNÍ_06'!F40</f>
        <v>0</v>
      </c>
      <c r="BD117" s="134">
        <f>'STR - STROJNÍ_06'!F41</f>
        <v>0</v>
      </c>
      <c r="BT117" s="135" t="s">
        <v>104</v>
      </c>
      <c r="BV117" s="135" t="s">
        <v>75</v>
      </c>
      <c r="BW117" s="135" t="s">
        <v>136</v>
      </c>
      <c r="BX117" s="135" t="s">
        <v>135</v>
      </c>
      <c r="CL117" s="135" t="s">
        <v>1</v>
      </c>
    </row>
    <row r="118" s="3" customFormat="1" ht="16.5" customHeight="1">
      <c r="B118" s="64"/>
      <c r="C118" s="127"/>
      <c r="D118" s="127"/>
      <c r="E118" s="128" t="s">
        <v>137</v>
      </c>
      <c r="F118" s="128"/>
      <c r="G118" s="128"/>
      <c r="H118" s="128"/>
      <c r="I118" s="128"/>
      <c r="J118" s="127"/>
      <c r="K118" s="128" t="s">
        <v>138</v>
      </c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36">
        <f>ROUND(SUM(AG119:AG120),2)</f>
        <v>0</v>
      </c>
      <c r="AH118" s="127"/>
      <c r="AI118" s="127"/>
      <c r="AJ118" s="127"/>
      <c r="AK118" s="127"/>
      <c r="AL118" s="127"/>
      <c r="AM118" s="127"/>
      <c r="AN118" s="129">
        <f>SUM(AG118,AT118)</f>
        <v>0</v>
      </c>
      <c r="AO118" s="127"/>
      <c r="AP118" s="127"/>
      <c r="AQ118" s="130" t="s">
        <v>89</v>
      </c>
      <c r="AR118" s="66"/>
      <c r="AS118" s="131">
        <f>ROUND(SUM(AS119:AS120),2)</f>
        <v>0</v>
      </c>
      <c r="AT118" s="132">
        <f>ROUND(SUM(AV118:AW118),2)</f>
        <v>0</v>
      </c>
      <c r="AU118" s="133">
        <f>ROUND(SUM(AU119:AU120),5)</f>
        <v>0</v>
      </c>
      <c r="AV118" s="132">
        <f>ROUND(AZ118*L29,2)</f>
        <v>0</v>
      </c>
      <c r="AW118" s="132">
        <f>ROUND(BA118*L30,2)</f>
        <v>0</v>
      </c>
      <c r="AX118" s="132">
        <f>ROUND(BB118*L29,2)</f>
        <v>0</v>
      </c>
      <c r="AY118" s="132">
        <f>ROUND(BC118*L30,2)</f>
        <v>0</v>
      </c>
      <c r="AZ118" s="132">
        <f>ROUND(SUM(AZ119:AZ120),2)</f>
        <v>0</v>
      </c>
      <c r="BA118" s="132">
        <f>ROUND(SUM(BA119:BA120),2)</f>
        <v>0</v>
      </c>
      <c r="BB118" s="132">
        <f>ROUND(SUM(BB119:BB120),2)</f>
        <v>0</v>
      </c>
      <c r="BC118" s="132">
        <f>ROUND(SUM(BC119:BC120),2)</f>
        <v>0</v>
      </c>
      <c r="BD118" s="134">
        <f>ROUND(SUM(BD119:BD120),2)</f>
        <v>0</v>
      </c>
      <c r="BS118" s="135" t="s">
        <v>72</v>
      </c>
      <c r="BT118" s="135" t="s">
        <v>83</v>
      </c>
      <c r="BU118" s="135" t="s">
        <v>74</v>
      </c>
      <c r="BV118" s="135" t="s">
        <v>75</v>
      </c>
      <c r="BW118" s="135" t="s">
        <v>139</v>
      </c>
      <c r="BX118" s="135" t="s">
        <v>111</v>
      </c>
      <c r="CL118" s="135" t="s">
        <v>1</v>
      </c>
    </row>
    <row r="119" s="3" customFormat="1" ht="25.5" customHeight="1">
      <c r="A119" s="113" t="s">
        <v>77</v>
      </c>
      <c r="B119" s="64"/>
      <c r="C119" s="127"/>
      <c r="D119" s="127"/>
      <c r="E119" s="127"/>
      <c r="F119" s="128" t="s">
        <v>120</v>
      </c>
      <c r="G119" s="128"/>
      <c r="H119" s="128"/>
      <c r="I119" s="128"/>
      <c r="J119" s="128"/>
      <c r="K119" s="127"/>
      <c r="L119" s="128" t="s">
        <v>121</v>
      </c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9">
        <f>'El. - MaR - Elektro + MaR_03'!J34</f>
        <v>0</v>
      </c>
      <c r="AH119" s="127"/>
      <c r="AI119" s="127"/>
      <c r="AJ119" s="127"/>
      <c r="AK119" s="127"/>
      <c r="AL119" s="127"/>
      <c r="AM119" s="127"/>
      <c r="AN119" s="129">
        <f>SUM(AG119,AT119)</f>
        <v>0</v>
      </c>
      <c r="AO119" s="127"/>
      <c r="AP119" s="127"/>
      <c r="AQ119" s="130" t="s">
        <v>89</v>
      </c>
      <c r="AR119" s="66"/>
      <c r="AS119" s="131">
        <v>0</v>
      </c>
      <c r="AT119" s="132">
        <f>ROUND(SUM(AV119:AW119),2)</f>
        <v>0</v>
      </c>
      <c r="AU119" s="133">
        <f>'El. - MaR - Elektro + MaR_03'!P150</f>
        <v>0</v>
      </c>
      <c r="AV119" s="132">
        <f>'El. - MaR - Elektro + MaR_03'!J37</f>
        <v>0</v>
      </c>
      <c r="AW119" s="132">
        <f>'El. - MaR - Elektro + MaR_03'!J38</f>
        <v>0</v>
      </c>
      <c r="AX119" s="132">
        <f>'El. - MaR - Elektro + MaR_03'!J39</f>
        <v>0</v>
      </c>
      <c r="AY119" s="132">
        <f>'El. - MaR - Elektro + MaR_03'!J40</f>
        <v>0</v>
      </c>
      <c r="AZ119" s="132">
        <f>'El. - MaR - Elektro + MaR_03'!F37</f>
        <v>0</v>
      </c>
      <c r="BA119" s="132">
        <f>'El. - MaR - Elektro + MaR_03'!F38</f>
        <v>0</v>
      </c>
      <c r="BB119" s="132">
        <f>'El. - MaR - Elektro + MaR_03'!F39</f>
        <v>0</v>
      </c>
      <c r="BC119" s="132">
        <f>'El. - MaR - Elektro + MaR_03'!F40</f>
        <v>0</v>
      </c>
      <c r="BD119" s="134">
        <f>'El. - MaR - Elektro + MaR_03'!F41</f>
        <v>0</v>
      </c>
      <c r="BT119" s="135" t="s">
        <v>104</v>
      </c>
      <c r="BV119" s="135" t="s">
        <v>75</v>
      </c>
      <c r="BW119" s="135" t="s">
        <v>140</v>
      </c>
      <c r="BX119" s="135" t="s">
        <v>139</v>
      </c>
      <c r="CL119" s="135" t="s">
        <v>1</v>
      </c>
    </row>
    <row r="120" s="3" customFormat="1" ht="16.5" customHeight="1">
      <c r="A120" s="113" t="s">
        <v>77</v>
      </c>
      <c r="B120" s="64"/>
      <c r="C120" s="127"/>
      <c r="D120" s="127"/>
      <c r="E120" s="127"/>
      <c r="F120" s="128" t="s">
        <v>91</v>
      </c>
      <c r="G120" s="128"/>
      <c r="H120" s="128"/>
      <c r="I120" s="128"/>
      <c r="J120" s="128"/>
      <c r="K120" s="127"/>
      <c r="L120" s="128" t="s">
        <v>92</v>
      </c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9">
        <f>'STR - STROJNÍ_07'!J34</f>
        <v>0</v>
      </c>
      <c r="AH120" s="127"/>
      <c r="AI120" s="127"/>
      <c r="AJ120" s="127"/>
      <c r="AK120" s="127"/>
      <c r="AL120" s="127"/>
      <c r="AM120" s="127"/>
      <c r="AN120" s="129">
        <f>SUM(AG120,AT120)</f>
        <v>0</v>
      </c>
      <c r="AO120" s="127"/>
      <c r="AP120" s="127"/>
      <c r="AQ120" s="130" t="s">
        <v>89</v>
      </c>
      <c r="AR120" s="66"/>
      <c r="AS120" s="131">
        <v>0</v>
      </c>
      <c r="AT120" s="132">
        <f>ROUND(SUM(AV120:AW120),2)</f>
        <v>0</v>
      </c>
      <c r="AU120" s="133">
        <f>'STR - STROJNÍ_07'!P131</f>
        <v>0</v>
      </c>
      <c r="AV120" s="132">
        <f>'STR - STROJNÍ_07'!J37</f>
        <v>0</v>
      </c>
      <c r="AW120" s="132">
        <f>'STR - STROJNÍ_07'!J38</f>
        <v>0</v>
      </c>
      <c r="AX120" s="132">
        <f>'STR - STROJNÍ_07'!J39</f>
        <v>0</v>
      </c>
      <c r="AY120" s="132">
        <f>'STR - STROJNÍ_07'!J40</f>
        <v>0</v>
      </c>
      <c r="AZ120" s="132">
        <f>'STR - STROJNÍ_07'!F37</f>
        <v>0</v>
      </c>
      <c r="BA120" s="132">
        <f>'STR - STROJNÍ_07'!F38</f>
        <v>0</v>
      </c>
      <c r="BB120" s="132">
        <f>'STR - STROJNÍ_07'!F39</f>
        <v>0</v>
      </c>
      <c r="BC120" s="132">
        <f>'STR - STROJNÍ_07'!F40</f>
        <v>0</v>
      </c>
      <c r="BD120" s="134">
        <f>'STR - STROJNÍ_07'!F41</f>
        <v>0</v>
      </c>
      <c r="BT120" s="135" t="s">
        <v>104</v>
      </c>
      <c r="BV120" s="135" t="s">
        <v>75</v>
      </c>
      <c r="BW120" s="135" t="s">
        <v>141</v>
      </c>
      <c r="BX120" s="135" t="s">
        <v>139</v>
      </c>
      <c r="CL120" s="135" t="s">
        <v>1</v>
      </c>
    </row>
    <row r="121" s="3" customFormat="1" ht="16.5" customHeight="1">
      <c r="B121" s="64"/>
      <c r="C121" s="127"/>
      <c r="D121" s="127"/>
      <c r="E121" s="128" t="s">
        <v>142</v>
      </c>
      <c r="F121" s="128"/>
      <c r="G121" s="128"/>
      <c r="H121" s="128"/>
      <c r="I121" s="128"/>
      <c r="J121" s="127"/>
      <c r="K121" s="128" t="s">
        <v>143</v>
      </c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36">
        <f>ROUND(SUM(AG122:AG123),2)</f>
        <v>0</v>
      </c>
      <c r="AH121" s="127"/>
      <c r="AI121" s="127"/>
      <c r="AJ121" s="127"/>
      <c r="AK121" s="127"/>
      <c r="AL121" s="127"/>
      <c r="AM121" s="127"/>
      <c r="AN121" s="129">
        <f>SUM(AG121,AT121)</f>
        <v>0</v>
      </c>
      <c r="AO121" s="127"/>
      <c r="AP121" s="127"/>
      <c r="AQ121" s="130" t="s">
        <v>89</v>
      </c>
      <c r="AR121" s="66"/>
      <c r="AS121" s="131">
        <f>ROUND(SUM(AS122:AS123),2)</f>
        <v>0</v>
      </c>
      <c r="AT121" s="132">
        <f>ROUND(SUM(AV121:AW121),2)</f>
        <v>0</v>
      </c>
      <c r="AU121" s="133">
        <f>ROUND(SUM(AU122:AU123),5)</f>
        <v>0</v>
      </c>
      <c r="AV121" s="132">
        <f>ROUND(AZ121*L29,2)</f>
        <v>0</v>
      </c>
      <c r="AW121" s="132">
        <f>ROUND(BA121*L30,2)</f>
        <v>0</v>
      </c>
      <c r="AX121" s="132">
        <f>ROUND(BB121*L29,2)</f>
        <v>0</v>
      </c>
      <c r="AY121" s="132">
        <f>ROUND(BC121*L30,2)</f>
        <v>0</v>
      </c>
      <c r="AZ121" s="132">
        <f>ROUND(SUM(AZ122:AZ123),2)</f>
        <v>0</v>
      </c>
      <c r="BA121" s="132">
        <f>ROUND(SUM(BA122:BA123),2)</f>
        <v>0</v>
      </c>
      <c r="BB121" s="132">
        <f>ROUND(SUM(BB122:BB123),2)</f>
        <v>0</v>
      </c>
      <c r="BC121" s="132">
        <f>ROUND(SUM(BC122:BC123),2)</f>
        <v>0</v>
      </c>
      <c r="BD121" s="134">
        <f>ROUND(SUM(BD122:BD123),2)</f>
        <v>0</v>
      </c>
      <c r="BS121" s="135" t="s">
        <v>72</v>
      </c>
      <c r="BT121" s="135" t="s">
        <v>83</v>
      </c>
      <c r="BU121" s="135" t="s">
        <v>74</v>
      </c>
      <c r="BV121" s="135" t="s">
        <v>75</v>
      </c>
      <c r="BW121" s="135" t="s">
        <v>144</v>
      </c>
      <c r="BX121" s="135" t="s">
        <v>111</v>
      </c>
      <c r="CL121" s="135" t="s">
        <v>1</v>
      </c>
    </row>
    <row r="122" s="3" customFormat="1" ht="25.5" customHeight="1">
      <c r="A122" s="113" t="s">
        <v>77</v>
      </c>
      <c r="B122" s="64"/>
      <c r="C122" s="127"/>
      <c r="D122" s="127"/>
      <c r="E122" s="127"/>
      <c r="F122" s="128" t="s">
        <v>120</v>
      </c>
      <c r="G122" s="128"/>
      <c r="H122" s="128"/>
      <c r="I122" s="128"/>
      <c r="J122" s="128"/>
      <c r="K122" s="127"/>
      <c r="L122" s="128" t="s">
        <v>121</v>
      </c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9">
        <f>'El. - MaR - Elektro + MaR_04'!J34</f>
        <v>0</v>
      </c>
      <c r="AH122" s="127"/>
      <c r="AI122" s="127"/>
      <c r="AJ122" s="127"/>
      <c r="AK122" s="127"/>
      <c r="AL122" s="127"/>
      <c r="AM122" s="127"/>
      <c r="AN122" s="129">
        <f>SUM(AG122,AT122)</f>
        <v>0</v>
      </c>
      <c r="AO122" s="127"/>
      <c r="AP122" s="127"/>
      <c r="AQ122" s="130" t="s">
        <v>89</v>
      </c>
      <c r="AR122" s="66"/>
      <c r="AS122" s="131">
        <v>0</v>
      </c>
      <c r="AT122" s="132">
        <f>ROUND(SUM(AV122:AW122),2)</f>
        <v>0</v>
      </c>
      <c r="AU122" s="133">
        <f>'El. - MaR - Elektro + MaR_04'!P151</f>
        <v>0</v>
      </c>
      <c r="AV122" s="132">
        <f>'El. - MaR - Elektro + MaR_04'!J37</f>
        <v>0</v>
      </c>
      <c r="AW122" s="132">
        <f>'El. - MaR - Elektro + MaR_04'!J38</f>
        <v>0</v>
      </c>
      <c r="AX122" s="132">
        <f>'El. - MaR - Elektro + MaR_04'!J39</f>
        <v>0</v>
      </c>
      <c r="AY122" s="132">
        <f>'El. - MaR - Elektro + MaR_04'!J40</f>
        <v>0</v>
      </c>
      <c r="AZ122" s="132">
        <f>'El. - MaR - Elektro + MaR_04'!F37</f>
        <v>0</v>
      </c>
      <c r="BA122" s="132">
        <f>'El. - MaR - Elektro + MaR_04'!F38</f>
        <v>0</v>
      </c>
      <c r="BB122" s="132">
        <f>'El. - MaR - Elektro + MaR_04'!F39</f>
        <v>0</v>
      </c>
      <c r="BC122" s="132">
        <f>'El. - MaR - Elektro + MaR_04'!F40</f>
        <v>0</v>
      </c>
      <c r="BD122" s="134">
        <f>'El. - MaR - Elektro + MaR_04'!F41</f>
        <v>0</v>
      </c>
      <c r="BT122" s="135" t="s">
        <v>104</v>
      </c>
      <c r="BV122" s="135" t="s">
        <v>75</v>
      </c>
      <c r="BW122" s="135" t="s">
        <v>145</v>
      </c>
      <c r="BX122" s="135" t="s">
        <v>144</v>
      </c>
      <c r="CL122" s="135" t="s">
        <v>1</v>
      </c>
    </row>
    <row r="123" s="3" customFormat="1" ht="16.5" customHeight="1">
      <c r="A123" s="113" t="s">
        <v>77</v>
      </c>
      <c r="B123" s="64"/>
      <c r="C123" s="127"/>
      <c r="D123" s="127"/>
      <c r="E123" s="127"/>
      <c r="F123" s="128" t="s">
        <v>91</v>
      </c>
      <c r="G123" s="128"/>
      <c r="H123" s="128"/>
      <c r="I123" s="128"/>
      <c r="J123" s="128"/>
      <c r="K123" s="127"/>
      <c r="L123" s="128" t="s">
        <v>92</v>
      </c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9">
        <f>'STR - STROJNÍ_08'!J34</f>
        <v>0</v>
      </c>
      <c r="AH123" s="127"/>
      <c r="AI123" s="127"/>
      <c r="AJ123" s="127"/>
      <c r="AK123" s="127"/>
      <c r="AL123" s="127"/>
      <c r="AM123" s="127"/>
      <c r="AN123" s="129">
        <f>SUM(AG123,AT123)</f>
        <v>0</v>
      </c>
      <c r="AO123" s="127"/>
      <c r="AP123" s="127"/>
      <c r="AQ123" s="130" t="s">
        <v>89</v>
      </c>
      <c r="AR123" s="66"/>
      <c r="AS123" s="131">
        <v>0</v>
      </c>
      <c r="AT123" s="132">
        <f>ROUND(SUM(AV123:AW123),2)</f>
        <v>0</v>
      </c>
      <c r="AU123" s="133">
        <f>'STR - STROJNÍ_08'!P131</f>
        <v>0</v>
      </c>
      <c r="AV123" s="132">
        <f>'STR - STROJNÍ_08'!J37</f>
        <v>0</v>
      </c>
      <c r="AW123" s="132">
        <f>'STR - STROJNÍ_08'!J38</f>
        <v>0</v>
      </c>
      <c r="AX123" s="132">
        <f>'STR - STROJNÍ_08'!J39</f>
        <v>0</v>
      </c>
      <c r="AY123" s="132">
        <f>'STR - STROJNÍ_08'!J40</f>
        <v>0</v>
      </c>
      <c r="AZ123" s="132">
        <f>'STR - STROJNÍ_08'!F37</f>
        <v>0</v>
      </c>
      <c r="BA123" s="132">
        <f>'STR - STROJNÍ_08'!F38</f>
        <v>0</v>
      </c>
      <c r="BB123" s="132">
        <f>'STR - STROJNÍ_08'!F39</f>
        <v>0</v>
      </c>
      <c r="BC123" s="132">
        <f>'STR - STROJNÍ_08'!F40</f>
        <v>0</v>
      </c>
      <c r="BD123" s="134">
        <f>'STR - STROJNÍ_08'!F41</f>
        <v>0</v>
      </c>
      <c r="BT123" s="135" t="s">
        <v>104</v>
      </c>
      <c r="BV123" s="135" t="s">
        <v>75</v>
      </c>
      <c r="BW123" s="135" t="s">
        <v>146</v>
      </c>
      <c r="BX123" s="135" t="s">
        <v>144</v>
      </c>
      <c r="CL123" s="135" t="s">
        <v>1</v>
      </c>
    </row>
    <row r="124" s="3" customFormat="1" ht="16.5" customHeight="1">
      <c r="B124" s="64"/>
      <c r="C124" s="127"/>
      <c r="D124" s="127"/>
      <c r="E124" s="128" t="s">
        <v>147</v>
      </c>
      <c r="F124" s="128"/>
      <c r="G124" s="128"/>
      <c r="H124" s="128"/>
      <c r="I124" s="128"/>
      <c r="J124" s="127"/>
      <c r="K124" s="128" t="s">
        <v>148</v>
      </c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36">
        <f>ROUND(SUM(AG125:AG126),2)</f>
        <v>0</v>
      </c>
      <c r="AH124" s="127"/>
      <c r="AI124" s="127"/>
      <c r="AJ124" s="127"/>
      <c r="AK124" s="127"/>
      <c r="AL124" s="127"/>
      <c r="AM124" s="127"/>
      <c r="AN124" s="129">
        <f>SUM(AG124,AT124)</f>
        <v>0</v>
      </c>
      <c r="AO124" s="127"/>
      <c r="AP124" s="127"/>
      <c r="AQ124" s="130" t="s">
        <v>89</v>
      </c>
      <c r="AR124" s="66"/>
      <c r="AS124" s="131">
        <f>ROUND(SUM(AS125:AS126),2)</f>
        <v>0</v>
      </c>
      <c r="AT124" s="132">
        <f>ROUND(SUM(AV124:AW124),2)</f>
        <v>0</v>
      </c>
      <c r="AU124" s="133">
        <f>ROUND(SUM(AU125:AU126),5)</f>
        <v>0</v>
      </c>
      <c r="AV124" s="132">
        <f>ROUND(AZ124*L29,2)</f>
        <v>0</v>
      </c>
      <c r="AW124" s="132">
        <f>ROUND(BA124*L30,2)</f>
        <v>0</v>
      </c>
      <c r="AX124" s="132">
        <f>ROUND(BB124*L29,2)</f>
        <v>0</v>
      </c>
      <c r="AY124" s="132">
        <f>ROUND(BC124*L30,2)</f>
        <v>0</v>
      </c>
      <c r="AZ124" s="132">
        <f>ROUND(SUM(AZ125:AZ126),2)</f>
        <v>0</v>
      </c>
      <c r="BA124" s="132">
        <f>ROUND(SUM(BA125:BA126),2)</f>
        <v>0</v>
      </c>
      <c r="BB124" s="132">
        <f>ROUND(SUM(BB125:BB126),2)</f>
        <v>0</v>
      </c>
      <c r="BC124" s="132">
        <f>ROUND(SUM(BC125:BC126),2)</f>
        <v>0</v>
      </c>
      <c r="BD124" s="134">
        <f>ROUND(SUM(BD125:BD126),2)</f>
        <v>0</v>
      </c>
      <c r="BS124" s="135" t="s">
        <v>72</v>
      </c>
      <c r="BT124" s="135" t="s">
        <v>83</v>
      </c>
      <c r="BU124" s="135" t="s">
        <v>74</v>
      </c>
      <c r="BV124" s="135" t="s">
        <v>75</v>
      </c>
      <c r="BW124" s="135" t="s">
        <v>149</v>
      </c>
      <c r="BX124" s="135" t="s">
        <v>111</v>
      </c>
      <c r="CL124" s="135" t="s">
        <v>1</v>
      </c>
    </row>
    <row r="125" s="3" customFormat="1" ht="25.5" customHeight="1">
      <c r="A125" s="113" t="s">
        <v>77</v>
      </c>
      <c r="B125" s="64"/>
      <c r="C125" s="127"/>
      <c r="D125" s="127"/>
      <c r="E125" s="127"/>
      <c r="F125" s="128" t="s">
        <v>120</v>
      </c>
      <c r="G125" s="128"/>
      <c r="H125" s="128"/>
      <c r="I125" s="128"/>
      <c r="J125" s="128"/>
      <c r="K125" s="127"/>
      <c r="L125" s="128" t="s">
        <v>121</v>
      </c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9">
        <f>'El. - MaR - Elektro + MaR_05'!J34</f>
        <v>0</v>
      </c>
      <c r="AH125" s="127"/>
      <c r="AI125" s="127"/>
      <c r="AJ125" s="127"/>
      <c r="AK125" s="127"/>
      <c r="AL125" s="127"/>
      <c r="AM125" s="127"/>
      <c r="AN125" s="129">
        <f>SUM(AG125,AT125)</f>
        <v>0</v>
      </c>
      <c r="AO125" s="127"/>
      <c r="AP125" s="127"/>
      <c r="AQ125" s="130" t="s">
        <v>89</v>
      </c>
      <c r="AR125" s="66"/>
      <c r="AS125" s="131">
        <v>0</v>
      </c>
      <c r="AT125" s="132">
        <f>ROUND(SUM(AV125:AW125),2)</f>
        <v>0</v>
      </c>
      <c r="AU125" s="133">
        <f>'El. - MaR - Elektro + MaR_05'!P150</f>
        <v>0</v>
      </c>
      <c r="AV125" s="132">
        <f>'El. - MaR - Elektro + MaR_05'!J37</f>
        <v>0</v>
      </c>
      <c r="AW125" s="132">
        <f>'El. - MaR - Elektro + MaR_05'!J38</f>
        <v>0</v>
      </c>
      <c r="AX125" s="132">
        <f>'El. - MaR - Elektro + MaR_05'!J39</f>
        <v>0</v>
      </c>
      <c r="AY125" s="132">
        <f>'El. - MaR - Elektro + MaR_05'!J40</f>
        <v>0</v>
      </c>
      <c r="AZ125" s="132">
        <f>'El. - MaR - Elektro + MaR_05'!F37</f>
        <v>0</v>
      </c>
      <c r="BA125" s="132">
        <f>'El. - MaR - Elektro + MaR_05'!F38</f>
        <v>0</v>
      </c>
      <c r="BB125" s="132">
        <f>'El. - MaR - Elektro + MaR_05'!F39</f>
        <v>0</v>
      </c>
      <c r="BC125" s="132">
        <f>'El. - MaR - Elektro + MaR_05'!F40</f>
        <v>0</v>
      </c>
      <c r="BD125" s="134">
        <f>'El. - MaR - Elektro + MaR_05'!F41</f>
        <v>0</v>
      </c>
      <c r="BT125" s="135" t="s">
        <v>104</v>
      </c>
      <c r="BV125" s="135" t="s">
        <v>75</v>
      </c>
      <c r="BW125" s="135" t="s">
        <v>150</v>
      </c>
      <c r="BX125" s="135" t="s">
        <v>149</v>
      </c>
      <c r="CL125" s="135" t="s">
        <v>1</v>
      </c>
    </row>
    <row r="126" s="3" customFormat="1" ht="16.5" customHeight="1">
      <c r="A126" s="113" t="s">
        <v>77</v>
      </c>
      <c r="B126" s="64"/>
      <c r="C126" s="127"/>
      <c r="D126" s="127"/>
      <c r="E126" s="127"/>
      <c r="F126" s="128" t="s">
        <v>91</v>
      </c>
      <c r="G126" s="128"/>
      <c r="H126" s="128"/>
      <c r="I126" s="128"/>
      <c r="J126" s="128"/>
      <c r="K126" s="127"/>
      <c r="L126" s="128" t="s">
        <v>92</v>
      </c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9">
        <f>'STR - STROJNÍ_09'!J34</f>
        <v>0</v>
      </c>
      <c r="AH126" s="127"/>
      <c r="AI126" s="127"/>
      <c r="AJ126" s="127"/>
      <c r="AK126" s="127"/>
      <c r="AL126" s="127"/>
      <c r="AM126" s="127"/>
      <c r="AN126" s="129">
        <f>SUM(AG126,AT126)</f>
        <v>0</v>
      </c>
      <c r="AO126" s="127"/>
      <c r="AP126" s="127"/>
      <c r="AQ126" s="130" t="s">
        <v>89</v>
      </c>
      <c r="AR126" s="66"/>
      <c r="AS126" s="131">
        <v>0</v>
      </c>
      <c r="AT126" s="132">
        <f>ROUND(SUM(AV126:AW126),2)</f>
        <v>0</v>
      </c>
      <c r="AU126" s="133">
        <f>'STR - STROJNÍ_09'!P131</f>
        <v>0</v>
      </c>
      <c r="AV126" s="132">
        <f>'STR - STROJNÍ_09'!J37</f>
        <v>0</v>
      </c>
      <c r="AW126" s="132">
        <f>'STR - STROJNÍ_09'!J38</f>
        <v>0</v>
      </c>
      <c r="AX126" s="132">
        <f>'STR - STROJNÍ_09'!J39</f>
        <v>0</v>
      </c>
      <c r="AY126" s="132">
        <f>'STR - STROJNÍ_09'!J40</f>
        <v>0</v>
      </c>
      <c r="AZ126" s="132">
        <f>'STR - STROJNÍ_09'!F37</f>
        <v>0</v>
      </c>
      <c r="BA126" s="132">
        <f>'STR - STROJNÍ_09'!F38</f>
        <v>0</v>
      </c>
      <c r="BB126" s="132">
        <f>'STR - STROJNÍ_09'!F39</f>
        <v>0</v>
      </c>
      <c r="BC126" s="132">
        <f>'STR - STROJNÍ_09'!F40</f>
        <v>0</v>
      </c>
      <c r="BD126" s="134">
        <f>'STR - STROJNÍ_09'!F41</f>
        <v>0</v>
      </c>
      <c r="BT126" s="135" t="s">
        <v>104</v>
      </c>
      <c r="BV126" s="135" t="s">
        <v>75</v>
      </c>
      <c r="BW126" s="135" t="s">
        <v>151</v>
      </c>
      <c r="BX126" s="135" t="s">
        <v>149</v>
      </c>
      <c r="CL126" s="135" t="s">
        <v>1</v>
      </c>
    </row>
    <row r="127" s="3" customFormat="1" ht="16.5" customHeight="1">
      <c r="B127" s="64"/>
      <c r="C127" s="127"/>
      <c r="D127" s="127"/>
      <c r="E127" s="128" t="s">
        <v>152</v>
      </c>
      <c r="F127" s="128"/>
      <c r="G127" s="128"/>
      <c r="H127" s="128"/>
      <c r="I127" s="128"/>
      <c r="J127" s="127"/>
      <c r="K127" s="128" t="s">
        <v>153</v>
      </c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36">
        <f>ROUND(SUM(AG128:AG129),2)</f>
        <v>0</v>
      </c>
      <c r="AH127" s="127"/>
      <c r="AI127" s="127"/>
      <c r="AJ127" s="127"/>
      <c r="AK127" s="127"/>
      <c r="AL127" s="127"/>
      <c r="AM127" s="127"/>
      <c r="AN127" s="129">
        <f>SUM(AG127,AT127)</f>
        <v>0</v>
      </c>
      <c r="AO127" s="127"/>
      <c r="AP127" s="127"/>
      <c r="AQ127" s="130" t="s">
        <v>89</v>
      </c>
      <c r="AR127" s="66"/>
      <c r="AS127" s="131">
        <f>ROUND(SUM(AS128:AS129),2)</f>
        <v>0</v>
      </c>
      <c r="AT127" s="132">
        <f>ROUND(SUM(AV127:AW127),2)</f>
        <v>0</v>
      </c>
      <c r="AU127" s="133">
        <f>ROUND(SUM(AU128:AU129),5)</f>
        <v>0</v>
      </c>
      <c r="AV127" s="132">
        <f>ROUND(AZ127*L29,2)</f>
        <v>0</v>
      </c>
      <c r="AW127" s="132">
        <f>ROUND(BA127*L30,2)</f>
        <v>0</v>
      </c>
      <c r="AX127" s="132">
        <f>ROUND(BB127*L29,2)</f>
        <v>0</v>
      </c>
      <c r="AY127" s="132">
        <f>ROUND(BC127*L30,2)</f>
        <v>0</v>
      </c>
      <c r="AZ127" s="132">
        <f>ROUND(SUM(AZ128:AZ129),2)</f>
        <v>0</v>
      </c>
      <c r="BA127" s="132">
        <f>ROUND(SUM(BA128:BA129),2)</f>
        <v>0</v>
      </c>
      <c r="BB127" s="132">
        <f>ROUND(SUM(BB128:BB129),2)</f>
        <v>0</v>
      </c>
      <c r="BC127" s="132">
        <f>ROUND(SUM(BC128:BC129),2)</f>
        <v>0</v>
      </c>
      <c r="BD127" s="134">
        <f>ROUND(SUM(BD128:BD129),2)</f>
        <v>0</v>
      </c>
      <c r="BS127" s="135" t="s">
        <v>72</v>
      </c>
      <c r="BT127" s="135" t="s">
        <v>83</v>
      </c>
      <c r="BU127" s="135" t="s">
        <v>74</v>
      </c>
      <c r="BV127" s="135" t="s">
        <v>75</v>
      </c>
      <c r="BW127" s="135" t="s">
        <v>154</v>
      </c>
      <c r="BX127" s="135" t="s">
        <v>111</v>
      </c>
      <c r="CL127" s="135" t="s">
        <v>1</v>
      </c>
    </row>
    <row r="128" s="3" customFormat="1" ht="25.5" customHeight="1">
      <c r="A128" s="113" t="s">
        <v>77</v>
      </c>
      <c r="B128" s="64"/>
      <c r="C128" s="127"/>
      <c r="D128" s="127"/>
      <c r="E128" s="127"/>
      <c r="F128" s="128" t="s">
        <v>120</v>
      </c>
      <c r="G128" s="128"/>
      <c r="H128" s="128"/>
      <c r="I128" s="128"/>
      <c r="J128" s="128"/>
      <c r="K128" s="127"/>
      <c r="L128" s="128" t="s">
        <v>121</v>
      </c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9">
        <f>'El. - MaR - Elektro + MaR_06'!J34</f>
        <v>0</v>
      </c>
      <c r="AH128" s="127"/>
      <c r="AI128" s="127"/>
      <c r="AJ128" s="127"/>
      <c r="AK128" s="127"/>
      <c r="AL128" s="127"/>
      <c r="AM128" s="127"/>
      <c r="AN128" s="129">
        <f>SUM(AG128,AT128)</f>
        <v>0</v>
      </c>
      <c r="AO128" s="127"/>
      <c r="AP128" s="127"/>
      <c r="AQ128" s="130" t="s">
        <v>89</v>
      </c>
      <c r="AR128" s="66"/>
      <c r="AS128" s="131">
        <v>0</v>
      </c>
      <c r="AT128" s="132">
        <f>ROUND(SUM(AV128:AW128),2)</f>
        <v>0</v>
      </c>
      <c r="AU128" s="133">
        <f>'El. - MaR - Elektro + MaR_06'!P144</f>
        <v>0</v>
      </c>
      <c r="AV128" s="132">
        <f>'El. - MaR - Elektro + MaR_06'!J37</f>
        <v>0</v>
      </c>
      <c r="AW128" s="132">
        <f>'El. - MaR - Elektro + MaR_06'!J38</f>
        <v>0</v>
      </c>
      <c r="AX128" s="132">
        <f>'El. - MaR - Elektro + MaR_06'!J39</f>
        <v>0</v>
      </c>
      <c r="AY128" s="132">
        <f>'El. - MaR - Elektro + MaR_06'!J40</f>
        <v>0</v>
      </c>
      <c r="AZ128" s="132">
        <f>'El. - MaR - Elektro + MaR_06'!F37</f>
        <v>0</v>
      </c>
      <c r="BA128" s="132">
        <f>'El. - MaR - Elektro + MaR_06'!F38</f>
        <v>0</v>
      </c>
      <c r="BB128" s="132">
        <f>'El. - MaR - Elektro + MaR_06'!F39</f>
        <v>0</v>
      </c>
      <c r="BC128" s="132">
        <f>'El. - MaR - Elektro + MaR_06'!F40</f>
        <v>0</v>
      </c>
      <c r="BD128" s="134">
        <f>'El. - MaR - Elektro + MaR_06'!F41</f>
        <v>0</v>
      </c>
      <c r="BT128" s="135" t="s">
        <v>104</v>
      </c>
      <c r="BV128" s="135" t="s">
        <v>75</v>
      </c>
      <c r="BW128" s="135" t="s">
        <v>155</v>
      </c>
      <c r="BX128" s="135" t="s">
        <v>154</v>
      </c>
      <c r="CL128" s="135" t="s">
        <v>1</v>
      </c>
    </row>
    <row r="129" s="3" customFormat="1" ht="16.5" customHeight="1">
      <c r="A129" s="113" t="s">
        <v>77</v>
      </c>
      <c r="B129" s="64"/>
      <c r="C129" s="127"/>
      <c r="D129" s="127"/>
      <c r="E129" s="127"/>
      <c r="F129" s="128" t="s">
        <v>91</v>
      </c>
      <c r="G129" s="128"/>
      <c r="H129" s="128"/>
      <c r="I129" s="128"/>
      <c r="J129" s="128"/>
      <c r="K129" s="127"/>
      <c r="L129" s="128" t="s">
        <v>92</v>
      </c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9">
        <f>'STR - STROJNÍ_10'!J34</f>
        <v>0</v>
      </c>
      <c r="AH129" s="127"/>
      <c r="AI129" s="127"/>
      <c r="AJ129" s="127"/>
      <c r="AK129" s="127"/>
      <c r="AL129" s="127"/>
      <c r="AM129" s="127"/>
      <c r="AN129" s="129">
        <f>SUM(AG129,AT129)</f>
        <v>0</v>
      </c>
      <c r="AO129" s="127"/>
      <c r="AP129" s="127"/>
      <c r="AQ129" s="130" t="s">
        <v>89</v>
      </c>
      <c r="AR129" s="66"/>
      <c r="AS129" s="131">
        <v>0</v>
      </c>
      <c r="AT129" s="132">
        <f>ROUND(SUM(AV129:AW129),2)</f>
        <v>0</v>
      </c>
      <c r="AU129" s="133">
        <f>'STR - STROJNÍ_10'!P131</f>
        <v>0</v>
      </c>
      <c r="AV129" s="132">
        <f>'STR - STROJNÍ_10'!J37</f>
        <v>0</v>
      </c>
      <c r="AW129" s="132">
        <f>'STR - STROJNÍ_10'!J38</f>
        <v>0</v>
      </c>
      <c r="AX129" s="132">
        <f>'STR - STROJNÍ_10'!J39</f>
        <v>0</v>
      </c>
      <c r="AY129" s="132">
        <f>'STR - STROJNÍ_10'!J40</f>
        <v>0</v>
      </c>
      <c r="AZ129" s="132">
        <f>'STR - STROJNÍ_10'!F37</f>
        <v>0</v>
      </c>
      <c r="BA129" s="132">
        <f>'STR - STROJNÍ_10'!F38</f>
        <v>0</v>
      </c>
      <c r="BB129" s="132">
        <f>'STR - STROJNÍ_10'!F39</f>
        <v>0</v>
      </c>
      <c r="BC129" s="132">
        <f>'STR - STROJNÍ_10'!F40</f>
        <v>0</v>
      </c>
      <c r="BD129" s="134">
        <f>'STR - STROJNÍ_10'!F41</f>
        <v>0</v>
      </c>
      <c r="BT129" s="135" t="s">
        <v>104</v>
      </c>
      <c r="BV129" s="135" t="s">
        <v>75</v>
      </c>
      <c r="BW129" s="135" t="s">
        <v>156</v>
      </c>
      <c r="BX129" s="135" t="s">
        <v>154</v>
      </c>
      <c r="CL129" s="135" t="s">
        <v>1</v>
      </c>
    </row>
    <row r="130" s="6" customFormat="1" ht="16.5" customHeight="1">
      <c r="B130" s="114"/>
      <c r="C130" s="115"/>
      <c r="D130" s="116" t="s">
        <v>157</v>
      </c>
      <c r="E130" s="116"/>
      <c r="F130" s="116"/>
      <c r="G130" s="116"/>
      <c r="H130" s="116"/>
      <c r="I130" s="117"/>
      <c r="J130" s="116" t="s">
        <v>158</v>
      </c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26">
        <f>ROUND(AG131,2)</f>
        <v>0</v>
      </c>
      <c r="AH130" s="117"/>
      <c r="AI130" s="117"/>
      <c r="AJ130" s="117"/>
      <c r="AK130" s="117"/>
      <c r="AL130" s="117"/>
      <c r="AM130" s="117"/>
      <c r="AN130" s="118">
        <f>SUM(AG130,AT130)</f>
        <v>0</v>
      </c>
      <c r="AO130" s="117"/>
      <c r="AP130" s="117"/>
      <c r="AQ130" s="119" t="s">
        <v>80</v>
      </c>
      <c r="AR130" s="120"/>
      <c r="AS130" s="121">
        <f>ROUND(AS131,2)</f>
        <v>0</v>
      </c>
      <c r="AT130" s="122">
        <f>ROUND(SUM(AV130:AW130),2)</f>
        <v>0</v>
      </c>
      <c r="AU130" s="123">
        <f>ROUND(AU131,5)</f>
        <v>0</v>
      </c>
      <c r="AV130" s="122">
        <f>ROUND(AZ130*L29,2)</f>
        <v>0</v>
      </c>
      <c r="AW130" s="122">
        <f>ROUND(BA130*L30,2)</f>
        <v>0</v>
      </c>
      <c r="AX130" s="122">
        <f>ROUND(BB130*L29,2)</f>
        <v>0</v>
      </c>
      <c r="AY130" s="122">
        <f>ROUND(BC130*L30,2)</f>
        <v>0</v>
      </c>
      <c r="AZ130" s="122">
        <f>ROUND(AZ131,2)</f>
        <v>0</v>
      </c>
      <c r="BA130" s="122">
        <f>ROUND(BA131,2)</f>
        <v>0</v>
      </c>
      <c r="BB130" s="122">
        <f>ROUND(BB131,2)</f>
        <v>0</v>
      </c>
      <c r="BC130" s="122">
        <f>ROUND(BC131,2)</f>
        <v>0</v>
      </c>
      <c r="BD130" s="124">
        <f>ROUND(BD131,2)</f>
        <v>0</v>
      </c>
      <c r="BS130" s="125" t="s">
        <v>72</v>
      </c>
      <c r="BT130" s="125" t="s">
        <v>81</v>
      </c>
      <c r="BU130" s="125" t="s">
        <v>74</v>
      </c>
      <c r="BV130" s="125" t="s">
        <v>75</v>
      </c>
      <c r="BW130" s="125" t="s">
        <v>159</v>
      </c>
      <c r="BX130" s="125" t="s">
        <v>5</v>
      </c>
      <c r="CL130" s="125" t="s">
        <v>1</v>
      </c>
      <c r="CM130" s="125" t="s">
        <v>83</v>
      </c>
    </row>
    <row r="131" s="3" customFormat="1" ht="16.5" customHeight="1">
      <c r="A131" s="113" t="s">
        <v>77</v>
      </c>
      <c r="B131" s="64"/>
      <c r="C131" s="127"/>
      <c r="D131" s="127"/>
      <c r="E131" s="128" t="s">
        <v>91</v>
      </c>
      <c r="F131" s="128"/>
      <c r="G131" s="128"/>
      <c r="H131" s="128"/>
      <c r="I131" s="128"/>
      <c r="J131" s="127"/>
      <c r="K131" s="128" t="s">
        <v>92</v>
      </c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9">
        <f>'STR - STROJNÍ_11'!J32</f>
        <v>0</v>
      </c>
      <c r="AH131" s="127"/>
      <c r="AI131" s="127"/>
      <c r="AJ131" s="127"/>
      <c r="AK131" s="127"/>
      <c r="AL131" s="127"/>
      <c r="AM131" s="127"/>
      <c r="AN131" s="129">
        <f>SUM(AG131,AT131)</f>
        <v>0</v>
      </c>
      <c r="AO131" s="127"/>
      <c r="AP131" s="127"/>
      <c r="AQ131" s="130" t="s">
        <v>89</v>
      </c>
      <c r="AR131" s="66"/>
      <c r="AS131" s="131">
        <v>0</v>
      </c>
      <c r="AT131" s="132">
        <f>ROUND(SUM(AV131:AW131),2)</f>
        <v>0</v>
      </c>
      <c r="AU131" s="133">
        <f>'STR - STROJNÍ_11'!P124</f>
        <v>0</v>
      </c>
      <c r="AV131" s="132">
        <f>'STR - STROJNÍ_11'!J35</f>
        <v>0</v>
      </c>
      <c r="AW131" s="132">
        <f>'STR - STROJNÍ_11'!J36</f>
        <v>0</v>
      </c>
      <c r="AX131" s="132">
        <f>'STR - STROJNÍ_11'!J37</f>
        <v>0</v>
      </c>
      <c r="AY131" s="132">
        <f>'STR - STROJNÍ_11'!J38</f>
        <v>0</v>
      </c>
      <c r="AZ131" s="132">
        <f>'STR - STROJNÍ_11'!F35</f>
        <v>0</v>
      </c>
      <c r="BA131" s="132">
        <f>'STR - STROJNÍ_11'!F36</f>
        <v>0</v>
      </c>
      <c r="BB131" s="132">
        <f>'STR - STROJNÍ_11'!F37</f>
        <v>0</v>
      </c>
      <c r="BC131" s="132">
        <f>'STR - STROJNÍ_11'!F38</f>
        <v>0</v>
      </c>
      <c r="BD131" s="134">
        <f>'STR - STROJNÍ_11'!F39</f>
        <v>0</v>
      </c>
      <c r="BT131" s="135" t="s">
        <v>83</v>
      </c>
      <c r="BV131" s="135" t="s">
        <v>75</v>
      </c>
      <c r="BW131" s="135" t="s">
        <v>160</v>
      </c>
      <c r="BX131" s="135" t="s">
        <v>159</v>
      </c>
      <c r="CL131" s="135" t="s">
        <v>1</v>
      </c>
    </row>
    <row r="132" s="6" customFormat="1" ht="16.5" customHeight="1">
      <c r="B132" s="114"/>
      <c r="C132" s="115"/>
      <c r="D132" s="116" t="s">
        <v>161</v>
      </c>
      <c r="E132" s="116"/>
      <c r="F132" s="116"/>
      <c r="G132" s="116"/>
      <c r="H132" s="116"/>
      <c r="I132" s="117"/>
      <c r="J132" s="116" t="s">
        <v>162</v>
      </c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26">
        <f>ROUND(AG133,2)</f>
        <v>0</v>
      </c>
      <c r="AH132" s="117"/>
      <c r="AI132" s="117"/>
      <c r="AJ132" s="117"/>
      <c r="AK132" s="117"/>
      <c r="AL132" s="117"/>
      <c r="AM132" s="117"/>
      <c r="AN132" s="118">
        <f>SUM(AG132,AT132)</f>
        <v>0</v>
      </c>
      <c r="AO132" s="117"/>
      <c r="AP132" s="117"/>
      <c r="AQ132" s="119" t="s">
        <v>80</v>
      </c>
      <c r="AR132" s="120"/>
      <c r="AS132" s="121">
        <f>ROUND(AS133,2)</f>
        <v>0</v>
      </c>
      <c r="AT132" s="122">
        <f>ROUND(SUM(AV132:AW132),2)</f>
        <v>0</v>
      </c>
      <c r="AU132" s="123">
        <f>ROUND(AU133,5)</f>
        <v>0</v>
      </c>
      <c r="AV132" s="122">
        <f>ROUND(AZ132*L29,2)</f>
        <v>0</v>
      </c>
      <c r="AW132" s="122">
        <f>ROUND(BA132*L30,2)</f>
        <v>0</v>
      </c>
      <c r="AX132" s="122">
        <f>ROUND(BB132*L29,2)</f>
        <v>0</v>
      </c>
      <c r="AY132" s="122">
        <f>ROUND(BC132*L30,2)</f>
        <v>0</v>
      </c>
      <c r="AZ132" s="122">
        <f>ROUND(AZ133,2)</f>
        <v>0</v>
      </c>
      <c r="BA132" s="122">
        <f>ROUND(BA133,2)</f>
        <v>0</v>
      </c>
      <c r="BB132" s="122">
        <f>ROUND(BB133,2)</f>
        <v>0</v>
      </c>
      <c r="BC132" s="122">
        <f>ROUND(BC133,2)</f>
        <v>0</v>
      </c>
      <c r="BD132" s="124">
        <f>ROUND(BD133,2)</f>
        <v>0</v>
      </c>
      <c r="BS132" s="125" t="s">
        <v>72</v>
      </c>
      <c r="BT132" s="125" t="s">
        <v>81</v>
      </c>
      <c r="BU132" s="125" t="s">
        <v>74</v>
      </c>
      <c r="BV132" s="125" t="s">
        <v>75</v>
      </c>
      <c r="BW132" s="125" t="s">
        <v>163</v>
      </c>
      <c r="BX132" s="125" t="s">
        <v>5</v>
      </c>
      <c r="CL132" s="125" t="s">
        <v>1</v>
      </c>
      <c r="CM132" s="125" t="s">
        <v>83</v>
      </c>
    </row>
    <row r="133" s="3" customFormat="1" ht="16.5" customHeight="1">
      <c r="A133" s="113" t="s">
        <v>77</v>
      </c>
      <c r="B133" s="64"/>
      <c r="C133" s="127"/>
      <c r="D133" s="127"/>
      <c r="E133" s="128" t="s">
        <v>164</v>
      </c>
      <c r="F133" s="128"/>
      <c r="G133" s="128"/>
      <c r="H133" s="128"/>
      <c r="I133" s="128"/>
      <c r="J133" s="127"/>
      <c r="K133" s="128" t="s">
        <v>165</v>
      </c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9">
        <f>'ZT - ZDRAVOTNÍ INSTALACE'!J32</f>
        <v>0</v>
      </c>
      <c r="AH133" s="127"/>
      <c r="AI133" s="127"/>
      <c r="AJ133" s="127"/>
      <c r="AK133" s="127"/>
      <c r="AL133" s="127"/>
      <c r="AM133" s="127"/>
      <c r="AN133" s="129">
        <f>SUM(AG133,AT133)</f>
        <v>0</v>
      </c>
      <c r="AO133" s="127"/>
      <c r="AP133" s="127"/>
      <c r="AQ133" s="130" t="s">
        <v>89</v>
      </c>
      <c r="AR133" s="66"/>
      <c r="AS133" s="131">
        <v>0</v>
      </c>
      <c r="AT133" s="132">
        <f>ROUND(SUM(AV133:AW133),2)</f>
        <v>0</v>
      </c>
      <c r="AU133" s="133">
        <f>'ZT - ZDRAVOTNÍ INSTALACE'!P130</f>
        <v>0</v>
      </c>
      <c r="AV133" s="132">
        <f>'ZT - ZDRAVOTNÍ INSTALACE'!J35</f>
        <v>0</v>
      </c>
      <c r="AW133" s="132">
        <f>'ZT - ZDRAVOTNÍ INSTALACE'!J36</f>
        <v>0</v>
      </c>
      <c r="AX133" s="132">
        <f>'ZT - ZDRAVOTNÍ INSTALACE'!J37</f>
        <v>0</v>
      </c>
      <c r="AY133" s="132">
        <f>'ZT - ZDRAVOTNÍ INSTALACE'!J38</f>
        <v>0</v>
      </c>
      <c r="AZ133" s="132">
        <f>'ZT - ZDRAVOTNÍ INSTALACE'!F35</f>
        <v>0</v>
      </c>
      <c r="BA133" s="132">
        <f>'ZT - ZDRAVOTNÍ INSTALACE'!F36</f>
        <v>0</v>
      </c>
      <c r="BB133" s="132">
        <f>'ZT - ZDRAVOTNÍ INSTALACE'!F37</f>
        <v>0</v>
      </c>
      <c r="BC133" s="132">
        <f>'ZT - ZDRAVOTNÍ INSTALACE'!F38</f>
        <v>0</v>
      </c>
      <c r="BD133" s="134">
        <f>'ZT - ZDRAVOTNÍ INSTALACE'!F39</f>
        <v>0</v>
      </c>
      <c r="BT133" s="135" t="s">
        <v>83</v>
      </c>
      <c r="BV133" s="135" t="s">
        <v>75</v>
      </c>
      <c r="BW133" s="135" t="s">
        <v>166</v>
      </c>
      <c r="BX133" s="135" t="s">
        <v>163</v>
      </c>
      <c r="CL133" s="135" t="s">
        <v>1</v>
      </c>
    </row>
    <row r="134" s="6" customFormat="1" ht="16.5" customHeight="1">
      <c r="B134" s="114"/>
      <c r="C134" s="115"/>
      <c r="D134" s="116" t="s">
        <v>167</v>
      </c>
      <c r="E134" s="116"/>
      <c r="F134" s="116"/>
      <c r="G134" s="116"/>
      <c r="H134" s="116"/>
      <c r="I134" s="117"/>
      <c r="J134" s="116" t="s">
        <v>168</v>
      </c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26">
        <f>ROUND(AG135,2)</f>
        <v>0</v>
      </c>
      <c r="AH134" s="117"/>
      <c r="AI134" s="117"/>
      <c r="AJ134" s="117"/>
      <c r="AK134" s="117"/>
      <c r="AL134" s="117"/>
      <c r="AM134" s="117"/>
      <c r="AN134" s="118">
        <f>SUM(AG134,AT134)</f>
        <v>0</v>
      </c>
      <c r="AO134" s="117"/>
      <c r="AP134" s="117"/>
      <c r="AQ134" s="119" t="s">
        <v>80</v>
      </c>
      <c r="AR134" s="120"/>
      <c r="AS134" s="121">
        <f>ROUND(AS135,2)</f>
        <v>0</v>
      </c>
      <c r="AT134" s="122">
        <f>ROUND(SUM(AV134:AW134),2)</f>
        <v>0</v>
      </c>
      <c r="AU134" s="123">
        <f>ROUND(AU135,5)</f>
        <v>0</v>
      </c>
      <c r="AV134" s="122">
        <f>ROUND(AZ134*L29,2)</f>
        <v>0</v>
      </c>
      <c r="AW134" s="122">
        <f>ROUND(BA134*L30,2)</f>
        <v>0</v>
      </c>
      <c r="AX134" s="122">
        <f>ROUND(BB134*L29,2)</f>
        <v>0</v>
      </c>
      <c r="AY134" s="122">
        <f>ROUND(BC134*L30,2)</f>
        <v>0</v>
      </c>
      <c r="AZ134" s="122">
        <f>ROUND(AZ135,2)</f>
        <v>0</v>
      </c>
      <c r="BA134" s="122">
        <f>ROUND(BA135,2)</f>
        <v>0</v>
      </c>
      <c r="BB134" s="122">
        <f>ROUND(BB135,2)</f>
        <v>0</v>
      </c>
      <c r="BC134" s="122">
        <f>ROUND(BC135,2)</f>
        <v>0</v>
      </c>
      <c r="BD134" s="124">
        <f>ROUND(BD135,2)</f>
        <v>0</v>
      </c>
      <c r="BS134" s="125" t="s">
        <v>72</v>
      </c>
      <c r="BT134" s="125" t="s">
        <v>81</v>
      </c>
      <c r="BU134" s="125" t="s">
        <v>74</v>
      </c>
      <c r="BV134" s="125" t="s">
        <v>75</v>
      </c>
      <c r="BW134" s="125" t="s">
        <v>169</v>
      </c>
      <c r="BX134" s="125" t="s">
        <v>5</v>
      </c>
      <c r="CL134" s="125" t="s">
        <v>1</v>
      </c>
      <c r="CM134" s="125" t="s">
        <v>83</v>
      </c>
    </row>
    <row r="135" s="3" customFormat="1" ht="16.5" customHeight="1">
      <c r="A135" s="113" t="s">
        <v>77</v>
      </c>
      <c r="B135" s="64"/>
      <c r="C135" s="127"/>
      <c r="D135" s="127"/>
      <c r="E135" s="128" t="s">
        <v>164</v>
      </c>
      <c r="F135" s="128"/>
      <c r="G135" s="128"/>
      <c r="H135" s="128"/>
      <c r="I135" s="128"/>
      <c r="J135" s="127"/>
      <c r="K135" s="128" t="s">
        <v>165</v>
      </c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9">
        <f>'ZT - ZDRAVOTNÍ INSTALACE_01'!J32</f>
        <v>0</v>
      </c>
      <c r="AH135" s="127"/>
      <c r="AI135" s="127"/>
      <c r="AJ135" s="127"/>
      <c r="AK135" s="127"/>
      <c r="AL135" s="127"/>
      <c r="AM135" s="127"/>
      <c r="AN135" s="129">
        <f>SUM(AG135,AT135)</f>
        <v>0</v>
      </c>
      <c r="AO135" s="127"/>
      <c r="AP135" s="127"/>
      <c r="AQ135" s="130" t="s">
        <v>89</v>
      </c>
      <c r="AR135" s="66"/>
      <c r="AS135" s="131">
        <v>0</v>
      </c>
      <c r="AT135" s="132">
        <f>ROUND(SUM(AV135:AW135),2)</f>
        <v>0</v>
      </c>
      <c r="AU135" s="133">
        <f>'ZT - ZDRAVOTNÍ INSTALACE_01'!P130</f>
        <v>0</v>
      </c>
      <c r="AV135" s="132">
        <f>'ZT - ZDRAVOTNÍ INSTALACE_01'!J35</f>
        <v>0</v>
      </c>
      <c r="AW135" s="132">
        <f>'ZT - ZDRAVOTNÍ INSTALACE_01'!J36</f>
        <v>0</v>
      </c>
      <c r="AX135" s="132">
        <f>'ZT - ZDRAVOTNÍ INSTALACE_01'!J37</f>
        <v>0</v>
      </c>
      <c r="AY135" s="132">
        <f>'ZT - ZDRAVOTNÍ INSTALACE_01'!J38</f>
        <v>0</v>
      </c>
      <c r="AZ135" s="132">
        <f>'ZT - ZDRAVOTNÍ INSTALACE_01'!F35</f>
        <v>0</v>
      </c>
      <c r="BA135" s="132">
        <f>'ZT - ZDRAVOTNÍ INSTALACE_01'!F36</f>
        <v>0</v>
      </c>
      <c r="BB135" s="132">
        <f>'ZT - ZDRAVOTNÍ INSTALACE_01'!F37</f>
        <v>0</v>
      </c>
      <c r="BC135" s="132">
        <f>'ZT - ZDRAVOTNÍ INSTALACE_01'!F38</f>
        <v>0</v>
      </c>
      <c r="BD135" s="134">
        <f>'ZT - ZDRAVOTNÍ INSTALACE_01'!F39</f>
        <v>0</v>
      </c>
      <c r="BT135" s="135" t="s">
        <v>83</v>
      </c>
      <c r="BV135" s="135" t="s">
        <v>75</v>
      </c>
      <c r="BW135" s="135" t="s">
        <v>170</v>
      </c>
      <c r="BX135" s="135" t="s">
        <v>169</v>
      </c>
      <c r="CL135" s="135" t="s">
        <v>1</v>
      </c>
    </row>
    <row r="136" s="6" customFormat="1" ht="16.5" customHeight="1">
      <c r="B136" s="114"/>
      <c r="C136" s="115"/>
      <c r="D136" s="116" t="s">
        <v>171</v>
      </c>
      <c r="E136" s="116"/>
      <c r="F136" s="116"/>
      <c r="G136" s="116"/>
      <c r="H136" s="116"/>
      <c r="I136" s="117"/>
      <c r="J136" s="116" t="s">
        <v>172</v>
      </c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26">
        <f>ROUND(AG137,2)</f>
        <v>0</v>
      </c>
      <c r="AH136" s="117"/>
      <c r="AI136" s="117"/>
      <c r="AJ136" s="117"/>
      <c r="AK136" s="117"/>
      <c r="AL136" s="117"/>
      <c r="AM136" s="117"/>
      <c r="AN136" s="118">
        <f>SUM(AG136,AT136)</f>
        <v>0</v>
      </c>
      <c r="AO136" s="117"/>
      <c r="AP136" s="117"/>
      <c r="AQ136" s="119" t="s">
        <v>80</v>
      </c>
      <c r="AR136" s="120"/>
      <c r="AS136" s="121">
        <f>ROUND(AS137,2)</f>
        <v>0</v>
      </c>
      <c r="AT136" s="122">
        <f>ROUND(SUM(AV136:AW136),2)</f>
        <v>0</v>
      </c>
      <c r="AU136" s="123">
        <f>ROUND(AU137,5)</f>
        <v>0</v>
      </c>
      <c r="AV136" s="122">
        <f>ROUND(AZ136*L29,2)</f>
        <v>0</v>
      </c>
      <c r="AW136" s="122">
        <f>ROUND(BA136*L30,2)</f>
        <v>0</v>
      </c>
      <c r="AX136" s="122">
        <f>ROUND(BB136*L29,2)</f>
        <v>0</v>
      </c>
      <c r="AY136" s="122">
        <f>ROUND(BC136*L30,2)</f>
        <v>0</v>
      </c>
      <c r="AZ136" s="122">
        <f>ROUND(AZ137,2)</f>
        <v>0</v>
      </c>
      <c r="BA136" s="122">
        <f>ROUND(BA137,2)</f>
        <v>0</v>
      </c>
      <c r="BB136" s="122">
        <f>ROUND(BB137,2)</f>
        <v>0</v>
      </c>
      <c r="BC136" s="122">
        <f>ROUND(BC137,2)</f>
        <v>0</v>
      </c>
      <c r="BD136" s="124">
        <f>ROUND(BD137,2)</f>
        <v>0</v>
      </c>
      <c r="BS136" s="125" t="s">
        <v>72</v>
      </c>
      <c r="BT136" s="125" t="s">
        <v>81</v>
      </c>
      <c r="BU136" s="125" t="s">
        <v>74</v>
      </c>
      <c r="BV136" s="125" t="s">
        <v>75</v>
      </c>
      <c r="BW136" s="125" t="s">
        <v>173</v>
      </c>
      <c r="BX136" s="125" t="s">
        <v>5</v>
      </c>
      <c r="CL136" s="125" t="s">
        <v>1</v>
      </c>
      <c r="CM136" s="125" t="s">
        <v>83</v>
      </c>
    </row>
    <row r="137" s="3" customFormat="1" ht="16.5" customHeight="1">
      <c r="A137" s="113" t="s">
        <v>77</v>
      </c>
      <c r="B137" s="64"/>
      <c r="C137" s="127"/>
      <c r="D137" s="127"/>
      <c r="E137" s="128" t="s">
        <v>174</v>
      </c>
      <c r="F137" s="128"/>
      <c r="G137" s="128"/>
      <c r="H137" s="128"/>
      <c r="I137" s="128"/>
      <c r="J137" s="127"/>
      <c r="K137" s="128" t="s">
        <v>175</v>
      </c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9">
        <f>'EL - ELEKTRO'!J32</f>
        <v>0</v>
      </c>
      <c r="AH137" s="127"/>
      <c r="AI137" s="127"/>
      <c r="AJ137" s="127"/>
      <c r="AK137" s="127"/>
      <c r="AL137" s="127"/>
      <c r="AM137" s="127"/>
      <c r="AN137" s="129">
        <f>SUM(AG137,AT137)</f>
        <v>0</v>
      </c>
      <c r="AO137" s="127"/>
      <c r="AP137" s="127"/>
      <c r="AQ137" s="130" t="s">
        <v>89</v>
      </c>
      <c r="AR137" s="66"/>
      <c r="AS137" s="131">
        <v>0</v>
      </c>
      <c r="AT137" s="132">
        <f>ROUND(SUM(AV137:AW137),2)</f>
        <v>0</v>
      </c>
      <c r="AU137" s="133">
        <f>'EL - ELEKTRO'!P131</f>
        <v>0</v>
      </c>
      <c r="AV137" s="132">
        <f>'EL - ELEKTRO'!J35</f>
        <v>0</v>
      </c>
      <c r="AW137" s="132">
        <f>'EL - ELEKTRO'!J36</f>
        <v>0</v>
      </c>
      <c r="AX137" s="132">
        <f>'EL - ELEKTRO'!J37</f>
        <v>0</v>
      </c>
      <c r="AY137" s="132">
        <f>'EL - ELEKTRO'!J38</f>
        <v>0</v>
      </c>
      <c r="AZ137" s="132">
        <f>'EL - ELEKTRO'!F35</f>
        <v>0</v>
      </c>
      <c r="BA137" s="132">
        <f>'EL - ELEKTRO'!F36</f>
        <v>0</v>
      </c>
      <c r="BB137" s="132">
        <f>'EL - ELEKTRO'!F37</f>
        <v>0</v>
      </c>
      <c r="BC137" s="132">
        <f>'EL - ELEKTRO'!F38</f>
        <v>0</v>
      </c>
      <c r="BD137" s="134">
        <f>'EL - ELEKTRO'!F39</f>
        <v>0</v>
      </c>
      <c r="BT137" s="135" t="s">
        <v>83</v>
      </c>
      <c r="BV137" s="135" t="s">
        <v>75</v>
      </c>
      <c r="BW137" s="135" t="s">
        <v>176</v>
      </c>
      <c r="BX137" s="135" t="s">
        <v>173</v>
      </c>
      <c r="CL137" s="135" t="s">
        <v>1</v>
      </c>
    </row>
    <row r="138" s="6" customFormat="1" ht="16.5" customHeight="1">
      <c r="B138" s="114"/>
      <c r="C138" s="115"/>
      <c r="D138" s="116" t="s">
        <v>177</v>
      </c>
      <c r="E138" s="116"/>
      <c r="F138" s="116"/>
      <c r="G138" s="116"/>
      <c r="H138" s="116"/>
      <c r="I138" s="117"/>
      <c r="J138" s="116" t="s">
        <v>178</v>
      </c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26">
        <f>ROUND(SUM(AG139:AG141),2)</f>
        <v>0</v>
      </c>
      <c r="AH138" s="117"/>
      <c r="AI138" s="117"/>
      <c r="AJ138" s="117"/>
      <c r="AK138" s="117"/>
      <c r="AL138" s="117"/>
      <c r="AM138" s="117"/>
      <c r="AN138" s="118">
        <f>SUM(AG138,AT138)</f>
        <v>0</v>
      </c>
      <c r="AO138" s="117"/>
      <c r="AP138" s="117"/>
      <c r="AQ138" s="119" t="s">
        <v>80</v>
      </c>
      <c r="AR138" s="120"/>
      <c r="AS138" s="121">
        <f>ROUND(SUM(AS139:AS141),2)</f>
        <v>0</v>
      </c>
      <c r="AT138" s="122">
        <f>ROUND(SUM(AV138:AW138),2)</f>
        <v>0</v>
      </c>
      <c r="AU138" s="123">
        <f>ROUND(SUM(AU139:AU141),5)</f>
        <v>0</v>
      </c>
      <c r="AV138" s="122">
        <f>ROUND(AZ138*L29,2)</f>
        <v>0</v>
      </c>
      <c r="AW138" s="122">
        <f>ROUND(BA138*L30,2)</f>
        <v>0</v>
      </c>
      <c r="AX138" s="122">
        <f>ROUND(BB138*L29,2)</f>
        <v>0</v>
      </c>
      <c r="AY138" s="122">
        <f>ROUND(BC138*L30,2)</f>
        <v>0</v>
      </c>
      <c r="AZ138" s="122">
        <f>ROUND(SUM(AZ139:AZ141),2)</f>
        <v>0</v>
      </c>
      <c r="BA138" s="122">
        <f>ROUND(SUM(BA139:BA141),2)</f>
        <v>0</v>
      </c>
      <c r="BB138" s="122">
        <f>ROUND(SUM(BB139:BB141),2)</f>
        <v>0</v>
      </c>
      <c r="BC138" s="122">
        <f>ROUND(SUM(BC139:BC141),2)</f>
        <v>0</v>
      </c>
      <c r="BD138" s="124">
        <f>ROUND(SUM(BD139:BD141),2)</f>
        <v>0</v>
      </c>
      <c r="BS138" s="125" t="s">
        <v>72</v>
      </c>
      <c r="BT138" s="125" t="s">
        <v>81</v>
      </c>
      <c r="BU138" s="125" t="s">
        <v>74</v>
      </c>
      <c r="BV138" s="125" t="s">
        <v>75</v>
      </c>
      <c r="BW138" s="125" t="s">
        <v>179</v>
      </c>
      <c r="BX138" s="125" t="s">
        <v>5</v>
      </c>
      <c r="CL138" s="125" t="s">
        <v>1</v>
      </c>
      <c r="CM138" s="125" t="s">
        <v>83</v>
      </c>
    </row>
    <row r="139" s="3" customFormat="1" ht="16.5" customHeight="1">
      <c r="A139" s="113" t="s">
        <v>77</v>
      </c>
      <c r="B139" s="64"/>
      <c r="C139" s="127"/>
      <c r="D139" s="127"/>
      <c r="E139" s="128" t="s">
        <v>91</v>
      </c>
      <c r="F139" s="128"/>
      <c r="G139" s="128"/>
      <c r="H139" s="128"/>
      <c r="I139" s="128"/>
      <c r="J139" s="127"/>
      <c r="K139" s="128" t="s">
        <v>103</v>
      </c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9">
        <f>'STR - Strojní_12'!J32</f>
        <v>0</v>
      </c>
      <c r="AH139" s="127"/>
      <c r="AI139" s="127"/>
      <c r="AJ139" s="127"/>
      <c r="AK139" s="127"/>
      <c r="AL139" s="127"/>
      <c r="AM139" s="127"/>
      <c r="AN139" s="129">
        <f>SUM(AG139,AT139)</f>
        <v>0</v>
      </c>
      <c r="AO139" s="127"/>
      <c r="AP139" s="127"/>
      <c r="AQ139" s="130" t="s">
        <v>89</v>
      </c>
      <c r="AR139" s="66"/>
      <c r="AS139" s="131">
        <v>0</v>
      </c>
      <c r="AT139" s="132">
        <f>ROUND(SUM(AV139:AW139),2)</f>
        <v>0</v>
      </c>
      <c r="AU139" s="133">
        <f>'STR - Strojní_12'!P126</f>
        <v>0</v>
      </c>
      <c r="AV139" s="132">
        <f>'STR - Strojní_12'!J35</f>
        <v>0</v>
      </c>
      <c r="AW139" s="132">
        <f>'STR - Strojní_12'!J36</f>
        <v>0</v>
      </c>
      <c r="AX139" s="132">
        <f>'STR - Strojní_12'!J37</f>
        <v>0</v>
      </c>
      <c r="AY139" s="132">
        <f>'STR - Strojní_12'!J38</f>
        <v>0</v>
      </c>
      <c r="AZ139" s="132">
        <f>'STR - Strojní_12'!F35</f>
        <v>0</v>
      </c>
      <c r="BA139" s="132">
        <f>'STR - Strojní_12'!F36</f>
        <v>0</v>
      </c>
      <c r="BB139" s="132">
        <f>'STR - Strojní_12'!F37</f>
        <v>0</v>
      </c>
      <c r="BC139" s="132">
        <f>'STR - Strojní_12'!F38</f>
        <v>0</v>
      </c>
      <c r="BD139" s="134">
        <f>'STR - Strojní_12'!F39</f>
        <v>0</v>
      </c>
      <c r="BT139" s="135" t="s">
        <v>83</v>
      </c>
      <c r="BV139" s="135" t="s">
        <v>75</v>
      </c>
      <c r="BW139" s="135" t="s">
        <v>180</v>
      </c>
      <c r="BX139" s="135" t="s">
        <v>179</v>
      </c>
      <c r="CL139" s="135" t="s">
        <v>1</v>
      </c>
    </row>
    <row r="140" s="3" customFormat="1" ht="16.5" customHeight="1">
      <c r="A140" s="113" t="s">
        <v>77</v>
      </c>
      <c r="B140" s="64"/>
      <c r="C140" s="127"/>
      <c r="D140" s="127"/>
      <c r="E140" s="128" t="s">
        <v>181</v>
      </c>
      <c r="F140" s="128"/>
      <c r="G140" s="128"/>
      <c r="H140" s="128"/>
      <c r="I140" s="128"/>
      <c r="J140" s="127"/>
      <c r="K140" s="128" t="s">
        <v>182</v>
      </c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9">
        <f>'El. MaR - Měření a regulace'!J32</f>
        <v>0</v>
      </c>
      <c r="AH140" s="127"/>
      <c r="AI140" s="127"/>
      <c r="AJ140" s="127"/>
      <c r="AK140" s="127"/>
      <c r="AL140" s="127"/>
      <c r="AM140" s="127"/>
      <c r="AN140" s="129">
        <f>SUM(AG140,AT140)</f>
        <v>0</v>
      </c>
      <c r="AO140" s="127"/>
      <c r="AP140" s="127"/>
      <c r="AQ140" s="130" t="s">
        <v>89</v>
      </c>
      <c r="AR140" s="66"/>
      <c r="AS140" s="131">
        <v>0</v>
      </c>
      <c r="AT140" s="132">
        <f>ROUND(SUM(AV140:AW140),2)</f>
        <v>0</v>
      </c>
      <c r="AU140" s="133">
        <f>'El. MaR - Měření a regulace'!P137</f>
        <v>0</v>
      </c>
      <c r="AV140" s="132">
        <f>'El. MaR - Měření a regulace'!J35</f>
        <v>0</v>
      </c>
      <c r="AW140" s="132">
        <f>'El. MaR - Měření a regulace'!J36</f>
        <v>0</v>
      </c>
      <c r="AX140" s="132">
        <f>'El. MaR - Měření a regulace'!J37</f>
        <v>0</v>
      </c>
      <c r="AY140" s="132">
        <f>'El. MaR - Měření a regulace'!J38</f>
        <v>0</v>
      </c>
      <c r="AZ140" s="132">
        <f>'El. MaR - Měření a regulace'!F35</f>
        <v>0</v>
      </c>
      <c r="BA140" s="132">
        <f>'El. MaR - Měření a regulace'!F36</f>
        <v>0</v>
      </c>
      <c r="BB140" s="132">
        <f>'El. MaR - Měření a regulace'!F37</f>
        <v>0</v>
      </c>
      <c r="BC140" s="132">
        <f>'El. MaR - Měření a regulace'!F38</f>
        <v>0</v>
      </c>
      <c r="BD140" s="134">
        <f>'El. MaR - Měření a regulace'!F39</f>
        <v>0</v>
      </c>
      <c r="BT140" s="135" t="s">
        <v>83</v>
      </c>
      <c r="BV140" s="135" t="s">
        <v>75</v>
      </c>
      <c r="BW140" s="135" t="s">
        <v>183</v>
      </c>
      <c r="BX140" s="135" t="s">
        <v>179</v>
      </c>
      <c r="CL140" s="135" t="s">
        <v>1</v>
      </c>
    </row>
    <row r="141" s="3" customFormat="1" ht="16.5" customHeight="1">
      <c r="A141" s="113" t="s">
        <v>77</v>
      </c>
      <c r="B141" s="64"/>
      <c r="C141" s="127"/>
      <c r="D141" s="127"/>
      <c r="E141" s="128" t="s">
        <v>94</v>
      </c>
      <c r="F141" s="128"/>
      <c r="G141" s="128"/>
      <c r="H141" s="128"/>
      <c r="I141" s="128"/>
      <c r="J141" s="127"/>
      <c r="K141" s="128" t="s">
        <v>184</v>
      </c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9">
        <f>'ST - Stavební'!J32</f>
        <v>0</v>
      </c>
      <c r="AH141" s="127"/>
      <c r="AI141" s="127"/>
      <c r="AJ141" s="127"/>
      <c r="AK141" s="127"/>
      <c r="AL141" s="127"/>
      <c r="AM141" s="127"/>
      <c r="AN141" s="129">
        <f>SUM(AG141,AT141)</f>
        <v>0</v>
      </c>
      <c r="AO141" s="127"/>
      <c r="AP141" s="127"/>
      <c r="AQ141" s="130" t="s">
        <v>89</v>
      </c>
      <c r="AR141" s="66"/>
      <c r="AS141" s="137">
        <v>0</v>
      </c>
      <c r="AT141" s="138">
        <f>ROUND(SUM(AV141:AW141),2)</f>
        <v>0</v>
      </c>
      <c r="AU141" s="139">
        <f>'ST - Stavební'!P144</f>
        <v>0</v>
      </c>
      <c r="AV141" s="138">
        <f>'ST - Stavební'!J35</f>
        <v>0</v>
      </c>
      <c r="AW141" s="138">
        <f>'ST - Stavební'!J36</f>
        <v>0</v>
      </c>
      <c r="AX141" s="138">
        <f>'ST - Stavební'!J37</f>
        <v>0</v>
      </c>
      <c r="AY141" s="138">
        <f>'ST - Stavební'!J38</f>
        <v>0</v>
      </c>
      <c r="AZ141" s="138">
        <f>'ST - Stavební'!F35</f>
        <v>0</v>
      </c>
      <c r="BA141" s="138">
        <f>'ST - Stavební'!F36</f>
        <v>0</v>
      </c>
      <c r="BB141" s="138">
        <f>'ST - Stavební'!F37</f>
        <v>0</v>
      </c>
      <c r="BC141" s="138">
        <f>'ST - Stavební'!F38</f>
        <v>0</v>
      </c>
      <c r="BD141" s="140">
        <f>'ST - Stavební'!F39</f>
        <v>0</v>
      </c>
      <c r="BT141" s="135" t="s">
        <v>83</v>
      </c>
      <c r="BV141" s="135" t="s">
        <v>75</v>
      </c>
      <c r="BW141" s="135" t="s">
        <v>185</v>
      </c>
      <c r="BX141" s="135" t="s">
        <v>179</v>
      </c>
      <c r="CL141" s="135" t="s">
        <v>1</v>
      </c>
    </row>
    <row r="142" s="1" customFormat="1" ht="30" customHeight="1">
      <c r="B142" s="37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42"/>
    </row>
    <row r="143" s="1" customFormat="1" ht="6.96" customHeight="1">
      <c r="B143" s="60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42"/>
    </row>
  </sheetData>
  <sheetProtection sheet="1" formatColumns="0" formatRows="0" objects="1" scenarios="1" spinCount="100000" saltValue="2XtL1qiyBJdrF8IyDOfrA9BQvWlUAwwFOK9qj/boN4HU70hb50iQ+2T79UmERQiau48GWERb3+gLaB+6ebl/OA==" hashValue="2/BQ/KJEGBFT6vudeAbMc3kAZwFcV4ptY8vhiEud3Gq4zFfBY76MzISyHpMfVuhlNpAokv6l9K2Oq7sa/XX+8A==" algorithmName="SHA-512" password="CC35"/>
  <mergeCells count="226">
    <mergeCell ref="AG134:AM134"/>
    <mergeCell ref="AG133:AM133"/>
    <mergeCell ref="AG135:AM135"/>
    <mergeCell ref="AG136:AM136"/>
    <mergeCell ref="AG137:AM137"/>
    <mergeCell ref="AG138:AM138"/>
    <mergeCell ref="AG139:AM139"/>
    <mergeCell ref="AG140:AM140"/>
    <mergeCell ref="AG141:AM141"/>
    <mergeCell ref="AN129:AP129"/>
    <mergeCell ref="AN128:AP128"/>
    <mergeCell ref="AN130:AP130"/>
    <mergeCell ref="AN131:AP131"/>
    <mergeCell ref="AN132:AP132"/>
    <mergeCell ref="AN133:AP133"/>
    <mergeCell ref="AN134:AP134"/>
    <mergeCell ref="AN135:AP135"/>
    <mergeCell ref="AN136:AP136"/>
    <mergeCell ref="AN137:AP137"/>
    <mergeCell ref="AN138:AP138"/>
    <mergeCell ref="AN139:AP139"/>
    <mergeCell ref="AN140:AP140"/>
    <mergeCell ref="AN141:AP141"/>
    <mergeCell ref="E135:I135"/>
    <mergeCell ref="E127:I127"/>
    <mergeCell ref="F128:J128"/>
    <mergeCell ref="F129:J129"/>
    <mergeCell ref="D130:H130"/>
    <mergeCell ref="E131:I131"/>
    <mergeCell ref="D132:H132"/>
    <mergeCell ref="E133:I133"/>
    <mergeCell ref="D134:H134"/>
    <mergeCell ref="D136:H136"/>
    <mergeCell ref="E137:I137"/>
    <mergeCell ref="D138:H138"/>
    <mergeCell ref="E139:I139"/>
    <mergeCell ref="E140:I140"/>
    <mergeCell ref="E141:I141"/>
    <mergeCell ref="L123:AF123"/>
    <mergeCell ref="K139:AF139"/>
    <mergeCell ref="K140:AF140"/>
    <mergeCell ref="K141:AF141"/>
    <mergeCell ref="AG118:AM118"/>
    <mergeCell ref="AG119:AM119"/>
    <mergeCell ref="AG120:AM120"/>
    <mergeCell ref="AG121:AM121"/>
    <mergeCell ref="AG122:AM122"/>
    <mergeCell ref="AG123:AM123"/>
    <mergeCell ref="AG124:AM124"/>
    <mergeCell ref="AG125:AM125"/>
    <mergeCell ref="AG126:AM126"/>
    <mergeCell ref="AG127:AM127"/>
    <mergeCell ref="AG128:AM128"/>
    <mergeCell ref="AG129:AM129"/>
    <mergeCell ref="AG130:AM130"/>
    <mergeCell ref="AG131:AM131"/>
    <mergeCell ref="AG132:AM132"/>
    <mergeCell ref="F119:J119"/>
    <mergeCell ref="F120:J120"/>
    <mergeCell ref="E121:I121"/>
    <mergeCell ref="F122:J122"/>
    <mergeCell ref="F123:J123"/>
    <mergeCell ref="E124:I124"/>
    <mergeCell ref="F125:J125"/>
    <mergeCell ref="F126:J126"/>
    <mergeCell ref="K124:AF124"/>
    <mergeCell ref="L125:AF125"/>
    <mergeCell ref="L126:AF126"/>
    <mergeCell ref="K127:AF127"/>
    <mergeCell ref="L128:AF128"/>
    <mergeCell ref="L129:AF129"/>
    <mergeCell ref="J130:AF130"/>
    <mergeCell ref="K131:AF131"/>
    <mergeCell ref="J132:AF132"/>
    <mergeCell ref="K133:AF133"/>
    <mergeCell ref="J134:AF134"/>
    <mergeCell ref="K135:AF135"/>
    <mergeCell ref="J136:AF136"/>
    <mergeCell ref="K137:AF137"/>
    <mergeCell ref="J138:AF138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J96:AF96"/>
    <mergeCell ref="K97:AF97"/>
    <mergeCell ref="K98:AF98"/>
    <mergeCell ref="K99:AF99"/>
    <mergeCell ref="K100:AF100"/>
    <mergeCell ref="K101:AF101"/>
    <mergeCell ref="L102:AF102"/>
    <mergeCell ref="L103:AF103"/>
    <mergeCell ref="J104:AF104"/>
    <mergeCell ref="K105:AF105"/>
    <mergeCell ref="L106:AF106"/>
    <mergeCell ref="K107:AF107"/>
    <mergeCell ref="D95:H95"/>
    <mergeCell ref="D96:H96"/>
    <mergeCell ref="E97:I97"/>
    <mergeCell ref="E98:I98"/>
    <mergeCell ref="E99:I99"/>
    <mergeCell ref="E100:I100"/>
    <mergeCell ref="E101:I101"/>
    <mergeCell ref="D104:H104"/>
    <mergeCell ref="E105:I105"/>
    <mergeCell ref="AN98:AP98"/>
    <mergeCell ref="AN101:AP101"/>
    <mergeCell ref="AN99:AP99"/>
    <mergeCell ref="AN100:AP100"/>
    <mergeCell ref="AN102:AP102"/>
    <mergeCell ref="AN103:AP103"/>
    <mergeCell ref="AN104:AP104"/>
    <mergeCell ref="AN105:AP105"/>
    <mergeCell ref="AN106:AP106"/>
    <mergeCell ref="AN107:AP107"/>
    <mergeCell ref="AN108:AP108"/>
    <mergeCell ref="AN109:AP109"/>
    <mergeCell ref="AN110:AP110"/>
    <mergeCell ref="AN111:AP111"/>
    <mergeCell ref="AN112:AP112"/>
    <mergeCell ref="AG103:AM103"/>
    <mergeCell ref="AG104:AM104"/>
    <mergeCell ref="AG105:AM105"/>
    <mergeCell ref="AG106:AM106"/>
    <mergeCell ref="AG107:AM107"/>
    <mergeCell ref="AG108:AM108"/>
    <mergeCell ref="AG109:AM109"/>
    <mergeCell ref="AG110:AM110"/>
    <mergeCell ref="AG111:AM111"/>
    <mergeCell ref="AG112:AM112"/>
    <mergeCell ref="AG113:AM113"/>
    <mergeCell ref="AG114:AM114"/>
    <mergeCell ref="AG115:AM115"/>
    <mergeCell ref="AG116:AM116"/>
    <mergeCell ref="AG117:AM117"/>
    <mergeCell ref="F102:J102"/>
    <mergeCell ref="F103:J103"/>
    <mergeCell ref="F106:J106"/>
    <mergeCell ref="E107:I107"/>
    <mergeCell ref="F108:J108"/>
    <mergeCell ref="F109:J109"/>
    <mergeCell ref="E110:I110"/>
    <mergeCell ref="L108:AF108"/>
    <mergeCell ref="L109:AF109"/>
    <mergeCell ref="K110:AF110"/>
    <mergeCell ref="L111:AF111"/>
    <mergeCell ref="L112:AF112"/>
    <mergeCell ref="K113:AF113"/>
    <mergeCell ref="L114:AF114"/>
    <mergeCell ref="L115:AF115"/>
    <mergeCell ref="K116:AF116"/>
    <mergeCell ref="L117:AF117"/>
    <mergeCell ref="K118:AF118"/>
    <mergeCell ref="L119:AF119"/>
    <mergeCell ref="L120:AF120"/>
    <mergeCell ref="K121:AF121"/>
    <mergeCell ref="L122:AF122"/>
    <mergeCell ref="F111:J111"/>
    <mergeCell ref="F112:J112"/>
    <mergeCell ref="E113:I113"/>
    <mergeCell ref="F114:J114"/>
    <mergeCell ref="F115:J115"/>
    <mergeCell ref="E116:I116"/>
    <mergeCell ref="F117:J117"/>
    <mergeCell ref="E118:I118"/>
    <mergeCell ref="AN113:AP113"/>
    <mergeCell ref="AN114:AP114"/>
    <mergeCell ref="AN115:AP115"/>
    <mergeCell ref="AN116:AP116"/>
    <mergeCell ref="AN117:AP117"/>
    <mergeCell ref="AN118:AP118"/>
    <mergeCell ref="AN119:AP119"/>
    <mergeCell ref="AN120:AP120"/>
    <mergeCell ref="AN121:AP121"/>
    <mergeCell ref="AN122:AP122"/>
    <mergeCell ref="AN123:AP123"/>
    <mergeCell ref="AN124:AP124"/>
    <mergeCell ref="AN125:AP125"/>
    <mergeCell ref="AN126:AP126"/>
    <mergeCell ref="AN127:AP127"/>
  </mergeCells>
  <hyperlinks>
    <hyperlink ref="A95" location="'VRN - Vedlejší rozpočtové...'!C2" display="/"/>
    <hyperlink ref="A97" location="'El.-MaR - Elektro+MaR'!C2" display="/"/>
    <hyperlink ref="A98" location="'STR - STROJNÍ'!C2" display="/"/>
    <hyperlink ref="A99" location="'ST - STAVEBNÍ A STATICKÁ'!C2" display="/"/>
    <hyperlink ref="A100" location="'VZD - VZDUCHOTECHNIKA'!C2" display="/"/>
    <hyperlink ref="A102" location="'STR - Strojní_01'!C2" display="/"/>
    <hyperlink ref="A103" location="'STAT - Statika'!C2" display="/"/>
    <hyperlink ref="A106" location="'STR - STROJNÍ_02'!C2" display="/"/>
    <hyperlink ref="A108" location="'STR - STROJNÍ_03'!C2" display="/"/>
    <hyperlink ref="A109" location="'El. - MaR - Elektro + MaR'!C2" display="/"/>
    <hyperlink ref="A111" location="'El. - MaR - Elektro + MaR_01'!C2" display="/"/>
    <hyperlink ref="A112" location="'STR - STROJNÍ_04'!C2" display="/"/>
    <hyperlink ref="A114" location="'El. - MaR - Elektro + MaR_02'!C2" display="/"/>
    <hyperlink ref="A115" location="'STR - STROJNÍ_05'!C2" display="/"/>
    <hyperlink ref="A117" location="'STR - STROJNÍ_06'!C2" display="/"/>
    <hyperlink ref="A119" location="'El. - MaR - Elektro + MaR_03'!C2" display="/"/>
    <hyperlink ref="A120" location="'STR - STROJNÍ_07'!C2" display="/"/>
    <hyperlink ref="A122" location="'El. - MaR - Elektro + MaR_04'!C2" display="/"/>
    <hyperlink ref="A123" location="'STR - STROJNÍ_08'!C2" display="/"/>
    <hyperlink ref="A125" location="'El. - MaR - Elektro + MaR_05'!C2" display="/"/>
    <hyperlink ref="A126" location="'STR - STROJNÍ_09'!C2" display="/"/>
    <hyperlink ref="A128" location="'El. - MaR - Elektro + MaR_06'!C2" display="/"/>
    <hyperlink ref="A129" location="'STR - STROJNÍ_10'!C2" display="/"/>
    <hyperlink ref="A131" location="'STR - STROJNÍ_11'!C2" display="/"/>
    <hyperlink ref="A133" location="'ZT - ZDRAVOTNÍ INSTALACE'!C2" display="/"/>
    <hyperlink ref="A135" location="'ZT - ZDRAVOTNÍ INSTALACE_01'!C2" display="/"/>
    <hyperlink ref="A137" location="'EL - ELEKTRO'!C2" display="/"/>
    <hyperlink ref="A139" location="'STR - Strojní_12'!C2" display="/"/>
    <hyperlink ref="A140" location="'El. MaR - Měření a regulace'!C2" display="/"/>
    <hyperlink ref="A141" location="'ST - Stavební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119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2632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2666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1178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ROUND(J131,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ROUND((SUM(BE131:BE178)),  2)</f>
        <v>0</v>
      </c>
      <c r="I37" s="163">
        <v>0.20999999999999999</v>
      </c>
      <c r="J37" s="162">
        <f>ROUND(((SUM(BE131:BE178))*I37),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ROUND((SUM(BF131:BF178)),  2)</f>
        <v>0</v>
      </c>
      <c r="I38" s="163">
        <v>0.14999999999999999</v>
      </c>
      <c r="J38" s="162">
        <f>ROUND(((SUM(BF131:BF178))*I38),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ROUND((SUM(BG131:BG178)),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ROUND((SUM(BH131:BH178)),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ROUND((SUM(BI131:BI178)),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2666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J131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J132</f>
        <v>0</v>
      </c>
      <c r="K101" s="193"/>
      <c r="L101" s="198"/>
    </row>
    <row r="102" s="11" customFormat="1" ht="19.92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J133</f>
        <v>0</v>
      </c>
      <c r="K102" s="127"/>
      <c r="L102" s="247"/>
    </row>
    <row r="103" s="11" customFormat="1" ht="19.92" customHeight="1">
      <c r="B103" s="242"/>
      <c r="C103" s="127"/>
      <c r="D103" s="243" t="s">
        <v>1184</v>
      </c>
      <c r="E103" s="244"/>
      <c r="F103" s="244"/>
      <c r="G103" s="244"/>
      <c r="H103" s="244"/>
      <c r="I103" s="245"/>
      <c r="J103" s="246">
        <f>J140</f>
        <v>0</v>
      </c>
      <c r="K103" s="127"/>
      <c r="L103" s="247"/>
    </row>
    <row r="104" s="11" customFormat="1" ht="19.92" customHeight="1">
      <c r="B104" s="242"/>
      <c r="C104" s="127"/>
      <c r="D104" s="243" t="s">
        <v>1185</v>
      </c>
      <c r="E104" s="244"/>
      <c r="F104" s="244"/>
      <c r="G104" s="244"/>
      <c r="H104" s="244"/>
      <c r="I104" s="245"/>
      <c r="J104" s="246">
        <f>J144</f>
        <v>0</v>
      </c>
      <c r="K104" s="127"/>
      <c r="L104" s="247"/>
    </row>
    <row r="105" s="11" customFormat="1" ht="19.92" customHeight="1">
      <c r="B105" s="242"/>
      <c r="C105" s="127"/>
      <c r="D105" s="243" t="s">
        <v>1186</v>
      </c>
      <c r="E105" s="244"/>
      <c r="F105" s="244"/>
      <c r="G105" s="244"/>
      <c r="H105" s="244"/>
      <c r="I105" s="245"/>
      <c r="J105" s="246">
        <f>J148</f>
        <v>0</v>
      </c>
      <c r="K105" s="127"/>
      <c r="L105" s="247"/>
    </row>
    <row r="106" s="11" customFormat="1" ht="19.92" customHeight="1">
      <c r="B106" s="242"/>
      <c r="C106" s="127"/>
      <c r="D106" s="243" t="s">
        <v>1187</v>
      </c>
      <c r="E106" s="244"/>
      <c r="F106" s="244"/>
      <c r="G106" s="244"/>
      <c r="H106" s="244"/>
      <c r="I106" s="245"/>
      <c r="J106" s="246">
        <f>J158</f>
        <v>0</v>
      </c>
      <c r="K106" s="127"/>
      <c r="L106" s="247"/>
    </row>
    <row r="107" s="11" customFormat="1" ht="19.92" customHeight="1">
      <c r="B107" s="242"/>
      <c r="C107" s="127"/>
      <c r="D107" s="243" t="s">
        <v>1188</v>
      </c>
      <c r="E107" s="244"/>
      <c r="F107" s="244"/>
      <c r="G107" s="244"/>
      <c r="H107" s="244"/>
      <c r="I107" s="245"/>
      <c r="J107" s="246">
        <f>J176</f>
        <v>0</v>
      </c>
      <c r="K107" s="127"/>
      <c r="L107" s="247"/>
    </row>
    <row r="108" s="1" customFormat="1" ht="21.84" customHeight="1">
      <c r="B108" s="37"/>
      <c r="C108" s="38"/>
      <c r="D108" s="38"/>
      <c r="E108" s="38"/>
      <c r="F108" s="38"/>
      <c r="G108" s="38"/>
      <c r="H108" s="38"/>
      <c r="I108" s="149"/>
      <c r="J108" s="38"/>
      <c r="K108" s="38"/>
      <c r="L108" s="42"/>
    </row>
    <row r="109" s="1" customFormat="1" ht="6.96" customHeight="1">
      <c r="B109" s="60"/>
      <c r="C109" s="61"/>
      <c r="D109" s="61"/>
      <c r="E109" s="61"/>
      <c r="F109" s="61"/>
      <c r="G109" s="61"/>
      <c r="H109" s="61"/>
      <c r="I109" s="182"/>
      <c r="J109" s="61"/>
      <c r="K109" s="61"/>
      <c r="L109" s="42"/>
    </row>
    <row r="113" s="1" customFormat="1" ht="6.96" customHeight="1">
      <c r="B113" s="62"/>
      <c r="C113" s="63"/>
      <c r="D113" s="63"/>
      <c r="E113" s="63"/>
      <c r="F113" s="63"/>
      <c r="G113" s="63"/>
      <c r="H113" s="63"/>
      <c r="I113" s="185"/>
      <c r="J113" s="63"/>
      <c r="K113" s="63"/>
      <c r="L113" s="42"/>
    </row>
    <row r="114" s="1" customFormat="1" ht="24.96" customHeight="1">
      <c r="B114" s="37"/>
      <c r="C114" s="22" t="s">
        <v>194</v>
      </c>
      <c r="D114" s="38"/>
      <c r="E114" s="38"/>
      <c r="F114" s="38"/>
      <c r="G114" s="38"/>
      <c r="H114" s="38"/>
      <c r="I114" s="149"/>
      <c r="J114" s="38"/>
      <c r="K114" s="38"/>
      <c r="L114" s="42"/>
    </row>
    <row r="115" s="1" customFormat="1" ht="6.96" customHeight="1">
      <c r="B115" s="37"/>
      <c r="C115" s="38"/>
      <c r="D115" s="38"/>
      <c r="E115" s="38"/>
      <c r="F115" s="38"/>
      <c r="G115" s="38"/>
      <c r="H115" s="38"/>
      <c r="I115" s="149"/>
      <c r="J115" s="38"/>
      <c r="K115" s="38"/>
      <c r="L115" s="42"/>
    </row>
    <row r="116" s="1" customFormat="1" ht="12" customHeight="1">
      <c r="B116" s="37"/>
      <c r="C116" s="31" t="s">
        <v>16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="1" customFormat="1" ht="16.5" customHeight="1">
      <c r="B117" s="37"/>
      <c r="C117" s="38"/>
      <c r="D117" s="38"/>
      <c r="E117" s="186" t="str">
        <f>E7</f>
        <v>NOVÝ ZDROJ TEPLA, TEPLOVODNÍ ROZVODY A REGULACE VYTÁPĚNÍ DŘEVOTERM s.r.o, BŘEZOVÁ</v>
      </c>
      <c r="F117" s="31"/>
      <c r="G117" s="31"/>
      <c r="H117" s="31"/>
      <c r="I117" s="149"/>
      <c r="J117" s="38"/>
      <c r="K117" s="38"/>
      <c r="L117" s="42"/>
    </row>
    <row r="118" ht="12" customHeight="1">
      <c r="B118" s="20"/>
      <c r="C118" s="31" t="s">
        <v>187</v>
      </c>
      <c r="D118" s="21"/>
      <c r="E118" s="21"/>
      <c r="F118" s="21"/>
      <c r="G118" s="21"/>
      <c r="H118" s="21"/>
      <c r="I118" s="141"/>
      <c r="J118" s="21"/>
      <c r="K118" s="21"/>
      <c r="L118" s="19"/>
    </row>
    <row r="119" ht="16.5" customHeight="1">
      <c r="B119" s="20"/>
      <c r="C119" s="21"/>
      <c r="D119" s="21"/>
      <c r="E119" s="186" t="s">
        <v>2632</v>
      </c>
      <c r="F119" s="21"/>
      <c r="G119" s="21"/>
      <c r="H119" s="21"/>
      <c r="I119" s="141"/>
      <c r="J119" s="21"/>
      <c r="K119" s="21"/>
      <c r="L119" s="19"/>
    </row>
    <row r="120" ht="12" customHeight="1">
      <c r="B120" s="20"/>
      <c r="C120" s="31" t="s">
        <v>233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="1" customFormat="1" ht="16.5" customHeight="1">
      <c r="B121" s="37"/>
      <c r="C121" s="38"/>
      <c r="D121" s="38"/>
      <c r="E121" s="296" t="s">
        <v>2666</v>
      </c>
      <c r="F121" s="38"/>
      <c r="G121" s="38"/>
      <c r="H121" s="38"/>
      <c r="I121" s="149"/>
      <c r="J121" s="38"/>
      <c r="K121" s="38"/>
      <c r="L121" s="42"/>
    </row>
    <row r="122" s="1" customFormat="1" ht="12" customHeight="1">
      <c r="B122" s="37"/>
      <c r="C122" s="31" t="s">
        <v>2380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="1" customFormat="1" ht="16.5" customHeight="1">
      <c r="B123" s="37"/>
      <c r="C123" s="38"/>
      <c r="D123" s="38"/>
      <c r="E123" s="70" t="str">
        <f>E13</f>
        <v>STR - STROJNÍ</v>
      </c>
      <c r="F123" s="38"/>
      <c r="G123" s="38"/>
      <c r="H123" s="38"/>
      <c r="I123" s="149"/>
      <c r="J123" s="38"/>
      <c r="K123" s="38"/>
      <c r="L123" s="42"/>
    </row>
    <row r="124" s="1" customFormat="1" ht="6.96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="1" customFormat="1" ht="12" customHeight="1">
      <c r="B125" s="37"/>
      <c r="C125" s="31" t="s">
        <v>20</v>
      </c>
      <c r="D125" s="38"/>
      <c r="E125" s="38"/>
      <c r="F125" s="26" t="str">
        <f>F16</f>
        <v>Březová</v>
      </c>
      <c r="G125" s="38"/>
      <c r="H125" s="38"/>
      <c r="I125" s="151" t="s">
        <v>22</v>
      </c>
      <c r="J125" s="73" t="str">
        <f>IF(J16="","",J16)</f>
        <v>26. 4. 2019</v>
      </c>
      <c r="K125" s="38"/>
      <c r="L125" s="42"/>
    </row>
    <row r="126" s="1" customFormat="1" ht="6.96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="1" customFormat="1" ht="15.15" customHeight="1">
      <c r="B127" s="37"/>
      <c r="C127" s="31" t="s">
        <v>24</v>
      </c>
      <c r="D127" s="38"/>
      <c r="E127" s="38"/>
      <c r="F127" s="26" t="str">
        <f>E19</f>
        <v xml:space="preserve"> </v>
      </c>
      <c r="G127" s="38"/>
      <c r="H127" s="38"/>
      <c r="I127" s="151" t="s">
        <v>29</v>
      </c>
      <c r="J127" s="35" t="str">
        <f>E25</f>
        <v>Ing. Michal Pátek</v>
      </c>
      <c r="K127" s="38"/>
      <c r="L127" s="42"/>
    </row>
    <row r="128" s="1" customFormat="1" ht="15.15" customHeight="1">
      <c r="B128" s="37"/>
      <c r="C128" s="31" t="s">
        <v>27</v>
      </c>
      <c r="D128" s="38"/>
      <c r="E128" s="38"/>
      <c r="F128" s="26" t="str">
        <f>IF(E22="","",E22)</f>
        <v>Vyplň údaj</v>
      </c>
      <c r="G128" s="38"/>
      <c r="H128" s="38"/>
      <c r="I128" s="151" t="s">
        <v>30</v>
      </c>
      <c r="J128" s="35" t="str">
        <f>E28</f>
        <v>VK CAD s.r.o.</v>
      </c>
      <c r="K128" s="38"/>
      <c r="L128" s="42"/>
    </row>
    <row r="129" s="1" customFormat="1" ht="10.32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="9" customFormat="1" ht="29.28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</f>
        <v>0</v>
      </c>
      <c r="Q131" s="98"/>
      <c r="R131" s="207">
        <f>R132</f>
        <v>0.20991400000000005</v>
      </c>
      <c r="S131" s="98"/>
      <c r="T131" s="208">
        <f>T132</f>
        <v>0</v>
      </c>
      <c r="AT131" s="16" t="s">
        <v>72</v>
      </c>
      <c r="AU131" s="16" t="s">
        <v>193</v>
      </c>
      <c r="BK131" s="209">
        <f>BK132</f>
        <v>0</v>
      </c>
    </row>
    <row r="132" s="10" customFormat="1" ht="25.92" customHeight="1">
      <c r="B132" s="210"/>
      <c r="C132" s="211"/>
      <c r="D132" s="212" t="s">
        <v>72</v>
      </c>
      <c r="E132" s="213" t="s">
        <v>1200</v>
      </c>
      <c r="F132" s="213" t="s">
        <v>1201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P133+P140+P144+P148+P158+P176</f>
        <v>0</v>
      </c>
      <c r="Q132" s="218"/>
      <c r="R132" s="219">
        <f>R133+R140+R144+R148+R158+R176</f>
        <v>0.20991400000000005</v>
      </c>
      <c r="S132" s="218"/>
      <c r="T132" s="220">
        <f>T133+T140+T144+T148+T158+T176</f>
        <v>0</v>
      </c>
      <c r="AR132" s="221" t="s">
        <v>83</v>
      </c>
      <c r="AT132" s="222" t="s">
        <v>72</v>
      </c>
      <c r="AU132" s="222" t="s">
        <v>73</v>
      </c>
      <c r="AY132" s="221" t="s">
        <v>208</v>
      </c>
      <c r="BK132" s="223">
        <f>BK133+BK140+BK144+BK148+BK158+BK176</f>
        <v>0</v>
      </c>
    </row>
    <row r="133" s="10" customFormat="1" ht="22.8" customHeight="1">
      <c r="B133" s="210"/>
      <c r="C133" s="211"/>
      <c r="D133" s="212" t="s">
        <v>72</v>
      </c>
      <c r="E133" s="248" t="s">
        <v>1202</v>
      </c>
      <c r="F133" s="248" t="s">
        <v>1203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SUM(P134:P139)</f>
        <v>0</v>
      </c>
      <c r="Q133" s="218"/>
      <c r="R133" s="219">
        <f>SUM(R134:R139)</f>
        <v>0.013674</v>
      </c>
      <c r="S133" s="218"/>
      <c r="T133" s="220">
        <f>SUM(T134:T139)</f>
        <v>0</v>
      </c>
      <c r="AR133" s="221" t="s">
        <v>83</v>
      </c>
      <c r="AT133" s="222" t="s">
        <v>72</v>
      </c>
      <c r="AU133" s="222" t="s">
        <v>81</v>
      </c>
      <c r="AY133" s="221" t="s">
        <v>208</v>
      </c>
      <c r="BK133" s="223">
        <f>SUM(BK134:BK139)</f>
        <v>0</v>
      </c>
    </row>
    <row r="134" s="1" customFormat="1" ht="24" customHeight="1">
      <c r="B134" s="37"/>
      <c r="C134" s="224" t="s">
        <v>81</v>
      </c>
      <c r="D134" s="224" t="s">
        <v>209</v>
      </c>
      <c r="E134" s="225" t="s">
        <v>1204</v>
      </c>
      <c r="F134" s="226" t="s">
        <v>1205</v>
      </c>
      <c r="G134" s="227" t="s">
        <v>600</v>
      </c>
      <c r="H134" s="228">
        <v>29</v>
      </c>
      <c r="I134" s="229"/>
      <c r="J134" s="230">
        <f>ROUND(I134*H134,2)</f>
        <v>0</v>
      </c>
      <c r="K134" s="226" t="s">
        <v>1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0.00019000000000000001</v>
      </c>
      <c r="R134" s="233">
        <f>Q134*H134</f>
        <v>0.0055100000000000001</v>
      </c>
      <c r="S134" s="233">
        <v>0</v>
      </c>
      <c r="T134" s="234">
        <f>S134*H134</f>
        <v>0</v>
      </c>
      <c r="AR134" s="235" t="s">
        <v>336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2667</v>
      </c>
    </row>
    <row r="135" s="1" customFormat="1" ht="24" customHeight="1">
      <c r="B135" s="37"/>
      <c r="C135" s="250" t="s">
        <v>83</v>
      </c>
      <c r="D135" s="250" t="s">
        <v>281</v>
      </c>
      <c r="E135" s="251" t="s">
        <v>1207</v>
      </c>
      <c r="F135" s="252" t="s">
        <v>2668</v>
      </c>
      <c r="G135" s="253" t="s">
        <v>600</v>
      </c>
      <c r="H135" s="254">
        <v>25</v>
      </c>
      <c r="I135" s="255"/>
      <c r="J135" s="256">
        <f>ROUND(I135*H135,2)</f>
        <v>0</v>
      </c>
      <c r="K135" s="252" t="s">
        <v>1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404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2669</v>
      </c>
    </row>
    <row r="136" s="1" customFormat="1" ht="24" customHeight="1">
      <c r="B136" s="37"/>
      <c r="C136" s="250" t="s">
        <v>104</v>
      </c>
      <c r="D136" s="250" t="s">
        <v>281</v>
      </c>
      <c r="E136" s="251" t="s">
        <v>2670</v>
      </c>
      <c r="F136" s="252" t="s">
        <v>2671</v>
      </c>
      <c r="G136" s="253" t="s">
        <v>600</v>
      </c>
      <c r="H136" s="254">
        <v>4</v>
      </c>
      <c r="I136" s="255"/>
      <c r="J136" s="256">
        <f>ROUND(I136*H136,2)</f>
        <v>0</v>
      </c>
      <c r="K136" s="252" t="s">
        <v>1</v>
      </c>
      <c r="L136" s="257"/>
      <c r="M136" s="258" t="s">
        <v>1</v>
      </c>
      <c r="N136" s="259" t="s">
        <v>38</v>
      </c>
      <c r="O136" s="85"/>
      <c r="P136" s="233">
        <f>O136*H136</f>
        <v>0</v>
      </c>
      <c r="Q136" s="233">
        <v>0.0012110000000000001</v>
      </c>
      <c r="R136" s="233">
        <f>Q136*H136</f>
        <v>0.0048440000000000002</v>
      </c>
      <c r="S136" s="233">
        <v>0</v>
      </c>
      <c r="T136" s="234">
        <f>S136*H136</f>
        <v>0</v>
      </c>
      <c r="AR136" s="235" t="s">
        <v>404</v>
      </c>
      <c r="AT136" s="235" t="s">
        <v>281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2672</v>
      </c>
    </row>
    <row r="137" s="1" customFormat="1" ht="24" customHeight="1">
      <c r="B137" s="37"/>
      <c r="C137" s="224" t="s">
        <v>221</v>
      </c>
      <c r="D137" s="224" t="s">
        <v>209</v>
      </c>
      <c r="E137" s="225" t="s">
        <v>1216</v>
      </c>
      <c r="F137" s="226" t="s">
        <v>1217</v>
      </c>
      <c r="G137" s="227" t="s">
        <v>600</v>
      </c>
      <c r="H137" s="228">
        <v>2</v>
      </c>
      <c r="I137" s="229"/>
      <c r="J137" s="230">
        <f>ROUND(I137*H137,2)</f>
        <v>0</v>
      </c>
      <c r="K137" s="226" t="s">
        <v>1</v>
      </c>
      <c r="L137" s="42"/>
      <c r="M137" s="231" t="s">
        <v>1</v>
      </c>
      <c r="N137" s="232" t="s">
        <v>38</v>
      </c>
      <c r="O137" s="85"/>
      <c r="P137" s="233">
        <f>O137*H137</f>
        <v>0</v>
      </c>
      <c r="Q137" s="233">
        <v>0.00027</v>
      </c>
      <c r="R137" s="233">
        <f>Q137*H137</f>
        <v>0.00054000000000000001</v>
      </c>
      <c r="S137" s="233">
        <v>0</v>
      </c>
      <c r="T137" s="234">
        <f>S137*H137</f>
        <v>0</v>
      </c>
      <c r="AR137" s="235" t="s">
        <v>336</v>
      </c>
      <c r="AT137" s="235" t="s">
        <v>209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336</v>
      </c>
      <c r="BM137" s="235" t="s">
        <v>2673</v>
      </c>
    </row>
    <row r="138" s="1" customFormat="1" ht="24" customHeight="1">
      <c r="B138" s="37"/>
      <c r="C138" s="250" t="s">
        <v>207</v>
      </c>
      <c r="D138" s="250" t="s">
        <v>281</v>
      </c>
      <c r="E138" s="251" t="s">
        <v>2674</v>
      </c>
      <c r="F138" s="252" t="s">
        <v>2675</v>
      </c>
      <c r="G138" s="253" t="s">
        <v>600</v>
      </c>
      <c r="H138" s="254">
        <v>2</v>
      </c>
      <c r="I138" s="255"/>
      <c r="J138" s="256">
        <f>ROUND(I138*H138,2)</f>
        <v>0</v>
      </c>
      <c r="K138" s="252" t="s">
        <v>1</v>
      </c>
      <c r="L138" s="257"/>
      <c r="M138" s="258" t="s">
        <v>1</v>
      </c>
      <c r="N138" s="259" t="s">
        <v>38</v>
      </c>
      <c r="O138" s="85"/>
      <c r="P138" s="233">
        <f>O138*H138</f>
        <v>0</v>
      </c>
      <c r="Q138" s="233">
        <v>0.00139</v>
      </c>
      <c r="R138" s="233">
        <f>Q138*H138</f>
        <v>0.0027799999999999999</v>
      </c>
      <c r="S138" s="233">
        <v>0</v>
      </c>
      <c r="T138" s="234">
        <f>S138*H138</f>
        <v>0</v>
      </c>
      <c r="AR138" s="235" t="s">
        <v>404</v>
      </c>
      <c r="AT138" s="235" t="s">
        <v>281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2676</v>
      </c>
    </row>
    <row r="139" s="1" customFormat="1" ht="24" customHeight="1">
      <c r="B139" s="37"/>
      <c r="C139" s="224" t="s">
        <v>228</v>
      </c>
      <c r="D139" s="224" t="s">
        <v>209</v>
      </c>
      <c r="E139" s="225" t="s">
        <v>1225</v>
      </c>
      <c r="F139" s="226" t="s">
        <v>1226</v>
      </c>
      <c r="G139" s="227" t="s">
        <v>1227</v>
      </c>
      <c r="H139" s="228">
        <v>0.014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2677</v>
      </c>
    </row>
    <row r="140" s="10" customFormat="1" ht="22.8" customHeight="1">
      <c r="B140" s="210"/>
      <c r="C140" s="211"/>
      <c r="D140" s="212" t="s">
        <v>72</v>
      </c>
      <c r="E140" s="248" t="s">
        <v>1249</v>
      </c>
      <c r="F140" s="248" t="s">
        <v>1250</v>
      </c>
      <c r="G140" s="211"/>
      <c r="H140" s="211"/>
      <c r="I140" s="214"/>
      <c r="J140" s="249">
        <f>BK140</f>
        <v>0</v>
      </c>
      <c r="K140" s="211"/>
      <c r="L140" s="216"/>
      <c r="M140" s="217"/>
      <c r="N140" s="218"/>
      <c r="O140" s="218"/>
      <c r="P140" s="219">
        <f>SUM(P141:P143)</f>
        <v>0</v>
      </c>
      <c r="Q140" s="218"/>
      <c r="R140" s="219">
        <f>SUM(R141:R143)</f>
        <v>0</v>
      </c>
      <c r="S140" s="218"/>
      <c r="T140" s="220">
        <f>SUM(T141:T143)</f>
        <v>0</v>
      </c>
      <c r="AR140" s="221" t="s">
        <v>83</v>
      </c>
      <c r="AT140" s="222" t="s">
        <v>72</v>
      </c>
      <c r="AU140" s="222" t="s">
        <v>81</v>
      </c>
      <c r="AY140" s="221" t="s">
        <v>208</v>
      </c>
      <c r="BK140" s="223">
        <f>SUM(BK141:BK143)</f>
        <v>0</v>
      </c>
    </row>
    <row r="141" s="1" customFormat="1" ht="24" customHeight="1">
      <c r="B141" s="37"/>
      <c r="C141" s="224" t="s">
        <v>302</v>
      </c>
      <c r="D141" s="224" t="s">
        <v>209</v>
      </c>
      <c r="E141" s="225" t="s">
        <v>1251</v>
      </c>
      <c r="F141" s="226" t="s">
        <v>2639</v>
      </c>
      <c r="G141" s="227" t="s">
        <v>212</v>
      </c>
      <c r="H141" s="228">
        <v>1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336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2678</v>
      </c>
    </row>
    <row r="142" s="1" customFormat="1" ht="16.5" customHeight="1">
      <c r="B142" s="37"/>
      <c r="C142" s="224" t="s">
        <v>285</v>
      </c>
      <c r="D142" s="224" t="s">
        <v>209</v>
      </c>
      <c r="E142" s="225" t="s">
        <v>1254</v>
      </c>
      <c r="F142" s="226" t="s">
        <v>2641</v>
      </c>
      <c r="G142" s="227" t="s">
        <v>1256</v>
      </c>
      <c r="H142" s="228">
        <v>72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2679</v>
      </c>
    </row>
    <row r="143" s="1" customFormat="1" ht="24" customHeight="1">
      <c r="B143" s="37"/>
      <c r="C143" s="224" t="s">
        <v>309</v>
      </c>
      <c r="D143" s="224" t="s">
        <v>209</v>
      </c>
      <c r="E143" s="225" t="s">
        <v>1258</v>
      </c>
      <c r="F143" s="226" t="s">
        <v>1259</v>
      </c>
      <c r="G143" s="227" t="s">
        <v>212</v>
      </c>
      <c r="H143" s="228">
        <v>1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336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2680</v>
      </c>
    </row>
    <row r="144" s="10" customFormat="1" ht="22.8" customHeight="1">
      <c r="B144" s="210"/>
      <c r="C144" s="211"/>
      <c r="D144" s="212" t="s">
        <v>72</v>
      </c>
      <c r="E144" s="248" t="s">
        <v>1276</v>
      </c>
      <c r="F144" s="248" t="s">
        <v>1250</v>
      </c>
      <c r="G144" s="211"/>
      <c r="H144" s="211"/>
      <c r="I144" s="214"/>
      <c r="J144" s="249">
        <f>BK144</f>
        <v>0</v>
      </c>
      <c r="K144" s="211"/>
      <c r="L144" s="216"/>
      <c r="M144" s="217"/>
      <c r="N144" s="218"/>
      <c r="O144" s="218"/>
      <c r="P144" s="219">
        <f>SUM(P145:P147)</f>
        <v>0</v>
      </c>
      <c r="Q144" s="218"/>
      <c r="R144" s="219">
        <f>SUM(R145:R147)</f>
        <v>0.050000000000000003</v>
      </c>
      <c r="S144" s="218"/>
      <c r="T144" s="220">
        <f>SUM(T145:T147)</f>
        <v>0</v>
      </c>
      <c r="AR144" s="221" t="s">
        <v>83</v>
      </c>
      <c r="AT144" s="222" t="s">
        <v>72</v>
      </c>
      <c r="AU144" s="222" t="s">
        <v>81</v>
      </c>
      <c r="AY144" s="221" t="s">
        <v>208</v>
      </c>
      <c r="BK144" s="223">
        <f>SUM(BK145:BK147)</f>
        <v>0</v>
      </c>
    </row>
    <row r="145" s="1" customFormat="1" ht="24" customHeight="1">
      <c r="B145" s="37"/>
      <c r="C145" s="224" t="s">
        <v>313</v>
      </c>
      <c r="D145" s="224" t="s">
        <v>209</v>
      </c>
      <c r="E145" s="225" t="s">
        <v>1301</v>
      </c>
      <c r="F145" s="226" t="s">
        <v>1302</v>
      </c>
      <c r="G145" s="227" t="s">
        <v>212</v>
      </c>
      <c r="H145" s="228">
        <v>1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336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2681</v>
      </c>
    </row>
    <row r="146" s="1" customFormat="1" ht="24" customHeight="1">
      <c r="B146" s="37"/>
      <c r="C146" s="250" t="s">
        <v>317</v>
      </c>
      <c r="D146" s="250" t="s">
        <v>281</v>
      </c>
      <c r="E146" s="251" t="s">
        <v>2682</v>
      </c>
      <c r="F146" s="252" t="s">
        <v>2683</v>
      </c>
      <c r="G146" s="253" t="s">
        <v>212</v>
      </c>
      <c r="H146" s="254">
        <v>1</v>
      </c>
      <c r="I146" s="255"/>
      <c r="J146" s="256">
        <f>ROUND(I146*H146,2)</f>
        <v>0</v>
      </c>
      <c r="K146" s="252" t="s">
        <v>1</v>
      </c>
      <c r="L146" s="257"/>
      <c r="M146" s="258" t="s">
        <v>1</v>
      </c>
      <c r="N146" s="259" t="s">
        <v>38</v>
      </c>
      <c r="O146" s="85"/>
      <c r="P146" s="233">
        <f>O146*H146</f>
        <v>0</v>
      </c>
      <c r="Q146" s="233">
        <v>0.050000000000000003</v>
      </c>
      <c r="R146" s="233">
        <f>Q146*H146</f>
        <v>0.050000000000000003</v>
      </c>
      <c r="S146" s="233">
        <v>0</v>
      </c>
      <c r="T146" s="234">
        <f>S146*H146</f>
        <v>0</v>
      </c>
      <c r="AR146" s="235" t="s">
        <v>404</v>
      </c>
      <c r="AT146" s="235" t="s">
        <v>281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2684</v>
      </c>
    </row>
    <row r="147" s="1" customFormat="1" ht="16.5" customHeight="1">
      <c r="B147" s="37"/>
      <c r="C147" s="224" t="s">
        <v>321</v>
      </c>
      <c r="D147" s="224" t="s">
        <v>209</v>
      </c>
      <c r="E147" s="225" t="s">
        <v>1337</v>
      </c>
      <c r="F147" s="226" t="s">
        <v>1338</v>
      </c>
      <c r="G147" s="227" t="s">
        <v>1227</v>
      </c>
      <c r="H147" s="228">
        <v>0.050000000000000003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336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2685</v>
      </c>
    </row>
    <row r="148" s="10" customFormat="1" ht="22.8" customHeight="1">
      <c r="B148" s="210"/>
      <c r="C148" s="211"/>
      <c r="D148" s="212" t="s">
        <v>72</v>
      </c>
      <c r="E148" s="248" t="s">
        <v>1340</v>
      </c>
      <c r="F148" s="248" t="s">
        <v>1250</v>
      </c>
      <c r="G148" s="211"/>
      <c r="H148" s="211"/>
      <c r="I148" s="214"/>
      <c r="J148" s="249">
        <f>BK148</f>
        <v>0</v>
      </c>
      <c r="K148" s="211"/>
      <c r="L148" s="216"/>
      <c r="M148" s="217"/>
      <c r="N148" s="218"/>
      <c r="O148" s="218"/>
      <c r="P148" s="219">
        <f>SUM(P149:P157)</f>
        <v>0</v>
      </c>
      <c r="Q148" s="218"/>
      <c r="R148" s="219">
        <f>SUM(R149:R157)</f>
        <v>0.11354</v>
      </c>
      <c r="S148" s="218"/>
      <c r="T148" s="220">
        <f>SUM(T149:T157)</f>
        <v>0</v>
      </c>
      <c r="AR148" s="221" t="s">
        <v>83</v>
      </c>
      <c r="AT148" s="222" t="s">
        <v>72</v>
      </c>
      <c r="AU148" s="222" t="s">
        <v>81</v>
      </c>
      <c r="AY148" s="221" t="s">
        <v>208</v>
      </c>
      <c r="BK148" s="223">
        <f>SUM(BK149:BK157)</f>
        <v>0</v>
      </c>
    </row>
    <row r="149" s="1" customFormat="1" ht="24" customHeight="1">
      <c r="B149" s="37"/>
      <c r="C149" s="224" t="s">
        <v>325</v>
      </c>
      <c r="D149" s="224" t="s">
        <v>209</v>
      </c>
      <c r="E149" s="225" t="s">
        <v>1344</v>
      </c>
      <c r="F149" s="226" t="s">
        <v>1345</v>
      </c>
      <c r="G149" s="227" t="s">
        <v>600</v>
      </c>
      <c r="H149" s="228">
        <v>25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0.00296</v>
      </c>
      <c r="R149" s="233">
        <f>Q149*H149</f>
        <v>0.073999999999999996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2686</v>
      </c>
    </row>
    <row r="150" s="1" customFormat="1" ht="24" customHeight="1">
      <c r="B150" s="37"/>
      <c r="C150" s="224" t="s">
        <v>329</v>
      </c>
      <c r="D150" s="224" t="s">
        <v>209</v>
      </c>
      <c r="E150" s="225" t="s">
        <v>1353</v>
      </c>
      <c r="F150" s="226" t="s">
        <v>1354</v>
      </c>
      <c r="G150" s="227" t="s">
        <v>600</v>
      </c>
      <c r="H150" s="228">
        <v>4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0.0062899999999999996</v>
      </c>
      <c r="R150" s="233">
        <f>Q150*H150</f>
        <v>0.025159999999999998</v>
      </c>
      <c r="S150" s="233">
        <v>0</v>
      </c>
      <c r="T150" s="234">
        <f>S150*H150</f>
        <v>0</v>
      </c>
      <c r="AR150" s="235" t="s">
        <v>336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2687</v>
      </c>
    </row>
    <row r="151" s="1" customFormat="1" ht="24" customHeight="1">
      <c r="B151" s="37"/>
      <c r="C151" s="224" t="s">
        <v>8</v>
      </c>
      <c r="D151" s="224" t="s">
        <v>209</v>
      </c>
      <c r="E151" s="225" t="s">
        <v>2688</v>
      </c>
      <c r="F151" s="226" t="s">
        <v>2689</v>
      </c>
      <c r="G151" s="227" t="s">
        <v>600</v>
      </c>
      <c r="H151" s="228">
        <v>2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0.0066699999999999997</v>
      </c>
      <c r="R151" s="233">
        <f>Q151*H151</f>
        <v>0.013339999999999999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2690</v>
      </c>
    </row>
    <row r="152" s="1" customFormat="1" ht="16.5" customHeight="1">
      <c r="B152" s="37"/>
      <c r="C152" s="224" t="s">
        <v>336</v>
      </c>
      <c r="D152" s="224" t="s">
        <v>209</v>
      </c>
      <c r="E152" s="225" t="s">
        <v>1362</v>
      </c>
      <c r="F152" s="226" t="s">
        <v>1363</v>
      </c>
      <c r="G152" s="227" t="s">
        <v>600</v>
      </c>
      <c r="H152" s="228">
        <v>25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336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2691</v>
      </c>
    </row>
    <row r="153" s="1" customFormat="1" ht="16.5" customHeight="1">
      <c r="B153" s="37"/>
      <c r="C153" s="224" t="s">
        <v>341</v>
      </c>
      <c r="D153" s="224" t="s">
        <v>209</v>
      </c>
      <c r="E153" s="225" t="s">
        <v>1365</v>
      </c>
      <c r="F153" s="226" t="s">
        <v>1366</v>
      </c>
      <c r="G153" s="227" t="s">
        <v>600</v>
      </c>
      <c r="H153" s="228">
        <v>4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336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2692</v>
      </c>
    </row>
    <row r="154" s="1" customFormat="1" ht="24" customHeight="1">
      <c r="B154" s="37"/>
      <c r="C154" s="224" t="s">
        <v>345</v>
      </c>
      <c r="D154" s="224" t="s">
        <v>209</v>
      </c>
      <c r="E154" s="225" t="s">
        <v>2693</v>
      </c>
      <c r="F154" s="226" t="s">
        <v>2694</v>
      </c>
      <c r="G154" s="227" t="s">
        <v>600</v>
      </c>
      <c r="H154" s="228">
        <v>2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336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2695</v>
      </c>
    </row>
    <row r="155" s="1" customFormat="1" ht="24" customHeight="1">
      <c r="B155" s="37"/>
      <c r="C155" s="224" t="s">
        <v>349</v>
      </c>
      <c r="D155" s="224" t="s">
        <v>209</v>
      </c>
      <c r="E155" s="225" t="s">
        <v>2696</v>
      </c>
      <c r="F155" s="226" t="s">
        <v>2697</v>
      </c>
      <c r="G155" s="227" t="s">
        <v>212</v>
      </c>
      <c r="H155" s="228">
        <v>2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0.00051999999999999995</v>
      </c>
      <c r="R155" s="233">
        <f>Q155*H155</f>
        <v>0.0010399999999999999</v>
      </c>
      <c r="S155" s="233">
        <v>0</v>
      </c>
      <c r="T155" s="234">
        <f>S155*H155</f>
        <v>0</v>
      </c>
      <c r="AR155" s="235" t="s">
        <v>336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2698</v>
      </c>
    </row>
    <row r="156" s="1" customFormat="1" ht="24" customHeight="1">
      <c r="B156" s="37"/>
      <c r="C156" s="224" t="s">
        <v>353</v>
      </c>
      <c r="D156" s="224" t="s">
        <v>209</v>
      </c>
      <c r="E156" s="225" t="s">
        <v>1371</v>
      </c>
      <c r="F156" s="226" t="s">
        <v>1372</v>
      </c>
      <c r="G156" s="227" t="s">
        <v>1227</v>
      </c>
      <c r="H156" s="228">
        <v>0.114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336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2699</v>
      </c>
    </row>
    <row r="157" s="1" customFormat="1" ht="16.5" customHeight="1">
      <c r="B157" s="37"/>
      <c r="C157" s="224" t="s">
        <v>7</v>
      </c>
      <c r="D157" s="224" t="s">
        <v>209</v>
      </c>
      <c r="E157" s="225" t="s">
        <v>2700</v>
      </c>
      <c r="F157" s="226" t="s">
        <v>2701</v>
      </c>
      <c r="G157" s="227" t="s">
        <v>212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336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2702</v>
      </c>
    </row>
    <row r="158" s="10" customFormat="1" ht="22.8" customHeight="1">
      <c r="B158" s="210"/>
      <c r="C158" s="211"/>
      <c r="D158" s="212" t="s">
        <v>72</v>
      </c>
      <c r="E158" s="248" t="s">
        <v>1374</v>
      </c>
      <c r="F158" s="248" t="s">
        <v>1250</v>
      </c>
      <c r="G158" s="211"/>
      <c r="H158" s="211"/>
      <c r="I158" s="214"/>
      <c r="J158" s="249">
        <f>BK158</f>
        <v>0</v>
      </c>
      <c r="K158" s="211"/>
      <c r="L158" s="216"/>
      <c r="M158" s="217"/>
      <c r="N158" s="218"/>
      <c r="O158" s="218"/>
      <c r="P158" s="219">
        <f>SUM(P159:P175)</f>
        <v>0</v>
      </c>
      <c r="Q158" s="218"/>
      <c r="R158" s="219">
        <f>SUM(R159:R175)</f>
        <v>0.032020000000000007</v>
      </c>
      <c r="S158" s="218"/>
      <c r="T158" s="220">
        <f>SUM(T159:T175)</f>
        <v>0</v>
      </c>
      <c r="AR158" s="221" t="s">
        <v>83</v>
      </c>
      <c r="AT158" s="222" t="s">
        <v>72</v>
      </c>
      <c r="AU158" s="222" t="s">
        <v>81</v>
      </c>
      <c r="AY158" s="221" t="s">
        <v>208</v>
      </c>
      <c r="BK158" s="223">
        <f>SUM(BK159:BK175)</f>
        <v>0</v>
      </c>
    </row>
    <row r="159" s="1" customFormat="1" ht="24" customHeight="1">
      <c r="B159" s="37"/>
      <c r="C159" s="224" t="s">
        <v>360</v>
      </c>
      <c r="D159" s="224" t="s">
        <v>209</v>
      </c>
      <c r="E159" s="225" t="s">
        <v>2703</v>
      </c>
      <c r="F159" s="226" t="s">
        <v>2704</v>
      </c>
      <c r="G159" s="227" t="s">
        <v>212</v>
      </c>
      <c r="H159" s="228">
        <v>2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0.0048900000000000002</v>
      </c>
      <c r="R159" s="233">
        <f>Q159*H159</f>
        <v>0.0097800000000000005</v>
      </c>
      <c r="S159" s="233">
        <v>0</v>
      </c>
      <c r="T159" s="234">
        <f>S159*H159</f>
        <v>0</v>
      </c>
      <c r="AR159" s="235" t="s">
        <v>336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336</v>
      </c>
      <c r="BM159" s="235" t="s">
        <v>2705</v>
      </c>
    </row>
    <row r="160" s="1" customFormat="1" ht="16.5" customHeight="1">
      <c r="B160" s="37"/>
      <c r="C160" s="250" t="s">
        <v>364</v>
      </c>
      <c r="D160" s="250" t="s">
        <v>281</v>
      </c>
      <c r="E160" s="251" t="s">
        <v>2706</v>
      </c>
      <c r="F160" s="252" t="s">
        <v>2707</v>
      </c>
      <c r="G160" s="253" t="s">
        <v>212</v>
      </c>
      <c r="H160" s="254">
        <v>2</v>
      </c>
      <c r="I160" s="255"/>
      <c r="J160" s="256">
        <f>ROUND(I160*H160,2)</f>
        <v>0</v>
      </c>
      <c r="K160" s="252" t="s">
        <v>1</v>
      </c>
      <c r="L160" s="257"/>
      <c r="M160" s="258" t="s">
        <v>1</v>
      </c>
      <c r="N160" s="259" t="s">
        <v>38</v>
      </c>
      <c r="O160" s="85"/>
      <c r="P160" s="233">
        <f>O160*H160</f>
        <v>0</v>
      </c>
      <c r="Q160" s="233">
        <v>0.0030999999999999999</v>
      </c>
      <c r="R160" s="233">
        <f>Q160*H160</f>
        <v>0.0061999999999999998</v>
      </c>
      <c r="S160" s="233">
        <v>0</v>
      </c>
      <c r="T160" s="234">
        <f>S160*H160</f>
        <v>0</v>
      </c>
      <c r="AR160" s="235" t="s">
        <v>404</v>
      </c>
      <c r="AT160" s="235" t="s">
        <v>281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2708</v>
      </c>
    </row>
    <row r="161" s="1" customFormat="1" ht="16.5" customHeight="1">
      <c r="B161" s="37"/>
      <c r="C161" s="224" t="s">
        <v>368</v>
      </c>
      <c r="D161" s="224" t="s">
        <v>209</v>
      </c>
      <c r="E161" s="225" t="s">
        <v>1408</v>
      </c>
      <c r="F161" s="226" t="s">
        <v>1409</v>
      </c>
      <c r="G161" s="227" t="s">
        <v>212</v>
      </c>
      <c r="H161" s="228">
        <v>6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3.0000000000000001E-05</v>
      </c>
      <c r="R161" s="233">
        <f>Q161*H161</f>
        <v>0.00018000000000000001</v>
      </c>
      <c r="S161" s="233">
        <v>0</v>
      </c>
      <c r="T161" s="234">
        <f>S161*H161</f>
        <v>0</v>
      </c>
      <c r="AR161" s="235" t="s">
        <v>336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2709</v>
      </c>
    </row>
    <row r="162" s="1" customFormat="1" ht="16.5" customHeight="1">
      <c r="B162" s="37"/>
      <c r="C162" s="250" t="s">
        <v>372</v>
      </c>
      <c r="D162" s="250" t="s">
        <v>281</v>
      </c>
      <c r="E162" s="251" t="s">
        <v>1411</v>
      </c>
      <c r="F162" s="252" t="s">
        <v>2652</v>
      </c>
      <c r="G162" s="253" t="s">
        <v>212</v>
      </c>
      <c r="H162" s="254">
        <v>6</v>
      </c>
      <c r="I162" s="255"/>
      <c r="J162" s="256">
        <f>ROUND(I162*H162,2)</f>
        <v>0</v>
      </c>
      <c r="K162" s="252" t="s">
        <v>1</v>
      </c>
      <c r="L162" s="257"/>
      <c r="M162" s="258" t="s">
        <v>1</v>
      </c>
      <c r="N162" s="259" t="s">
        <v>38</v>
      </c>
      <c r="O162" s="85"/>
      <c r="P162" s="233">
        <f>O162*H162</f>
        <v>0</v>
      </c>
      <c r="Q162" s="233">
        <v>0.00025000000000000001</v>
      </c>
      <c r="R162" s="233">
        <f>Q162*H162</f>
        <v>0.0015</v>
      </c>
      <c r="S162" s="233">
        <v>0</v>
      </c>
      <c r="T162" s="234">
        <f>S162*H162</f>
        <v>0</v>
      </c>
      <c r="AR162" s="235" t="s">
        <v>404</v>
      </c>
      <c r="AT162" s="235" t="s">
        <v>281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2710</v>
      </c>
    </row>
    <row r="163" s="1" customFormat="1" ht="16.5" customHeight="1">
      <c r="B163" s="37"/>
      <c r="C163" s="224" t="s">
        <v>376</v>
      </c>
      <c r="D163" s="224" t="s">
        <v>209</v>
      </c>
      <c r="E163" s="225" t="s">
        <v>1429</v>
      </c>
      <c r="F163" s="226" t="s">
        <v>1430</v>
      </c>
      <c r="G163" s="227" t="s">
        <v>212</v>
      </c>
      <c r="H163" s="228">
        <v>7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0.00013999999999999999</v>
      </c>
      <c r="R163" s="233">
        <f>Q163*H163</f>
        <v>0.00097999999999999997</v>
      </c>
      <c r="S163" s="233">
        <v>0</v>
      </c>
      <c r="T163" s="234">
        <f>S163*H163</f>
        <v>0</v>
      </c>
      <c r="AR163" s="235" t="s">
        <v>336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2711</v>
      </c>
    </row>
    <row r="164" s="1" customFormat="1" ht="16.5" customHeight="1">
      <c r="B164" s="37"/>
      <c r="C164" s="250" t="s">
        <v>384</v>
      </c>
      <c r="D164" s="250" t="s">
        <v>281</v>
      </c>
      <c r="E164" s="251" t="s">
        <v>1432</v>
      </c>
      <c r="F164" s="252" t="s">
        <v>2712</v>
      </c>
      <c r="G164" s="253" t="s">
        <v>212</v>
      </c>
      <c r="H164" s="254">
        <v>4</v>
      </c>
      <c r="I164" s="255"/>
      <c r="J164" s="256">
        <f>ROUND(I164*H164,2)</f>
        <v>0</v>
      </c>
      <c r="K164" s="252" t="s">
        <v>1</v>
      </c>
      <c r="L164" s="257"/>
      <c r="M164" s="258" t="s">
        <v>1</v>
      </c>
      <c r="N164" s="259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404</v>
      </c>
      <c r="AT164" s="235" t="s">
        <v>281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2713</v>
      </c>
    </row>
    <row r="165" s="1" customFormat="1" ht="16.5" customHeight="1">
      <c r="B165" s="37"/>
      <c r="C165" s="250" t="s">
        <v>388</v>
      </c>
      <c r="D165" s="250" t="s">
        <v>281</v>
      </c>
      <c r="E165" s="251" t="s">
        <v>1435</v>
      </c>
      <c r="F165" s="252" t="s">
        <v>1436</v>
      </c>
      <c r="G165" s="253" t="s">
        <v>212</v>
      </c>
      <c r="H165" s="254">
        <v>2</v>
      </c>
      <c r="I165" s="255"/>
      <c r="J165" s="256">
        <f>ROUND(I165*H165,2)</f>
        <v>0</v>
      </c>
      <c r="K165" s="252" t="s">
        <v>1</v>
      </c>
      <c r="L165" s="257"/>
      <c r="M165" s="258" t="s">
        <v>1</v>
      </c>
      <c r="N165" s="259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404</v>
      </c>
      <c r="AT165" s="235" t="s">
        <v>281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2714</v>
      </c>
    </row>
    <row r="166" s="1" customFormat="1" ht="16.5" customHeight="1">
      <c r="B166" s="37"/>
      <c r="C166" s="250" t="s">
        <v>392</v>
      </c>
      <c r="D166" s="250" t="s">
        <v>281</v>
      </c>
      <c r="E166" s="251" t="s">
        <v>1438</v>
      </c>
      <c r="F166" s="252" t="s">
        <v>1439</v>
      </c>
      <c r="G166" s="253" t="s">
        <v>212</v>
      </c>
      <c r="H166" s="254">
        <v>1</v>
      </c>
      <c r="I166" s="255"/>
      <c r="J166" s="256">
        <f>ROUND(I166*H166,2)</f>
        <v>0</v>
      </c>
      <c r="K166" s="252" t="s">
        <v>1</v>
      </c>
      <c r="L166" s="257"/>
      <c r="M166" s="258" t="s">
        <v>1</v>
      </c>
      <c r="N166" s="259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404</v>
      </c>
      <c r="AT166" s="235" t="s">
        <v>281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336</v>
      </c>
      <c r="BM166" s="235" t="s">
        <v>2715</v>
      </c>
    </row>
    <row r="167" s="1" customFormat="1" ht="16.5" customHeight="1">
      <c r="B167" s="37"/>
      <c r="C167" s="224" t="s">
        <v>396</v>
      </c>
      <c r="D167" s="224" t="s">
        <v>209</v>
      </c>
      <c r="E167" s="225" t="s">
        <v>2716</v>
      </c>
      <c r="F167" s="226" t="s">
        <v>2717</v>
      </c>
      <c r="G167" s="227" t="s">
        <v>212</v>
      </c>
      <c r="H167" s="228">
        <v>2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0.00024000000000000001</v>
      </c>
      <c r="R167" s="233">
        <f>Q167*H167</f>
        <v>0.00048000000000000001</v>
      </c>
      <c r="S167" s="233">
        <v>0</v>
      </c>
      <c r="T167" s="234">
        <f>S167*H167</f>
        <v>0</v>
      </c>
      <c r="AR167" s="235" t="s">
        <v>336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2718</v>
      </c>
    </row>
    <row r="168" s="1" customFormat="1" ht="24" customHeight="1">
      <c r="B168" s="37"/>
      <c r="C168" s="250" t="s">
        <v>400</v>
      </c>
      <c r="D168" s="250" t="s">
        <v>281</v>
      </c>
      <c r="E168" s="251" t="s">
        <v>1378</v>
      </c>
      <c r="F168" s="252" t="s">
        <v>2719</v>
      </c>
      <c r="G168" s="253" t="s">
        <v>212</v>
      </c>
      <c r="H168" s="254">
        <v>1</v>
      </c>
      <c r="I168" s="255"/>
      <c r="J168" s="256">
        <f>ROUND(I168*H168,2)</f>
        <v>0</v>
      </c>
      <c r="K168" s="252" t="s">
        <v>1</v>
      </c>
      <c r="L168" s="257"/>
      <c r="M168" s="258" t="s">
        <v>1</v>
      </c>
      <c r="N168" s="259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404</v>
      </c>
      <c r="AT168" s="235" t="s">
        <v>281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336</v>
      </c>
      <c r="BM168" s="235" t="s">
        <v>2720</v>
      </c>
    </row>
    <row r="169" s="1" customFormat="1" ht="16.5" customHeight="1">
      <c r="B169" s="37"/>
      <c r="C169" s="250" t="s">
        <v>404</v>
      </c>
      <c r="D169" s="250" t="s">
        <v>281</v>
      </c>
      <c r="E169" s="251" t="s">
        <v>1384</v>
      </c>
      <c r="F169" s="252" t="s">
        <v>2721</v>
      </c>
      <c r="G169" s="253" t="s">
        <v>212</v>
      </c>
      <c r="H169" s="254">
        <v>1</v>
      </c>
      <c r="I169" s="255"/>
      <c r="J169" s="256">
        <f>ROUND(I169*H169,2)</f>
        <v>0</v>
      </c>
      <c r="K169" s="252" t="s">
        <v>1</v>
      </c>
      <c r="L169" s="257"/>
      <c r="M169" s="258" t="s">
        <v>1</v>
      </c>
      <c r="N169" s="259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404</v>
      </c>
      <c r="AT169" s="235" t="s">
        <v>281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336</v>
      </c>
      <c r="BM169" s="235" t="s">
        <v>2722</v>
      </c>
    </row>
    <row r="170" s="1" customFormat="1" ht="16.5" customHeight="1">
      <c r="B170" s="37"/>
      <c r="C170" s="224" t="s">
        <v>408</v>
      </c>
      <c r="D170" s="224" t="s">
        <v>209</v>
      </c>
      <c r="E170" s="225" t="s">
        <v>2723</v>
      </c>
      <c r="F170" s="226" t="s">
        <v>2724</v>
      </c>
      <c r="G170" s="227" t="s">
        <v>212</v>
      </c>
      <c r="H170" s="228">
        <v>1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336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336</v>
      </c>
      <c r="BM170" s="235" t="s">
        <v>2725</v>
      </c>
    </row>
    <row r="171" s="1" customFormat="1" ht="36" customHeight="1">
      <c r="B171" s="37"/>
      <c r="C171" s="250" t="s">
        <v>412</v>
      </c>
      <c r="D171" s="250" t="s">
        <v>281</v>
      </c>
      <c r="E171" s="251" t="s">
        <v>2726</v>
      </c>
      <c r="F171" s="252" t="s">
        <v>2727</v>
      </c>
      <c r="G171" s="253" t="s">
        <v>212</v>
      </c>
      <c r="H171" s="254">
        <v>1</v>
      </c>
      <c r="I171" s="255"/>
      <c r="J171" s="256">
        <f>ROUND(I171*H171,2)</f>
        <v>0</v>
      </c>
      <c r="K171" s="252" t="s">
        <v>1</v>
      </c>
      <c r="L171" s="257"/>
      <c r="M171" s="258" t="s">
        <v>1</v>
      </c>
      <c r="N171" s="259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404</v>
      </c>
      <c r="AT171" s="235" t="s">
        <v>281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336</v>
      </c>
      <c r="BM171" s="235" t="s">
        <v>2728</v>
      </c>
    </row>
    <row r="172" s="1" customFormat="1" ht="24" customHeight="1">
      <c r="B172" s="37"/>
      <c r="C172" s="224" t="s">
        <v>416</v>
      </c>
      <c r="D172" s="224" t="s">
        <v>209</v>
      </c>
      <c r="E172" s="225" t="s">
        <v>1444</v>
      </c>
      <c r="F172" s="226" t="s">
        <v>1445</v>
      </c>
      <c r="G172" s="227" t="s">
        <v>212</v>
      </c>
      <c r="H172" s="228">
        <v>6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0.00052999999999999998</v>
      </c>
      <c r="R172" s="233">
        <f>Q172*H172</f>
        <v>0.0031799999999999997</v>
      </c>
      <c r="S172" s="233">
        <v>0</v>
      </c>
      <c r="T172" s="234">
        <f>S172*H172</f>
        <v>0</v>
      </c>
      <c r="AR172" s="235" t="s">
        <v>336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336</v>
      </c>
      <c r="BM172" s="235" t="s">
        <v>2729</v>
      </c>
    </row>
    <row r="173" s="1" customFormat="1" ht="24" customHeight="1">
      <c r="B173" s="37"/>
      <c r="C173" s="224" t="s">
        <v>418</v>
      </c>
      <c r="D173" s="224" t="s">
        <v>209</v>
      </c>
      <c r="E173" s="225" t="s">
        <v>1447</v>
      </c>
      <c r="F173" s="226" t="s">
        <v>1448</v>
      </c>
      <c r="G173" s="227" t="s">
        <v>212</v>
      </c>
      <c r="H173" s="228">
        <v>4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0.00147</v>
      </c>
      <c r="R173" s="233">
        <f>Q173*H173</f>
        <v>0.0058799999999999998</v>
      </c>
      <c r="S173" s="233">
        <v>0</v>
      </c>
      <c r="T173" s="234">
        <f>S173*H173</f>
        <v>0</v>
      </c>
      <c r="AR173" s="235" t="s">
        <v>336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336</v>
      </c>
      <c r="BM173" s="235" t="s">
        <v>2730</v>
      </c>
    </row>
    <row r="174" s="1" customFormat="1" ht="16.5" customHeight="1">
      <c r="B174" s="37"/>
      <c r="C174" s="224" t="s">
        <v>420</v>
      </c>
      <c r="D174" s="224" t="s">
        <v>209</v>
      </c>
      <c r="E174" s="225" t="s">
        <v>1450</v>
      </c>
      <c r="F174" s="226" t="s">
        <v>1451</v>
      </c>
      <c r="G174" s="227" t="s">
        <v>212</v>
      </c>
      <c r="H174" s="228">
        <v>16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0.00024000000000000001</v>
      </c>
      <c r="R174" s="233">
        <f>Q174*H174</f>
        <v>0.0038400000000000001</v>
      </c>
      <c r="S174" s="233">
        <v>0</v>
      </c>
      <c r="T174" s="234">
        <f>S174*H174</f>
        <v>0</v>
      </c>
      <c r="AR174" s="235" t="s">
        <v>336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336</v>
      </c>
      <c r="BM174" s="235" t="s">
        <v>2731</v>
      </c>
    </row>
    <row r="175" s="1" customFormat="1" ht="16.5" customHeight="1">
      <c r="B175" s="37"/>
      <c r="C175" s="224" t="s">
        <v>422</v>
      </c>
      <c r="D175" s="224" t="s">
        <v>209</v>
      </c>
      <c r="E175" s="225" t="s">
        <v>1453</v>
      </c>
      <c r="F175" s="226" t="s">
        <v>1454</v>
      </c>
      <c r="G175" s="227" t="s">
        <v>1227</v>
      </c>
      <c r="H175" s="228">
        <v>0.032000000000000001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336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336</v>
      </c>
      <c r="BM175" s="235" t="s">
        <v>2732</v>
      </c>
    </row>
    <row r="176" s="10" customFormat="1" ht="22.8" customHeight="1">
      <c r="B176" s="210"/>
      <c r="C176" s="211"/>
      <c r="D176" s="212" t="s">
        <v>72</v>
      </c>
      <c r="E176" s="248" t="s">
        <v>1456</v>
      </c>
      <c r="F176" s="248" t="s">
        <v>1457</v>
      </c>
      <c r="G176" s="211"/>
      <c r="H176" s="211"/>
      <c r="I176" s="214"/>
      <c r="J176" s="249">
        <f>BK176</f>
        <v>0</v>
      </c>
      <c r="K176" s="211"/>
      <c r="L176" s="216"/>
      <c r="M176" s="217"/>
      <c r="N176" s="218"/>
      <c r="O176" s="218"/>
      <c r="P176" s="219">
        <f>SUM(P177:P178)</f>
        <v>0</v>
      </c>
      <c r="Q176" s="218"/>
      <c r="R176" s="219">
        <f>SUM(R177:R178)</f>
        <v>0.00068000000000000005</v>
      </c>
      <c r="S176" s="218"/>
      <c r="T176" s="220">
        <f>SUM(T177:T178)</f>
        <v>0</v>
      </c>
      <c r="AR176" s="221" t="s">
        <v>83</v>
      </c>
      <c r="AT176" s="222" t="s">
        <v>72</v>
      </c>
      <c r="AU176" s="222" t="s">
        <v>81</v>
      </c>
      <c r="AY176" s="221" t="s">
        <v>208</v>
      </c>
      <c r="BK176" s="223">
        <f>SUM(BK177:BK178)</f>
        <v>0</v>
      </c>
    </row>
    <row r="177" s="1" customFormat="1" ht="24" customHeight="1">
      <c r="B177" s="37"/>
      <c r="C177" s="224" t="s">
        <v>424</v>
      </c>
      <c r="D177" s="224" t="s">
        <v>209</v>
      </c>
      <c r="E177" s="225" t="s">
        <v>1458</v>
      </c>
      <c r="F177" s="226" t="s">
        <v>1459</v>
      </c>
      <c r="G177" s="227" t="s">
        <v>600</v>
      </c>
      <c r="H177" s="228">
        <v>29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2.0000000000000002E-05</v>
      </c>
      <c r="R177" s="233">
        <f>Q177*H177</f>
        <v>0.00058</v>
      </c>
      <c r="S177" s="233">
        <v>0</v>
      </c>
      <c r="T177" s="234">
        <f>S177*H177</f>
        <v>0</v>
      </c>
      <c r="AR177" s="235" t="s">
        <v>336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336</v>
      </c>
      <c r="BM177" s="235" t="s">
        <v>2733</v>
      </c>
    </row>
    <row r="178" s="1" customFormat="1" ht="24" customHeight="1">
      <c r="B178" s="37"/>
      <c r="C178" s="224" t="s">
        <v>426</v>
      </c>
      <c r="D178" s="224" t="s">
        <v>209</v>
      </c>
      <c r="E178" s="225" t="s">
        <v>1461</v>
      </c>
      <c r="F178" s="226" t="s">
        <v>1462</v>
      </c>
      <c r="G178" s="227" t="s">
        <v>600</v>
      </c>
      <c r="H178" s="228">
        <v>2</v>
      </c>
      <c r="I178" s="229"/>
      <c r="J178" s="230">
        <f>ROUND(I178*H178,2)</f>
        <v>0</v>
      </c>
      <c r="K178" s="226" t="s">
        <v>1</v>
      </c>
      <c r="L178" s="42"/>
      <c r="M178" s="237" t="s">
        <v>1</v>
      </c>
      <c r="N178" s="238" t="s">
        <v>38</v>
      </c>
      <c r="O178" s="239"/>
      <c r="P178" s="240">
        <f>O178*H178</f>
        <v>0</v>
      </c>
      <c r="Q178" s="240">
        <v>5.0000000000000002E-05</v>
      </c>
      <c r="R178" s="240">
        <f>Q178*H178</f>
        <v>0.00010000000000000001</v>
      </c>
      <c r="S178" s="240">
        <v>0</v>
      </c>
      <c r="T178" s="241">
        <f>S178*H178</f>
        <v>0</v>
      </c>
      <c r="AR178" s="235" t="s">
        <v>336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336</v>
      </c>
      <c r="BM178" s="235" t="s">
        <v>2734</v>
      </c>
    </row>
    <row r="179" s="1" customFormat="1" ht="6.96" customHeight="1">
      <c r="B179" s="60"/>
      <c r="C179" s="61"/>
      <c r="D179" s="61"/>
      <c r="E179" s="61"/>
      <c r="F179" s="61"/>
      <c r="G179" s="61"/>
      <c r="H179" s="61"/>
      <c r="I179" s="182"/>
      <c r="J179" s="61"/>
      <c r="K179" s="61"/>
      <c r="L179" s="42"/>
    </row>
  </sheetData>
  <sheetProtection sheet="1" autoFilter="0" formatColumns="0" formatRows="0" objects="1" scenarios="1" spinCount="100000" saltValue="CawS639inX7z1afdBrbAq/kld6mFB50bFlZxzqvk5vNt8hVMtqlMQy60qcozZXm1C6AL2D1ZJ/Hr6h241iXGXw==" hashValue="J0Xf35tSjD/aHIs8OFzNpeKxo9nzSosucBes0sTwEPtCb/8fTopnq8cZvr/33UJ1HA4x/4nbdsEjM1djHWOnMQ==" algorithmName="SHA-512" password="CC35"/>
  <autoFilter ref="C130:K17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122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2632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2666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2735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ROUND(J150,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ROUND((SUM(BE150:BE252)),  2)</f>
        <v>0</v>
      </c>
      <c r="I37" s="163">
        <v>0.20999999999999999</v>
      </c>
      <c r="J37" s="162">
        <f>ROUND(((SUM(BE150:BE252))*I37),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ROUND((SUM(BF150:BF252)),  2)</f>
        <v>0</v>
      </c>
      <c r="I38" s="163">
        <v>0.14999999999999999</v>
      </c>
      <c r="J38" s="162">
        <f>ROUND(((SUM(BF150:BF252))*I38),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ROUND((SUM(BG150:BG252)),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ROUND((SUM(BH150:BH252)),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ROUND((SUM(BI150:BI252)),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2666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El. - MaR - Elektro + MaR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J150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2736</v>
      </c>
      <c r="E101" s="195"/>
      <c r="F101" s="195"/>
      <c r="G101" s="195"/>
      <c r="H101" s="195"/>
      <c r="I101" s="196"/>
      <c r="J101" s="197">
        <f>J151</f>
        <v>0</v>
      </c>
      <c r="K101" s="193"/>
      <c r="L101" s="198"/>
    </row>
    <row r="102" s="11" customFormat="1" ht="19.92" customHeight="1">
      <c r="B102" s="242"/>
      <c r="C102" s="127"/>
      <c r="D102" s="243" t="s">
        <v>274</v>
      </c>
      <c r="E102" s="244"/>
      <c r="F102" s="244"/>
      <c r="G102" s="244"/>
      <c r="H102" s="244"/>
      <c r="I102" s="245"/>
      <c r="J102" s="246">
        <f>J152</f>
        <v>0</v>
      </c>
      <c r="K102" s="127"/>
      <c r="L102" s="247"/>
    </row>
    <row r="103" s="11" customFormat="1" ht="19.92" customHeight="1">
      <c r="B103" s="242"/>
      <c r="C103" s="127"/>
      <c r="D103" s="243" t="s">
        <v>2737</v>
      </c>
      <c r="E103" s="244"/>
      <c r="F103" s="244"/>
      <c r="G103" s="244"/>
      <c r="H103" s="244"/>
      <c r="I103" s="245"/>
      <c r="J103" s="246">
        <f>J182</f>
        <v>0</v>
      </c>
      <c r="K103" s="127"/>
      <c r="L103" s="247"/>
    </row>
    <row r="104" s="11" customFormat="1" ht="19.92" customHeight="1">
      <c r="B104" s="242"/>
      <c r="C104" s="127"/>
      <c r="D104" s="243" t="s">
        <v>2738</v>
      </c>
      <c r="E104" s="244"/>
      <c r="F104" s="244"/>
      <c r="G104" s="244"/>
      <c r="H104" s="244"/>
      <c r="I104" s="245"/>
      <c r="J104" s="246">
        <f>J187</f>
        <v>0</v>
      </c>
      <c r="K104" s="127"/>
      <c r="L104" s="247"/>
    </row>
    <row r="105" s="11" customFormat="1" ht="19.92" customHeight="1">
      <c r="B105" s="242"/>
      <c r="C105" s="127"/>
      <c r="D105" s="243" t="s">
        <v>2739</v>
      </c>
      <c r="E105" s="244"/>
      <c r="F105" s="244"/>
      <c r="G105" s="244"/>
      <c r="H105" s="244"/>
      <c r="I105" s="245"/>
      <c r="J105" s="246">
        <f>J189</f>
        <v>0</v>
      </c>
      <c r="K105" s="127"/>
      <c r="L105" s="247"/>
    </row>
    <row r="106" s="11" customFormat="1" ht="19.92" customHeight="1">
      <c r="B106" s="242"/>
      <c r="C106" s="127"/>
      <c r="D106" s="243" t="s">
        <v>2740</v>
      </c>
      <c r="E106" s="244"/>
      <c r="F106" s="244"/>
      <c r="G106" s="244"/>
      <c r="H106" s="244"/>
      <c r="I106" s="245"/>
      <c r="J106" s="246">
        <f>J191</f>
        <v>0</v>
      </c>
      <c r="K106" s="127"/>
      <c r="L106" s="247"/>
    </row>
    <row r="107" s="11" customFormat="1" ht="19.92" customHeight="1">
      <c r="B107" s="242"/>
      <c r="C107" s="127"/>
      <c r="D107" s="243" t="s">
        <v>243</v>
      </c>
      <c r="E107" s="244"/>
      <c r="F107" s="244"/>
      <c r="G107" s="244"/>
      <c r="H107" s="244"/>
      <c r="I107" s="245"/>
      <c r="J107" s="246">
        <f>J193</f>
        <v>0</v>
      </c>
      <c r="K107" s="127"/>
      <c r="L107" s="247"/>
    </row>
    <row r="108" s="8" customFormat="1" ht="24.96" customHeight="1">
      <c r="B108" s="192"/>
      <c r="C108" s="193"/>
      <c r="D108" s="194" t="s">
        <v>2741</v>
      </c>
      <c r="E108" s="195"/>
      <c r="F108" s="195"/>
      <c r="G108" s="195"/>
      <c r="H108" s="195"/>
      <c r="I108" s="196"/>
      <c r="J108" s="197">
        <f>J197</f>
        <v>0</v>
      </c>
      <c r="K108" s="193"/>
      <c r="L108" s="198"/>
    </row>
    <row r="109" s="11" customFormat="1" ht="19.92" customHeight="1">
      <c r="B109" s="242"/>
      <c r="C109" s="127"/>
      <c r="D109" s="243" t="s">
        <v>2742</v>
      </c>
      <c r="E109" s="244"/>
      <c r="F109" s="244"/>
      <c r="G109" s="244"/>
      <c r="H109" s="244"/>
      <c r="I109" s="245"/>
      <c r="J109" s="246">
        <f>J198</f>
        <v>0</v>
      </c>
      <c r="K109" s="127"/>
      <c r="L109" s="247"/>
    </row>
    <row r="110" s="8" customFormat="1" ht="24.96" customHeight="1">
      <c r="B110" s="192"/>
      <c r="C110" s="193"/>
      <c r="D110" s="194" t="s">
        <v>2743</v>
      </c>
      <c r="E110" s="195"/>
      <c r="F110" s="195"/>
      <c r="G110" s="195"/>
      <c r="H110" s="195"/>
      <c r="I110" s="196"/>
      <c r="J110" s="197">
        <f>J203</f>
        <v>0</v>
      </c>
      <c r="K110" s="193"/>
      <c r="L110" s="198"/>
    </row>
    <row r="111" s="11" customFormat="1" ht="19.92" customHeight="1">
      <c r="B111" s="242"/>
      <c r="C111" s="127"/>
      <c r="D111" s="243" t="s">
        <v>2744</v>
      </c>
      <c r="E111" s="244"/>
      <c r="F111" s="244"/>
      <c r="G111" s="244"/>
      <c r="H111" s="244"/>
      <c r="I111" s="245"/>
      <c r="J111" s="246">
        <f>J204</f>
        <v>0</v>
      </c>
      <c r="K111" s="127"/>
      <c r="L111" s="247"/>
    </row>
    <row r="112" s="8" customFormat="1" ht="24.96" customHeight="1">
      <c r="B112" s="192"/>
      <c r="C112" s="193"/>
      <c r="D112" s="194" t="s">
        <v>2745</v>
      </c>
      <c r="E112" s="195"/>
      <c r="F112" s="195"/>
      <c r="G112" s="195"/>
      <c r="H112" s="195"/>
      <c r="I112" s="196"/>
      <c r="J112" s="197">
        <f>J209</f>
        <v>0</v>
      </c>
      <c r="K112" s="193"/>
      <c r="L112" s="198"/>
    </row>
    <row r="113" s="11" customFormat="1" ht="19.92" customHeight="1">
      <c r="B113" s="242"/>
      <c r="C113" s="127"/>
      <c r="D113" s="243" t="s">
        <v>2746</v>
      </c>
      <c r="E113" s="244"/>
      <c r="F113" s="244"/>
      <c r="G113" s="244"/>
      <c r="H113" s="244"/>
      <c r="I113" s="245"/>
      <c r="J113" s="246">
        <f>J210</f>
        <v>0</v>
      </c>
      <c r="K113" s="127"/>
      <c r="L113" s="247"/>
    </row>
    <row r="114" s="11" customFormat="1" ht="19.92" customHeight="1">
      <c r="B114" s="242"/>
      <c r="C114" s="127"/>
      <c r="D114" s="243" t="s">
        <v>2747</v>
      </c>
      <c r="E114" s="244"/>
      <c r="F114" s="244"/>
      <c r="G114" s="244"/>
      <c r="H114" s="244"/>
      <c r="I114" s="245"/>
      <c r="J114" s="246">
        <f>J212</f>
        <v>0</v>
      </c>
      <c r="K114" s="127"/>
      <c r="L114" s="247"/>
    </row>
    <row r="115" s="11" customFormat="1" ht="19.92" customHeight="1">
      <c r="B115" s="242"/>
      <c r="C115" s="127"/>
      <c r="D115" s="243" t="s">
        <v>2748</v>
      </c>
      <c r="E115" s="244"/>
      <c r="F115" s="244"/>
      <c r="G115" s="244"/>
      <c r="H115" s="244"/>
      <c r="I115" s="245"/>
      <c r="J115" s="246">
        <f>J214</f>
        <v>0</v>
      </c>
      <c r="K115" s="127"/>
      <c r="L115" s="247"/>
    </row>
    <row r="116" s="11" customFormat="1" ht="19.92" customHeight="1">
      <c r="B116" s="242"/>
      <c r="C116" s="127"/>
      <c r="D116" s="243" t="s">
        <v>2749</v>
      </c>
      <c r="E116" s="244"/>
      <c r="F116" s="244"/>
      <c r="G116" s="244"/>
      <c r="H116" s="244"/>
      <c r="I116" s="245"/>
      <c r="J116" s="246">
        <f>J218</f>
        <v>0</v>
      </c>
      <c r="K116" s="127"/>
      <c r="L116" s="247"/>
    </row>
    <row r="117" s="11" customFormat="1" ht="19.92" customHeight="1">
      <c r="B117" s="242"/>
      <c r="C117" s="127"/>
      <c r="D117" s="243" t="s">
        <v>2750</v>
      </c>
      <c r="E117" s="244"/>
      <c r="F117" s="244"/>
      <c r="G117" s="244"/>
      <c r="H117" s="244"/>
      <c r="I117" s="245"/>
      <c r="J117" s="246">
        <f>J221</f>
        <v>0</v>
      </c>
      <c r="K117" s="127"/>
      <c r="L117" s="247"/>
    </row>
    <row r="118" s="11" customFormat="1" ht="19.92" customHeight="1">
      <c r="B118" s="242"/>
      <c r="C118" s="127"/>
      <c r="D118" s="243" t="s">
        <v>2751</v>
      </c>
      <c r="E118" s="244"/>
      <c r="F118" s="244"/>
      <c r="G118" s="244"/>
      <c r="H118" s="244"/>
      <c r="I118" s="245"/>
      <c r="J118" s="246">
        <f>J226</f>
        <v>0</v>
      </c>
      <c r="K118" s="127"/>
      <c r="L118" s="247"/>
    </row>
    <row r="119" s="8" customFormat="1" ht="24.96" customHeight="1">
      <c r="B119" s="192"/>
      <c r="C119" s="193"/>
      <c r="D119" s="194" t="s">
        <v>2752</v>
      </c>
      <c r="E119" s="195"/>
      <c r="F119" s="195"/>
      <c r="G119" s="195"/>
      <c r="H119" s="195"/>
      <c r="I119" s="196"/>
      <c r="J119" s="197">
        <f>J230</f>
        <v>0</v>
      </c>
      <c r="K119" s="193"/>
      <c r="L119" s="198"/>
    </row>
    <row r="120" s="11" customFormat="1" ht="19.92" customHeight="1">
      <c r="B120" s="242"/>
      <c r="C120" s="127"/>
      <c r="D120" s="243" t="s">
        <v>2753</v>
      </c>
      <c r="E120" s="244"/>
      <c r="F120" s="244"/>
      <c r="G120" s="244"/>
      <c r="H120" s="244"/>
      <c r="I120" s="245"/>
      <c r="J120" s="246">
        <f>J231</f>
        <v>0</v>
      </c>
      <c r="K120" s="127"/>
      <c r="L120" s="247"/>
    </row>
    <row r="121" s="11" customFormat="1" ht="19.92" customHeight="1">
      <c r="B121" s="242"/>
      <c r="C121" s="127"/>
      <c r="D121" s="243" t="s">
        <v>2754</v>
      </c>
      <c r="E121" s="244"/>
      <c r="F121" s="244"/>
      <c r="G121" s="244"/>
      <c r="H121" s="244"/>
      <c r="I121" s="245"/>
      <c r="J121" s="246">
        <f>J234</f>
        <v>0</v>
      </c>
      <c r="K121" s="127"/>
      <c r="L121" s="247"/>
    </row>
    <row r="122" s="11" customFormat="1" ht="19.92" customHeight="1">
      <c r="B122" s="242"/>
      <c r="C122" s="127"/>
      <c r="D122" s="243" t="s">
        <v>2755</v>
      </c>
      <c r="E122" s="244"/>
      <c r="F122" s="244"/>
      <c r="G122" s="244"/>
      <c r="H122" s="244"/>
      <c r="I122" s="245"/>
      <c r="J122" s="246">
        <f>J236</f>
        <v>0</v>
      </c>
      <c r="K122" s="127"/>
      <c r="L122" s="247"/>
    </row>
    <row r="123" s="11" customFormat="1" ht="19.92" customHeight="1">
      <c r="B123" s="242"/>
      <c r="C123" s="127"/>
      <c r="D123" s="243" t="s">
        <v>2756</v>
      </c>
      <c r="E123" s="244"/>
      <c r="F123" s="244"/>
      <c r="G123" s="244"/>
      <c r="H123" s="244"/>
      <c r="I123" s="245"/>
      <c r="J123" s="246">
        <f>J238</f>
        <v>0</v>
      </c>
      <c r="K123" s="127"/>
      <c r="L123" s="247"/>
    </row>
    <row r="124" s="8" customFormat="1" ht="24.96" customHeight="1">
      <c r="B124" s="192"/>
      <c r="C124" s="193"/>
      <c r="D124" s="194" t="s">
        <v>2757</v>
      </c>
      <c r="E124" s="195"/>
      <c r="F124" s="195"/>
      <c r="G124" s="195"/>
      <c r="H124" s="195"/>
      <c r="I124" s="196"/>
      <c r="J124" s="197">
        <f>J245</f>
        <v>0</v>
      </c>
      <c r="K124" s="193"/>
      <c r="L124" s="198"/>
    </row>
    <row r="125" s="11" customFormat="1" ht="19.92" customHeight="1">
      <c r="B125" s="242"/>
      <c r="C125" s="127"/>
      <c r="D125" s="243" t="s">
        <v>2758</v>
      </c>
      <c r="E125" s="244"/>
      <c r="F125" s="244"/>
      <c r="G125" s="244"/>
      <c r="H125" s="244"/>
      <c r="I125" s="245"/>
      <c r="J125" s="246">
        <f>J246</f>
        <v>0</v>
      </c>
      <c r="K125" s="127"/>
      <c r="L125" s="247"/>
    </row>
    <row r="126" s="11" customFormat="1" ht="19.92" customHeight="1">
      <c r="B126" s="242"/>
      <c r="C126" s="127"/>
      <c r="D126" s="243" t="s">
        <v>2759</v>
      </c>
      <c r="E126" s="244"/>
      <c r="F126" s="244"/>
      <c r="G126" s="244"/>
      <c r="H126" s="244"/>
      <c r="I126" s="245"/>
      <c r="J126" s="246">
        <f>J250</f>
        <v>0</v>
      </c>
      <c r="K126" s="127"/>
      <c r="L126" s="247"/>
    </row>
    <row r="127" s="1" customFormat="1" ht="21.84" customHeight="1">
      <c r="B127" s="37"/>
      <c r="C127" s="38"/>
      <c r="D127" s="38"/>
      <c r="E127" s="38"/>
      <c r="F127" s="38"/>
      <c r="G127" s="38"/>
      <c r="H127" s="38"/>
      <c r="I127" s="149"/>
      <c r="J127" s="38"/>
      <c r="K127" s="38"/>
      <c r="L127" s="42"/>
    </row>
    <row r="128" s="1" customFormat="1" ht="6.96" customHeight="1">
      <c r="B128" s="60"/>
      <c r="C128" s="61"/>
      <c r="D128" s="61"/>
      <c r="E128" s="61"/>
      <c r="F128" s="61"/>
      <c r="G128" s="61"/>
      <c r="H128" s="61"/>
      <c r="I128" s="182"/>
      <c r="J128" s="61"/>
      <c r="K128" s="61"/>
      <c r="L128" s="42"/>
    </row>
    <row r="132" s="1" customFormat="1" ht="6.96" customHeight="1">
      <c r="B132" s="62"/>
      <c r="C132" s="63"/>
      <c r="D132" s="63"/>
      <c r="E132" s="63"/>
      <c r="F132" s="63"/>
      <c r="G132" s="63"/>
      <c r="H132" s="63"/>
      <c r="I132" s="185"/>
      <c r="J132" s="63"/>
      <c r="K132" s="63"/>
      <c r="L132" s="42"/>
    </row>
    <row r="133" s="1" customFormat="1" ht="24.96" customHeight="1">
      <c r="B133" s="37"/>
      <c r="C133" s="22" t="s">
        <v>194</v>
      </c>
      <c r="D133" s="38"/>
      <c r="E133" s="38"/>
      <c r="F133" s="38"/>
      <c r="G133" s="38"/>
      <c r="H133" s="38"/>
      <c r="I133" s="149"/>
      <c r="J133" s="38"/>
      <c r="K133" s="38"/>
      <c r="L133" s="42"/>
    </row>
    <row r="134" s="1" customFormat="1" ht="6.96" customHeight="1">
      <c r="B134" s="37"/>
      <c r="C134" s="38"/>
      <c r="D134" s="38"/>
      <c r="E134" s="38"/>
      <c r="F134" s="38"/>
      <c r="G134" s="38"/>
      <c r="H134" s="38"/>
      <c r="I134" s="149"/>
      <c r="J134" s="38"/>
      <c r="K134" s="38"/>
      <c r="L134" s="42"/>
    </row>
    <row r="135" s="1" customFormat="1" ht="12" customHeight="1">
      <c r="B135" s="37"/>
      <c r="C135" s="31" t="s">
        <v>16</v>
      </c>
      <c r="D135" s="38"/>
      <c r="E135" s="38"/>
      <c r="F135" s="38"/>
      <c r="G135" s="38"/>
      <c r="H135" s="38"/>
      <c r="I135" s="149"/>
      <c r="J135" s="38"/>
      <c r="K135" s="38"/>
      <c r="L135" s="42"/>
    </row>
    <row r="136" s="1" customFormat="1" ht="16.5" customHeight="1">
      <c r="B136" s="37"/>
      <c r="C136" s="38"/>
      <c r="D136" s="38"/>
      <c r="E136" s="186" t="str">
        <f>E7</f>
        <v>NOVÝ ZDROJ TEPLA, TEPLOVODNÍ ROZVODY A REGULACE VYTÁPĚNÍ DŘEVOTERM s.r.o, BŘEZOVÁ</v>
      </c>
      <c r="F136" s="31"/>
      <c r="G136" s="31"/>
      <c r="H136" s="31"/>
      <c r="I136" s="149"/>
      <c r="J136" s="38"/>
      <c r="K136" s="38"/>
      <c r="L136" s="42"/>
    </row>
    <row r="137" ht="12" customHeight="1">
      <c r="B137" s="20"/>
      <c r="C137" s="31" t="s">
        <v>187</v>
      </c>
      <c r="D137" s="21"/>
      <c r="E137" s="21"/>
      <c r="F137" s="21"/>
      <c r="G137" s="21"/>
      <c r="H137" s="21"/>
      <c r="I137" s="141"/>
      <c r="J137" s="21"/>
      <c r="K137" s="21"/>
      <c r="L137" s="19"/>
    </row>
    <row r="138" ht="16.5" customHeight="1">
      <c r="B138" s="20"/>
      <c r="C138" s="21"/>
      <c r="D138" s="21"/>
      <c r="E138" s="186" t="s">
        <v>2632</v>
      </c>
      <c r="F138" s="21"/>
      <c r="G138" s="21"/>
      <c r="H138" s="21"/>
      <c r="I138" s="141"/>
      <c r="J138" s="21"/>
      <c r="K138" s="21"/>
      <c r="L138" s="19"/>
    </row>
    <row r="139" ht="12" customHeight="1">
      <c r="B139" s="20"/>
      <c r="C139" s="31" t="s">
        <v>233</v>
      </c>
      <c r="D139" s="21"/>
      <c r="E139" s="21"/>
      <c r="F139" s="21"/>
      <c r="G139" s="21"/>
      <c r="H139" s="21"/>
      <c r="I139" s="141"/>
      <c r="J139" s="21"/>
      <c r="K139" s="21"/>
      <c r="L139" s="19"/>
    </row>
    <row r="140" s="1" customFormat="1" ht="16.5" customHeight="1">
      <c r="B140" s="37"/>
      <c r="C140" s="38"/>
      <c r="D140" s="38"/>
      <c r="E140" s="296" t="s">
        <v>2666</v>
      </c>
      <c r="F140" s="38"/>
      <c r="G140" s="38"/>
      <c r="H140" s="38"/>
      <c r="I140" s="149"/>
      <c r="J140" s="38"/>
      <c r="K140" s="38"/>
      <c r="L140" s="42"/>
    </row>
    <row r="141" s="1" customFormat="1" ht="12" customHeight="1">
      <c r="B141" s="37"/>
      <c r="C141" s="31" t="s">
        <v>2380</v>
      </c>
      <c r="D141" s="38"/>
      <c r="E141" s="38"/>
      <c r="F141" s="38"/>
      <c r="G141" s="38"/>
      <c r="H141" s="38"/>
      <c r="I141" s="149"/>
      <c r="J141" s="38"/>
      <c r="K141" s="38"/>
      <c r="L141" s="42"/>
    </row>
    <row r="142" s="1" customFormat="1" ht="16.5" customHeight="1">
      <c r="B142" s="37"/>
      <c r="C142" s="38"/>
      <c r="D142" s="38"/>
      <c r="E142" s="70" t="str">
        <f>E13</f>
        <v>El. - MaR - Elektro + MaR</v>
      </c>
      <c r="F142" s="38"/>
      <c r="G142" s="38"/>
      <c r="H142" s="38"/>
      <c r="I142" s="149"/>
      <c r="J142" s="38"/>
      <c r="K142" s="38"/>
      <c r="L142" s="42"/>
    </row>
    <row r="143" s="1" customFormat="1" ht="6.96" customHeight="1">
      <c r="B143" s="37"/>
      <c r="C143" s="38"/>
      <c r="D143" s="38"/>
      <c r="E143" s="38"/>
      <c r="F143" s="38"/>
      <c r="G143" s="38"/>
      <c r="H143" s="38"/>
      <c r="I143" s="149"/>
      <c r="J143" s="38"/>
      <c r="K143" s="38"/>
      <c r="L143" s="42"/>
    </row>
    <row r="144" s="1" customFormat="1" ht="12" customHeight="1">
      <c r="B144" s="37"/>
      <c r="C144" s="31" t="s">
        <v>20</v>
      </c>
      <c r="D144" s="38"/>
      <c r="E144" s="38"/>
      <c r="F144" s="26" t="str">
        <f>F16</f>
        <v>Březová</v>
      </c>
      <c r="G144" s="38"/>
      <c r="H144" s="38"/>
      <c r="I144" s="151" t="s">
        <v>22</v>
      </c>
      <c r="J144" s="73" t="str">
        <f>IF(J16="","",J16)</f>
        <v>26. 4. 2019</v>
      </c>
      <c r="K144" s="38"/>
      <c r="L144" s="42"/>
    </row>
    <row r="145" s="1" customFormat="1" ht="6.96" customHeight="1">
      <c r="B145" s="37"/>
      <c r="C145" s="38"/>
      <c r="D145" s="38"/>
      <c r="E145" s="38"/>
      <c r="F145" s="38"/>
      <c r="G145" s="38"/>
      <c r="H145" s="38"/>
      <c r="I145" s="149"/>
      <c r="J145" s="38"/>
      <c r="K145" s="38"/>
      <c r="L145" s="42"/>
    </row>
    <row r="146" s="1" customFormat="1" ht="15.15" customHeight="1">
      <c r="B146" s="37"/>
      <c r="C146" s="31" t="s">
        <v>24</v>
      </c>
      <c r="D146" s="38"/>
      <c r="E146" s="38"/>
      <c r="F146" s="26" t="str">
        <f>E19</f>
        <v xml:space="preserve"> </v>
      </c>
      <c r="G146" s="38"/>
      <c r="H146" s="38"/>
      <c r="I146" s="151" t="s">
        <v>29</v>
      </c>
      <c r="J146" s="35" t="str">
        <f>E25</f>
        <v>Ing. Michal Pátek</v>
      </c>
      <c r="K146" s="38"/>
      <c r="L146" s="42"/>
    </row>
    <row r="147" s="1" customFormat="1" ht="15.15" customHeight="1">
      <c r="B147" s="37"/>
      <c r="C147" s="31" t="s">
        <v>27</v>
      </c>
      <c r="D147" s="38"/>
      <c r="E147" s="38"/>
      <c r="F147" s="26" t="str">
        <f>IF(E22="","",E22)</f>
        <v>Vyplň údaj</v>
      </c>
      <c r="G147" s="38"/>
      <c r="H147" s="38"/>
      <c r="I147" s="151" t="s">
        <v>30</v>
      </c>
      <c r="J147" s="35" t="str">
        <f>E28</f>
        <v>VK CAD s.r.o.</v>
      </c>
      <c r="K147" s="38"/>
      <c r="L147" s="42"/>
    </row>
    <row r="148" s="1" customFormat="1" ht="10.32" customHeight="1">
      <c r="B148" s="37"/>
      <c r="C148" s="38"/>
      <c r="D148" s="38"/>
      <c r="E148" s="38"/>
      <c r="F148" s="38"/>
      <c r="G148" s="38"/>
      <c r="H148" s="38"/>
      <c r="I148" s="149"/>
      <c r="J148" s="38"/>
      <c r="K148" s="38"/>
      <c r="L148" s="42"/>
    </row>
    <row r="149" s="9" customFormat="1" ht="29.28" customHeight="1">
      <c r="B149" s="199"/>
      <c r="C149" s="200" t="s">
        <v>195</v>
      </c>
      <c r="D149" s="201" t="s">
        <v>58</v>
      </c>
      <c r="E149" s="201" t="s">
        <v>54</v>
      </c>
      <c r="F149" s="201" t="s">
        <v>55</v>
      </c>
      <c r="G149" s="201" t="s">
        <v>196</v>
      </c>
      <c r="H149" s="201" t="s">
        <v>197</v>
      </c>
      <c r="I149" s="202" t="s">
        <v>198</v>
      </c>
      <c r="J149" s="203" t="s">
        <v>191</v>
      </c>
      <c r="K149" s="204" t="s">
        <v>199</v>
      </c>
      <c r="L149" s="205"/>
      <c r="M149" s="94" t="s">
        <v>1</v>
      </c>
      <c r="N149" s="95" t="s">
        <v>37</v>
      </c>
      <c r="O149" s="95" t="s">
        <v>200</v>
      </c>
      <c r="P149" s="95" t="s">
        <v>201</v>
      </c>
      <c r="Q149" s="95" t="s">
        <v>202</v>
      </c>
      <c r="R149" s="95" t="s">
        <v>203</v>
      </c>
      <c r="S149" s="95" t="s">
        <v>204</v>
      </c>
      <c r="T149" s="96" t="s">
        <v>205</v>
      </c>
    </row>
    <row r="150" s="1" customFormat="1" ht="22.8" customHeight="1">
      <c r="B150" s="37"/>
      <c r="C150" s="101" t="s">
        <v>206</v>
      </c>
      <c r="D150" s="38"/>
      <c r="E150" s="38"/>
      <c r="F150" s="38"/>
      <c r="G150" s="38"/>
      <c r="H150" s="38"/>
      <c r="I150" s="149"/>
      <c r="J150" s="206">
        <f>BK150</f>
        <v>0</v>
      </c>
      <c r="K150" s="38"/>
      <c r="L150" s="42"/>
      <c r="M150" s="97"/>
      <c r="N150" s="98"/>
      <c r="O150" s="98"/>
      <c r="P150" s="207">
        <f>P151+P197+P203+P209+P230+P245</f>
        <v>0</v>
      </c>
      <c r="Q150" s="98"/>
      <c r="R150" s="207">
        <f>R151+R197+R203+R209+R230+R245</f>
        <v>0</v>
      </c>
      <c r="S150" s="98"/>
      <c r="T150" s="208">
        <f>T151+T197+T203+T209+T230+T245</f>
        <v>0</v>
      </c>
      <c r="AT150" s="16" t="s">
        <v>72</v>
      </c>
      <c r="AU150" s="16" t="s">
        <v>193</v>
      </c>
      <c r="BK150" s="209">
        <f>BK151+BK197+BK203+BK209+BK230+BK245</f>
        <v>0</v>
      </c>
    </row>
    <row r="151" s="10" customFormat="1" ht="25.92" customHeight="1">
      <c r="B151" s="210"/>
      <c r="C151" s="211"/>
      <c r="D151" s="212" t="s">
        <v>72</v>
      </c>
      <c r="E151" s="213" t="s">
        <v>275</v>
      </c>
      <c r="F151" s="213" t="s">
        <v>2760</v>
      </c>
      <c r="G151" s="211"/>
      <c r="H151" s="211"/>
      <c r="I151" s="214"/>
      <c r="J151" s="215">
        <f>BK151</f>
        <v>0</v>
      </c>
      <c r="K151" s="211"/>
      <c r="L151" s="216"/>
      <c r="M151" s="217"/>
      <c r="N151" s="218"/>
      <c r="O151" s="218"/>
      <c r="P151" s="219">
        <f>P152+P182+P187+P189+P191+P193</f>
        <v>0</v>
      </c>
      <c r="Q151" s="218"/>
      <c r="R151" s="219">
        <f>R152+R182+R187+R189+R191+R193</f>
        <v>0</v>
      </c>
      <c r="S151" s="218"/>
      <c r="T151" s="220">
        <f>T152+T182+T187+T189+T191+T193</f>
        <v>0</v>
      </c>
      <c r="AR151" s="221" t="s">
        <v>81</v>
      </c>
      <c r="AT151" s="222" t="s">
        <v>72</v>
      </c>
      <c r="AU151" s="222" t="s">
        <v>73</v>
      </c>
      <c r="AY151" s="221" t="s">
        <v>208</v>
      </c>
      <c r="BK151" s="223">
        <f>BK152+BK182+BK187+BK189+BK191+BK193</f>
        <v>0</v>
      </c>
    </row>
    <row r="152" s="10" customFormat="1" ht="22.8" customHeight="1">
      <c r="B152" s="210"/>
      <c r="C152" s="211"/>
      <c r="D152" s="212" t="s">
        <v>72</v>
      </c>
      <c r="E152" s="248" t="s">
        <v>916</v>
      </c>
      <c r="F152" s="248" t="s">
        <v>917</v>
      </c>
      <c r="G152" s="211"/>
      <c r="H152" s="211"/>
      <c r="I152" s="214"/>
      <c r="J152" s="249">
        <f>BK152</f>
        <v>0</v>
      </c>
      <c r="K152" s="211"/>
      <c r="L152" s="216"/>
      <c r="M152" s="217"/>
      <c r="N152" s="218"/>
      <c r="O152" s="218"/>
      <c r="P152" s="219">
        <f>SUM(P153:P181)</f>
        <v>0</v>
      </c>
      <c r="Q152" s="218"/>
      <c r="R152" s="219">
        <f>SUM(R153:R181)</f>
        <v>0</v>
      </c>
      <c r="S152" s="218"/>
      <c r="T152" s="220">
        <f>SUM(T153:T181)</f>
        <v>0</v>
      </c>
      <c r="AR152" s="221" t="s">
        <v>81</v>
      </c>
      <c r="AT152" s="222" t="s">
        <v>72</v>
      </c>
      <c r="AU152" s="222" t="s">
        <v>81</v>
      </c>
      <c r="AY152" s="221" t="s">
        <v>208</v>
      </c>
      <c r="BK152" s="223">
        <f>SUM(BK153:BK181)</f>
        <v>0</v>
      </c>
    </row>
    <row r="153" s="1" customFormat="1" ht="16.5" customHeight="1">
      <c r="B153" s="37"/>
      <c r="C153" s="224" t="s">
        <v>81</v>
      </c>
      <c r="D153" s="224" t="s">
        <v>209</v>
      </c>
      <c r="E153" s="225" t="s">
        <v>2761</v>
      </c>
      <c r="F153" s="226" t="s">
        <v>2762</v>
      </c>
      <c r="G153" s="227" t="s">
        <v>284</v>
      </c>
      <c r="H153" s="228">
        <v>1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2763</v>
      </c>
    </row>
    <row r="154" s="1" customFormat="1" ht="24" customHeight="1">
      <c r="B154" s="37"/>
      <c r="C154" s="224" t="s">
        <v>83</v>
      </c>
      <c r="D154" s="224" t="s">
        <v>209</v>
      </c>
      <c r="E154" s="225" t="s">
        <v>2764</v>
      </c>
      <c r="F154" s="226" t="s">
        <v>2765</v>
      </c>
      <c r="G154" s="227" t="s">
        <v>284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2766</v>
      </c>
    </row>
    <row r="155" s="1" customFormat="1" ht="16.5" customHeight="1">
      <c r="B155" s="37"/>
      <c r="C155" s="224" t="s">
        <v>104</v>
      </c>
      <c r="D155" s="224" t="s">
        <v>209</v>
      </c>
      <c r="E155" s="225" t="s">
        <v>2767</v>
      </c>
      <c r="F155" s="226" t="s">
        <v>2768</v>
      </c>
      <c r="G155" s="227" t="s">
        <v>284</v>
      </c>
      <c r="H155" s="228">
        <v>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2769</v>
      </c>
    </row>
    <row r="156" s="1" customFormat="1" ht="24" customHeight="1">
      <c r="B156" s="37"/>
      <c r="C156" s="224" t="s">
        <v>221</v>
      </c>
      <c r="D156" s="224" t="s">
        <v>209</v>
      </c>
      <c r="E156" s="225" t="s">
        <v>2770</v>
      </c>
      <c r="F156" s="226" t="s">
        <v>2771</v>
      </c>
      <c r="G156" s="227" t="s">
        <v>284</v>
      </c>
      <c r="H156" s="228">
        <v>2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2772</v>
      </c>
    </row>
    <row r="157" s="1" customFormat="1" ht="24" customHeight="1">
      <c r="B157" s="37"/>
      <c r="C157" s="224" t="s">
        <v>207</v>
      </c>
      <c r="D157" s="224" t="s">
        <v>209</v>
      </c>
      <c r="E157" s="225" t="s">
        <v>2773</v>
      </c>
      <c r="F157" s="226" t="s">
        <v>2774</v>
      </c>
      <c r="G157" s="227" t="s">
        <v>284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2775</v>
      </c>
    </row>
    <row r="158" s="1" customFormat="1" ht="16.5" customHeight="1">
      <c r="B158" s="37"/>
      <c r="C158" s="224" t="s">
        <v>228</v>
      </c>
      <c r="D158" s="224" t="s">
        <v>209</v>
      </c>
      <c r="E158" s="225" t="s">
        <v>2776</v>
      </c>
      <c r="F158" s="226" t="s">
        <v>2777</v>
      </c>
      <c r="G158" s="227" t="s">
        <v>284</v>
      </c>
      <c r="H158" s="228">
        <v>1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2778</v>
      </c>
    </row>
    <row r="159" s="1" customFormat="1" ht="16.5" customHeight="1">
      <c r="B159" s="37"/>
      <c r="C159" s="224" t="s">
        <v>302</v>
      </c>
      <c r="D159" s="224" t="s">
        <v>209</v>
      </c>
      <c r="E159" s="225" t="s">
        <v>2779</v>
      </c>
      <c r="F159" s="226" t="s">
        <v>2780</v>
      </c>
      <c r="G159" s="227" t="s">
        <v>284</v>
      </c>
      <c r="H159" s="228">
        <v>10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2781</v>
      </c>
    </row>
    <row r="160" s="1" customFormat="1" ht="16.5" customHeight="1">
      <c r="B160" s="37"/>
      <c r="C160" s="224" t="s">
        <v>285</v>
      </c>
      <c r="D160" s="224" t="s">
        <v>209</v>
      </c>
      <c r="E160" s="225" t="s">
        <v>927</v>
      </c>
      <c r="F160" s="226" t="s">
        <v>928</v>
      </c>
      <c r="G160" s="227" t="s">
        <v>284</v>
      </c>
      <c r="H160" s="228">
        <v>1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2782</v>
      </c>
    </row>
    <row r="161" s="1" customFormat="1" ht="16.5" customHeight="1">
      <c r="B161" s="37"/>
      <c r="C161" s="224" t="s">
        <v>309</v>
      </c>
      <c r="D161" s="224" t="s">
        <v>209</v>
      </c>
      <c r="E161" s="225" t="s">
        <v>933</v>
      </c>
      <c r="F161" s="226" t="s">
        <v>934</v>
      </c>
      <c r="G161" s="227" t="s">
        <v>284</v>
      </c>
      <c r="H161" s="228">
        <v>2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221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2783</v>
      </c>
    </row>
    <row r="162" s="1" customFormat="1" ht="16.5" customHeight="1">
      <c r="B162" s="37"/>
      <c r="C162" s="224" t="s">
        <v>313</v>
      </c>
      <c r="D162" s="224" t="s">
        <v>209</v>
      </c>
      <c r="E162" s="225" t="s">
        <v>939</v>
      </c>
      <c r="F162" s="226" t="s">
        <v>940</v>
      </c>
      <c r="G162" s="227" t="s">
        <v>284</v>
      </c>
      <c r="H162" s="228">
        <v>2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2784</v>
      </c>
    </row>
    <row r="163" s="1" customFormat="1" ht="16.5" customHeight="1">
      <c r="B163" s="37"/>
      <c r="C163" s="224" t="s">
        <v>317</v>
      </c>
      <c r="D163" s="224" t="s">
        <v>209</v>
      </c>
      <c r="E163" s="225" t="s">
        <v>951</v>
      </c>
      <c r="F163" s="226" t="s">
        <v>952</v>
      </c>
      <c r="G163" s="227" t="s">
        <v>284</v>
      </c>
      <c r="H163" s="228">
        <v>1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2785</v>
      </c>
    </row>
    <row r="164" s="1" customFormat="1" ht="16.5" customHeight="1">
      <c r="B164" s="37"/>
      <c r="C164" s="224" t="s">
        <v>321</v>
      </c>
      <c r="D164" s="224" t="s">
        <v>209</v>
      </c>
      <c r="E164" s="225" t="s">
        <v>965</v>
      </c>
      <c r="F164" s="226" t="s">
        <v>966</v>
      </c>
      <c r="G164" s="227" t="s">
        <v>284</v>
      </c>
      <c r="H164" s="228">
        <v>3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2786</v>
      </c>
    </row>
    <row r="165" s="1" customFormat="1" ht="16.5" customHeight="1">
      <c r="B165" s="37"/>
      <c r="C165" s="224" t="s">
        <v>325</v>
      </c>
      <c r="D165" s="224" t="s">
        <v>209</v>
      </c>
      <c r="E165" s="225" t="s">
        <v>1005</v>
      </c>
      <c r="F165" s="226" t="s">
        <v>1006</v>
      </c>
      <c r="G165" s="227" t="s">
        <v>284</v>
      </c>
      <c r="H165" s="228">
        <v>2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2787</v>
      </c>
    </row>
    <row r="166" s="1" customFormat="1" ht="16.5" customHeight="1">
      <c r="B166" s="37"/>
      <c r="C166" s="224" t="s">
        <v>329</v>
      </c>
      <c r="D166" s="224" t="s">
        <v>209</v>
      </c>
      <c r="E166" s="225" t="s">
        <v>1011</v>
      </c>
      <c r="F166" s="226" t="s">
        <v>1012</v>
      </c>
      <c r="G166" s="227" t="s">
        <v>284</v>
      </c>
      <c r="H166" s="228">
        <v>2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2788</v>
      </c>
    </row>
    <row r="167" s="1" customFormat="1" ht="16.5" customHeight="1">
      <c r="B167" s="37"/>
      <c r="C167" s="224" t="s">
        <v>8</v>
      </c>
      <c r="D167" s="224" t="s">
        <v>209</v>
      </c>
      <c r="E167" s="225" t="s">
        <v>1029</v>
      </c>
      <c r="F167" s="226" t="s">
        <v>1030</v>
      </c>
      <c r="G167" s="227" t="s">
        <v>284</v>
      </c>
      <c r="H167" s="228">
        <v>1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221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2789</v>
      </c>
    </row>
    <row r="168" s="1" customFormat="1" ht="16.5" customHeight="1">
      <c r="B168" s="37"/>
      <c r="C168" s="224" t="s">
        <v>336</v>
      </c>
      <c r="D168" s="224" t="s">
        <v>209</v>
      </c>
      <c r="E168" s="225" t="s">
        <v>1035</v>
      </c>
      <c r="F168" s="226" t="s">
        <v>1036</v>
      </c>
      <c r="G168" s="227" t="s">
        <v>284</v>
      </c>
      <c r="H168" s="228">
        <v>3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2790</v>
      </c>
    </row>
    <row r="169" s="1" customFormat="1" ht="16.5" customHeight="1">
      <c r="B169" s="37"/>
      <c r="C169" s="224" t="s">
        <v>341</v>
      </c>
      <c r="D169" s="224" t="s">
        <v>209</v>
      </c>
      <c r="E169" s="225" t="s">
        <v>562</v>
      </c>
      <c r="F169" s="226" t="s">
        <v>563</v>
      </c>
      <c r="G169" s="227" t="s">
        <v>284</v>
      </c>
      <c r="H169" s="228">
        <v>2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2791</v>
      </c>
    </row>
    <row r="170" s="1" customFormat="1" ht="16.5" customHeight="1">
      <c r="B170" s="37"/>
      <c r="C170" s="224" t="s">
        <v>345</v>
      </c>
      <c r="D170" s="224" t="s">
        <v>209</v>
      </c>
      <c r="E170" s="225" t="s">
        <v>1045</v>
      </c>
      <c r="F170" s="226" t="s">
        <v>1046</v>
      </c>
      <c r="G170" s="227" t="s">
        <v>284</v>
      </c>
      <c r="H170" s="228">
        <v>12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2792</v>
      </c>
    </row>
    <row r="171" s="1" customFormat="1" ht="16.5" customHeight="1">
      <c r="B171" s="37"/>
      <c r="C171" s="224" t="s">
        <v>349</v>
      </c>
      <c r="D171" s="224" t="s">
        <v>209</v>
      </c>
      <c r="E171" s="225" t="s">
        <v>1051</v>
      </c>
      <c r="F171" s="226" t="s">
        <v>1052</v>
      </c>
      <c r="G171" s="227" t="s">
        <v>284</v>
      </c>
      <c r="H171" s="228">
        <v>2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2793</v>
      </c>
    </row>
    <row r="172" s="1" customFormat="1" ht="16.5" customHeight="1">
      <c r="B172" s="37"/>
      <c r="C172" s="224" t="s">
        <v>353</v>
      </c>
      <c r="D172" s="224" t="s">
        <v>209</v>
      </c>
      <c r="E172" s="225" t="s">
        <v>1057</v>
      </c>
      <c r="F172" s="226" t="s">
        <v>1058</v>
      </c>
      <c r="G172" s="227" t="s">
        <v>284</v>
      </c>
      <c r="H172" s="228">
        <v>2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2794</v>
      </c>
    </row>
    <row r="173" s="1" customFormat="1" ht="16.5" customHeight="1">
      <c r="B173" s="37"/>
      <c r="C173" s="224" t="s">
        <v>7</v>
      </c>
      <c r="D173" s="224" t="s">
        <v>209</v>
      </c>
      <c r="E173" s="225" t="s">
        <v>1069</v>
      </c>
      <c r="F173" s="226" t="s">
        <v>1070</v>
      </c>
      <c r="G173" s="227" t="s">
        <v>284</v>
      </c>
      <c r="H173" s="228">
        <v>2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2795</v>
      </c>
    </row>
    <row r="174" s="1" customFormat="1" ht="16.5" customHeight="1">
      <c r="B174" s="37"/>
      <c r="C174" s="224" t="s">
        <v>360</v>
      </c>
      <c r="D174" s="224" t="s">
        <v>209</v>
      </c>
      <c r="E174" s="225" t="s">
        <v>1081</v>
      </c>
      <c r="F174" s="226" t="s">
        <v>1082</v>
      </c>
      <c r="G174" s="227" t="s">
        <v>284</v>
      </c>
      <c r="H174" s="228">
        <v>6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2796</v>
      </c>
    </row>
    <row r="175" s="1" customFormat="1" ht="16.5" customHeight="1">
      <c r="B175" s="37"/>
      <c r="C175" s="224" t="s">
        <v>364</v>
      </c>
      <c r="D175" s="224" t="s">
        <v>209</v>
      </c>
      <c r="E175" s="225" t="s">
        <v>1093</v>
      </c>
      <c r="F175" s="226" t="s">
        <v>1094</v>
      </c>
      <c r="G175" s="227" t="s">
        <v>284</v>
      </c>
      <c r="H175" s="228">
        <v>30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2797</v>
      </c>
    </row>
    <row r="176" s="1" customFormat="1" ht="16.5" customHeight="1">
      <c r="B176" s="37"/>
      <c r="C176" s="224" t="s">
        <v>368</v>
      </c>
      <c r="D176" s="224" t="s">
        <v>209</v>
      </c>
      <c r="E176" s="225" t="s">
        <v>1111</v>
      </c>
      <c r="F176" s="226" t="s">
        <v>1112</v>
      </c>
      <c r="G176" s="227" t="s">
        <v>284</v>
      </c>
      <c r="H176" s="228">
        <v>1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2798</v>
      </c>
    </row>
    <row r="177" s="1" customFormat="1" ht="16.5" customHeight="1">
      <c r="B177" s="37"/>
      <c r="C177" s="224" t="s">
        <v>372</v>
      </c>
      <c r="D177" s="224" t="s">
        <v>209</v>
      </c>
      <c r="E177" s="225" t="s">
        <v>1123</v>
      </c>
      <c r="F177" s="226" t="s">
        <v>1124</v>
      </c>
      <c r="G177" s="227" t="s">
        <v>284</v>
      </c>
      <c r="H177" s="228">
        <v>2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2799</v>
      </c>
    </row>
    <row r="178" s="1" customFormat="1" ht="16.5" customHeight="1">
      <c r="B178" s="37"/>
      <c r="C178" s="224" t="s">
        <v>376</v>
      </c>
      <c r="D178" s="224" t="s">
        <v>209</v>
      </c>
      <c r="E178" s="225" t="s">
        <v>1131</v>
      </c>
      <c r="F178" s="226" t="s">
        <v>1132</v>
      </c>
      <c r="G178" s="227" t="s">
        <v>284</v>
      </c>
      <c r="H178" s="228">
        <v>2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2800</v>
      </c>
    </row>
    <row r="179" s="1" customFormat="1" ht="16.5" customHeight="1">
      <c r="B179" s="37"/>
      <c r="C179" s="224" t="s">
        <v>384</v>
      </c>
      <c r="D179" s="224" t="s">
        <v>209</v>
      </c>
      <c r="E179" s="225" t="s">
        <v>1135</v>
      </c>
      <c r="F179" s="226" t="s">
        <v>1136</v>
      </c>
      <c r="G179" s="227" t="s">
        <v>284</v>
      </c>
      <c r="H179" s="228">
        <v>2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2801</v>
      </c>
    </row>
    <row r="180" s="1" customFormat="1" ht="16.5" customHeight="1">
      <c r="B180" s="37"/>
      <c r="C180" s="224" t="s">
        <v>388</v>
      </c>
      <c r="D180" s="224" t="s">
        <v>209</v>
      </c>
      <c r="E180" s="225" t="s">
        <v>1143</v>
      </c>
      <c r="F180" s="226" t="s">
        <v>1144</v>
      </c>
      <c r="G180" s="227" t="s">
        <v>284</v>
      </c>
      <c r="H180" s="228">
        <v>2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2802</v>
      </c>
    </row>
    <row r="181" s="1" customFormat="1" ht="16.5" customHeight="1">
      <c r="B181" s="37"/>
      <c r="C181" s="224" t="s">
        <v>392</v>
      </c>
      <c r="D181" s="224" t="s">
        <v>209</v>
      </c>
      <c r="E181" s="225" t="s">
        <v>1147</v>
      </c>
      <c r="F181" s="226" t="s">
        <v>1148</v>
      </c>
      <c r="G181" s="227" t="s">
        <v>284</v>
      </c>
      <c r="H181" s="228">
        <v>2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2803</v>
      </c>
    </row>
    <row r="182" s="10" customFormat="1" ht="22.8" customHeight="1">
      <c r="B182" s="210"/>
      <c r="C182" s="211"/>
      <c r="D182" s="212" t="s">
        <v>72</v>
      </c>
      <c r="E182" s="248" t="s">
        <v>277</v>
      </c>
      <c r="F182" s="248" t="s">
        <v>556</v>
      </c>
      <c r="G182" s="211"/>
      <c r="H182" s="211"/>
      <c r="I182" s="214"/>
      <c r="J182" s="249">
        <f>BK182</f>
        <v>0</v>
      </c>
      <c r="K182" s="211"/>
      <c r="L182" s="216"/>
      <c r="M182" s="217"/>
      <c r="N182" s="218"/>
      <c r="O182" s="218"/>
      <c r="P182" s="219">
        <f>SUM(P183:P186)</f>
        <v>0</v>
      </c>
      <c r="Q182" s="218"/>
      <c r="R182" s="219">
        <f>SUM(R183:R186)</f>
        <v>0</v>
      </c>
      <c r="S182" s="218"/>
      <c r="T182" s="220">
        <f>SUM(T183:T186)</f>
        <v>0</v>
      </c>
      <c r="AR182" s="221" t="s">
        <v>81</v>
      </c>
      <c r="AT182" s="222" t="s">
        <v>72</v>
      </c>
      <c r="AU182" s="222" t="s">
        <v>81</v>
      </c>
      <c r="AY182" s="221" t="s">
        <v>208</v>
      </c>
      <c r="BK182" s="223">
        <f>SUM(BK183:BK186)</f>
        <v>0</v>
      </c>
    </row>
    <row r="183" s="1" customFormat="1" ht="16.5" customHeight="1">
      <c r="B183" s="37"/>
      <c r="C183" s="224" t="s">
        <v>396</v>
      </c>
      <c r="D183" s="224" t="s">
        <v>209</v>
      </c>
      <c r="E183" s="225" t="s">
        <v>562</v>
      </c>
      <c r="F183" s="226" t="s">
        <v>563</v>
      </c>
      <c r="G183" s="227" t="s">
        <v>284</v>
      </c>
      <c r="H183" s="228">
        <v>1</v>
      </c>
      <c r="I183" s="229"/>
      <c r="J183" s="230">
        <f>ROUND(I183*H183,2)</f>
        <v>0</v>
      </c>
      <c r="K183" s="226" t="s">
        <v>1</v>
      </c>
      <c r="L183" s="42"/>
      <c r="M183" s="231" t="s">
        <v>1</v>
      </c>
      <c r="N183" s="232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221</v>
      </c>
      <c r="AT183" s="235" t="s">
        <v>209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221</v>
      </c>
      <c r="BM183" s="235" t="s">
        <v>2804</v>
      </c>
    </row>
    <row r="184" s="1" customFormat="1" ht="16.5" customHeight="1">
      <c r="B184" s="37"/>
      <c r="C184" s="224" t="s">
        <v>400</v>
      </c>
      <c r="D184" s="224" t="s">
        <v>209</v>
      </c>
      <c r="E184" s="225" t="s">
        <v>566</v>
      </c>
      <c r="F184" s="226" t="s">
        <v>567</v>
      </c>
      <c r="G184" s="227" t="s">
        <v>284</v>
      </c>
      <c r="H184" s="228">
        <v>1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2805</v>
      </c>
    </row>
    <row r="185" s="1" customFormat="1" ht="16.5" customHeight="1">
      <c r="B185" s="37"/>
      <c r="C185" s="224" t="s">
        <v>404</v>
      </c>
      <c r="D185" s="224" t="s">
        <v>209</v>
      </c>
      <c r="E185" s="225" t="s">
        <v>570</v>
      </c>
      <c r="F185" s="226" t="s">
        <v>571</v>
      </c>
      <c r="G185" s="227" t="s">
        <v>284</v>
      </c>
      <c r="H185" s="228">
        <v>1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2806</v>
      </c>
    </row>
    <row r="186" s="1" customFormat="1" ht="16.5" customHeight="1">
      <c r="B186" s="37"/>
      <c r="C186" s="224" t="s">
        <v>408</v>
      </c>
      <c r="D186" s="224" t="s">
        <v>209</v>
      </c>
      <c r="E186" s="225" t="s">
        <v>574</v>
      </c>
      <c r="F186" s="226" t="s">
        <v>575</v>
      </c>
      <c r="G186" s="227" t="s">
        <v>284</v>
      </c>
      <c r="H186" s="228">
        <v>1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2807</v>
      </c>
    </row>
    <row r="187" s="10" customFormat="1" ht="22.8" customHeight="1">
      <c r="B187" s="210"/>
      <c r="C187" s="211"/>
      <c r="D187" s="212" t="s">
        <v>72</v>
      </c>
      <c r="E187" s="248" t="s">
        <v>279</v>
      </c>
      <c r="F187" s="248" t="s">
        <v>2808</v>
      </c>
      <c r="G187" s="211"/>
      <c r="H187" s="211"/>
      <c r="I187" s="214"/>
      <c r="J187" s="249">
        <f>BK187</f>
        <v>0</v>
      </c>
      <c r="K187" s="211"/>
      <c r="L187" s="216"/>
      <c r="M187" s="217"/>
      <c r="N187" s="218"/>
      <c r="O187" s="218"/>
      <c r="P187" s="219">
        <f>P188</f>
        <v>0</v>
      </c>
      <c r="Q187" s="218"/>
      <c r="R187" s="219">
        <f>R188</f>
        <v>0</v>
      </c>
      <c r="S187" s="218"/>
      <c r="T187" s="220">
        <f>T188</f>
        <v>0</v>
      </c>
      <c r="AR187" s="221" t="s">
        <v>81</v>
      </c>
      <c r="AT187" s="222" t="s">
        <v>72</v>
      </c>
      <c r="AU187" s="222" t="s">
        <v>81</v>
      </c>
      <c r="AY187" s="221" t="s">
        <v>208</v>
      </c>
      <c r="BK187" s="223">
        <f>BK188</f>
        <v>0</v>
      </c>
    </row>
    <row r="188" s="1" customFormat="1" ht="24" customHeight="1">
      <c r="B188" s="37"/>
      <c r="C188" s="224" t="s">
        <v>412</v>
      </c>
      <c r="D188" s="224" t="s">
        <v>209</v>
      </c>
      <c r="E188" s="225" t="s">
        <v>2809</v>
      </c>
      <c r="F188" s="226" t="s">
        <v>2810</v>
      </c>
      <c r="G188" s="227" t="s">
        <v>284</v>
      </c>
      <c r="H188" s="228">
        <v>1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2811</v>
      </c>
    </row>
    <row r="189" s="10" customFormat="1" ht="22.8" customHeight="1">
      <c r="B189" s="210"/>
      <c r="C189" s="211"/>
      <c r="D189" s="212" t="s">
        <v>72</v>
      </c>
      <c r="E189" s="248" t="s">
        <v>380</v>
      </c>
      <c r="F189" s="248" t="s">
        <v>2812</v>
      </c>
      <c r="G189" s="211"/>
      <c r="H189" s="211"/>
      <c r="I189" s="214"/>
      <c r="J189" s="249">
        <f>BK189</f>
        <v>0</v>
      </c>
      <c r="K189" s="211"/>
      <c r="L189" s="216"/>
      <c r="M189" s="217"/>
      <c r="N189" s="218"/>
      <c r="O189" s="218"/>
      <c r="P189" s="219">
        <f>P190</f>
        <v>0</v>
      </c>
      <c r="Q189" s="218"/>
      <c r="R189" s="219">
        <f>R190</f>
        <v>0</v>
      </c>
      <c r="S189" s="218"/>
      <c r="T189" s="220">
        <f>T190</f>
        <v>0</v>
      </c>
      <c r="AR189" s="221" t="s">
        <v>81</v>
      </c>
      <c r="AT189" s="222" t="s">
        <v>72</v>
      </c>
      <c r="AU189" s="222" t="s">
        <v>81</v>
      </c>
      <c r="AY189" s="221" t="s">
        <v>208</v>
      </c>
      <c r="BK189" s="223">
        <f>BK190</f>
        <v>0</v>
      </c>
    </row>
    <row r="190" s="1" customFormat="1" ht="16.5" customHeight="1">
      <c r="B190" s="37"/>
      <c r="C190" s="224" t="s">
        <v>416</v>
      </c>
      <c r="D190" s="224" t="s">
        <v>209</v>
      </c>
      <c r="E190" s="225" t="s">
        <v>498</v>
      </c>
      <c r="F190" s="226" t="s">
        <v>499</v>
      </c>
      <c r="G190" s="227" t="s">
        <v>284</v>
      </c>
      <c r="H190" s="228">
        <v>17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2813</v>
      </c>
    </row>
    <row r="191" s="10" customFormat="1" ht="22.8" customHeight="1">
      <c r="B191" s="210"/>
      <c r="C191" s="211"/>
      <c r="D191" s="212" t="s">
        <v>72</v>
      </c>
      <c r="E191" s="248" t="s">
        <v>382</v>
      </c>
      <c r="F191" s="248" t="s">
        <v>2814</v>
      </c>
      <c r="G191" s="211"/>
      <c r="H191" s="211"/>
      <c r="I191" s="214"/>
      <c r="J191" s="249">
        <f>BK191</f>
        <v>0</v>
      </c>
      <c r="K191" s="211"/>
      <c r="L191" s="216"/>
      <c r="M191" s="217"/>
      <c r="N191" s="218"/>
      <c r="O191" s="218"/>
      <c r="P191" s="219">
        <f>P192</f>
        <v>0</v>
      </c>
      <c r="Q191" s="218"/>
      <c r="R191" s="219">
        <f>R192</f>
        <v>0</v>
      </c>
      <c r="S191" s="218"/>
      <c r="T191" s="220">
        <f>T192</f>
        <v>0</v>
      </c>
      <c r="AR191" s="221" t="s">
        <v>81</v>
      </c>
      <c r="AT191" s="222" t="s">
        <v>72</v>
      </c>
      <c r="AU191" s="222" t="s">
        <v>81</v>
      </c>
      <c r="AY191" s="221" t="s">
        <v>208</v>
      </c>
      <c r="BK191" s="223">
        <f>BK192</f>
        <v>0</v>
      </c>
    </row>
    <row r="192" s="1" customFormat="1" ht="24" customHeight="1">
      <c r="B192" s="37"/>
      <c r="C192" s="224" t="s">
        <v>418</v>
      </c>
      <c r="D192" s="224" t="s">
        <v>209</v>
      </c>
      <c r="E192" s="225" t="s">
        <v>2815</v>
      </c>
      <c r="F192" s="226" t="s">
        <v>2816</v>
      </c>
      <c r="G192" s="227" t="s">
        <v>284</v>
      </c>
      <c r="H192" s="228">
        <v>1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221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2817</v>
      </c>
    </row>
    <row r="193" s="10" customFormat="1" ht="22.8" customHeight="1">
      <c r="B193" s="210"/>
      <c r="C193" s="211"/>
      <c r="D193" s="212" t="s">
        <v>72</v>
      </c>
      <c r="E193" s="248" t="s">
        <v>457</v>
      </c>
      <c r="F193" s="248" t="s">
        <v>458</v>
      </c>
      <c r="G193" s="211"/>
      <c r="H193" s="211"/>
      <c r="I193" s="214"/>
      <c r="J193" s="249">
        <f>BK193</f>
        <v>0</v>
      </c>
      <c r="K193" s="211"/>
      <c r="L193" s="216"/>
      <c r="M193" s="217"/>
      <c r="N193" s="218"/>
      <c r="O193" s="218"/>
      <c r="P193" s="219">
        <f>SUM(P194:P196)</f>
        <v>0</v>
      </c>
      <c r="Q193" s="218"/>
      <c r="R193" s="219">
        <f>SUM(R194:R196)</f>
        <v>0</v>
      </c>
      <c r="S193" s="218"/>
      <c r="T193" s="220">
        <f>SUM(T194:T196)</f>
        <v>0</v>
      </c>
      <c r="AR193" s="221" t="s">
        <v>81</v>
      </c>
      <c r="AT193" s="222" t="s">
        <v>72</v>
      </c>
      <c r="AU193" s="222" t="s">
        <v>81</v>
      </c>
      <c r="AY193" s="221" t="s">
        <v>208</v>
      </c>
      <c r="BK193" s="223">
        <f>SUM(BK194:BK196)</f>
        <v>0</v>
      </c>
    </row>
    <row r="194" s="1" customFormat="1" ht="16.5" customHeight="1">
      <c r="B194" s="37"/>
      <c r="C194" s="224" t="s">
        <v>420</v>
      </c>
      <c r="D194" s="224" t="s">
        <v>209</v>
      </c>
      <c r="E194" s="225" t="s">
        <v>2818</v>
      </c>
      <c r="F194" s="226" t="s">
        <v>2819</v>
      </c>
      <c r="G194" s="227" t="s">
        <v>462</v>
      </c>
      <c r="H194" s="228">
        <v>1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2820</v>
      </c>
    </row>
    <row r="195" s="1" customFormat="1" ht="16.5" customHeight="1">
      <c r="B195" s="37"/>
      <c r="C195" s="224" t="s">
        <v>422</v>
      </c>
      <c r="D195" s="224" t="s">
        <v>209</v>
      </c>
      <c r="E195" s="225" t="s">
        <v>2821</v>
      </c>
      <c r="F195" s="226" t="s">
        <v>2822</v>
      </c>
      <c r="G195" s="227" t="s">
        <v>462</v>
      </c>
      <c r="H195" s="228">
        <v>1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221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2823</v>
      </c>
    </row>
    <row r="196" s="1" customFormat="1" ht="16.5" customHeight="1">
      <c r="B196" s="37"/>
      <c r="C196" s="224" t="s">
        <v>424</v>
      </c>
      <c r="D196" s="224" t="s">
        <v>209</v>
      </c>
      <c r="E196" s="225" t="s">
        <v>481</v>
      </c>
      <c r="F196" s="226" t="s">
        <v>470</v>
      </c>
      <c r="G196" s="227" t="s">
        <v>462</v>
      </c>
      <c r="H196" s="228">
        <v>1</v>
      </c>
      <c r="I196" s="229"/>
      <c r="J196" s="230">
        <f>ROUND(I196*H196,2)</f>
        <v>0</v>
      </c>
      <c r="K196" s="226" t="s">
        <v>1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221</v>
      </c>
      <c r="AT196" s="235" t="s">
        <v>209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2824</v>
      </c>
    </row>
    <row r="197" s="10" customFormat="1" ht="25.92" customHeight="1">
      <c r="B197" s="210"/>
      <c r="C197" s="211"/>
      <c r="D197" s="212" t="s">
        <v>72</v>
      </c>
      <c r="E197" s="213" t="s">
        <v>501</v>
      </c>
      <c r="F197" s="213" t="s">
        <v>2825</v>
      </c>
      <c r="G197" s="211"/>
      <c r="H197" s="211"/>
      <c r="I197" s="214"/>
      <c r="J197" s="215">
        <f>BK197</f>
        <v>0</v>
      </c>
      <c r="K197" s="211"/>
      <c r="L197" s="216"/>
      <c r="M197" s="217"/>
      <c r="N197" s="218"/>
      <c r="O197" s="218"/>
      <c r="P197" s="219">
        <f>P198</f>
        <v>0</v>
      </c>
      <c r="Q197" s="218"/>
      <c r="R197" s="219">
        <f>R198</f>
        <v>0</v>
      </c>
      <c r="S197" s="218"/>
      <c r="T197" s="220">
        <f>T198</f>
        <v>0</v>
      </c>
      <c r="AR197" s="221" t="s">
        <v>81</v>
      </c>
      <c r="AT197" s="222" t="s">
        <v>72</v>
      </c>
      <c r="AU197" s="222" t="s">
        <v>73</v>
      </c>
      <c r="AY197" s="221" t="s">
        <v>208</v>
      </c>
      <c r="BK197" s="223">
        <f>BK198</f>
        <v>0</v>
      </c>
    </row>
    <row r="198" s="10" customFormat="1" ht="22.8" customHeight="1">
      <c r="B198" s="210"/>
      <c r="C198" s="211"/>
      <c r="D198" s="212" t="s">
        <v>72</v>
      </c>
      <c r="E198" s="248" t="s">
        <v>2826</v>
      </c>
      <c r="F198" s="248" t="s">
        <v>2827</v>
      </c>
      <c r="G198" s="211"/>
      <c r="H198" s="211"/>
      <c r="I198" s="214"/>
      <c r="J198" s="249">
        <f>BK198</f>
        <v>0</v>
      </c>
      <c r="K198" s="211"/>
      <c r="L198" s="216"/>
      <c r="M198" s="217"/>
      <c r="N198" s="218"/>
      <c r="O198" s="218"/>
      <c r="P198" s="219">
        <f>SUM(P199:P202)</f>
        <v>0</v>
      </c>
      <c r="Q198" s="218"/>
      <c r="R198" s="219">
        <f>SUM(R199:R202)</f>
        <v>0</v>
      </c>
      <c r="S198" s="218"/>
      <c r="T198" s="220">
        <f>SUM(T199:T202)</f>
        <v>0</v>
      </c>
      <c r="AR198" s="221" t="s">
        <v>81</v>
      </c>
      <c r="AT198" s="222" t="s">
        <v>72</v>
      </c>
      <c r="AU198" s="222" t="s">
        <v>81</v>
      </c>
      <c r="AY198" s="221" t="s">
        <v>208</v>
      </c>
      <c r="BK198" s="223">
        <f>SUM(BK199:BK202)</f>
        <v>0</v>
      </c>
    </row>
    <row r="199" s="1" customFormat="1" ht="16.5" customHeight="1">
      <c r="B199" s="37"/>
      <c r="C199" s="224" t="s">
        <v>426</v>
      </c>
      <c r="D199" s="224" t="s">
        <v>209</v>
      </c>
      <c r="E199" s="225" t="s">
        <v>598</v>
      </c>
      <c r="F199" s="226" t="s">
        <v>599</v>
      </c>
      <c r="G199" s="227" t="s">
        <v>600</v>
      </c>
      <c r="H199" s="228">
        <v>20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221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221</v>
      </c>
      <c r="BM199" s="235" t="s">
        <v>2828</v>
      </c>
    </row>
    <row r="200" s="1" customFormat="1" ht="16.5" customHeight="1">
      <c r="B200" s="37"/>
      <c r="C200" s="224" t="s">
        <v>428</v>
      </c>
      <c r="D200" s="224" t="s">
        <v>209</v>
      </c>
      <c r="E200" s="225" t="s">
        <v>603</v>
      </c>
      <c r="F200" s="226" t="s">
        <v>604</v>
      </c>
      <c r="G200" s="227" t="s">
        <v>600</v>
      </c>
      <c r="H200" s="228">
        <v>10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221</v>
      </c>
      <c r="AT200" s="235" t="s">
        <v>209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2829</v>
      </c>
    </row>
    <row r="201" s="1" customFormat="1" ht="24" customHeight="1">
      <c r="B201" s="37"/>
      <c r="C201" s="224" t="s">
        <v>431</v>
      </c>
      <c r="D201" s="224" t="s">
        <v>209</v>
      </c>
      <c r="E201" s="225" t="s">
        <v>607</v>
      </c>
      <c r="F201" s="226" t="s">
        <v>608</v>
      </c>
      <c r="G201" s="227" t="s">
        <v>284</v>
      </c>
      <c r="H201" s="228">
        <v>1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2830</v>
      </c>
    </row>
    <row r="202" s="1" customFormat="1" ht="16.5" customHeight="1">
      <c r="B202" s="37"/>
      <c r="C202" s="224" t="s">
        <v>433</v>
      </c>
      <c r="D202" s="224" t="s">
        <v>209</v>
      </c>
      <c r="E202" s="225" t="s">
        <v>611</v>
      </c>
      <c r="F202" s="226" t="s">
        <v>612</v>
      </c>
      <c r="G202" s="227" t="s">
        <v>284</v>
      </c>
      <c r="H202" s="228">
        <v>4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2831</v>
      </c>
    </row>
    <row r="203" s="10" customFormat="1" ht="25.92" customHeight="1">
      <c r="B203" s="210"/>
      <c r="C203" s="211"/>
      <c r="D203" s="212" t="s">
        <v>72</v>
      </c>
      <c r="E203" s="213" t="s">
        <v>521</v>
      </c>
      <c r="F203" s="213" t="s">
        <v>715</v>
      </c>
      <c r="G203" s="211"/>
      <c r="H203" s="211"/>
      <c r="I203" s="214"/>
      <c r="J203" s="215">
        <f>BK203</f>
        <v>0</v>
      </c>
      <c r="K203" s="211"/>
      <c r="L203" s="216"/>
      <c r="M203" s="217"/>
      <c r="N203" s="218"/>
      <c r="O203" s="218"/>
      <c r="P203" s="219">
        <f>P204</f>
        <v>0</v>
      </c>
      <c r="Q203" s="218"/>
      <c r="R203" s="219">
        <f>R204</f>
        <v>0</v>
      </c>
      <c r="S203" s="218"/>
      <c r="T203" s="220">
        <f>T204</f>
        <v>0</v>
      </c>
      <c r="AR203" s="221" t="s">
        <v>81</v>
      </c>
      <c r="AT203" s="222" t="s">
        <v>72</v>
      </c>
      <c r="AU203" s="222" t="s">
        <v>73</v>
      </c>
      <c r="AY203" s="221" t="s">
        <v>208</v>
      </c>
      <c r="BK203" s="223">
        <f>BK204</f>
        <v>0</v>
      </c>
    </row>
    <row r="204" s="10" customFormat="1" ht="22.8" customHeight="1">
      <c r="B204" s="210"/>
      <c r="C204" s="211"/>
      <c r="D204" s="212" t="s">
        <v>72</v>
      </c>
      <c r="E204" s="248" t="s">
        <v>535</v>
      </c>
      <c r="F204" s="248" t="s">
        <v>860</v>
      </c>
      <c r="G204" s="211"/>
      <c r="H204" s="211"/>
      <c r="I204" s="214"/>
      <c r="J204" s="249">
        <f>BK204</f>
        <v>0</v>
      </c>
      <c r="K204" s="211"/>
      <c r="L204" s="216"/>
      <c r="M204" s="217"/>
      <c r="N204" s="218"/>
      <c r="O204" s="218"/>
      <c r="P204" s="219">
        <f>SUM(P205:P208)</f>
        <v>0</v>
      </c>
      <c r="Q204" s="218"/>
      <c r="R204" s="219">
        <f>SUM(R205:R208)</f>
        <v>0</v>
      </c>
      <c r="S204" s="218"/>
      <c r="T204" s="220">
        <f>SUM(T205:T208)</f>
        <v>0</v>
      </c>
      <c r="AR204" s="221" t="s">
        <v>81</v>
      </c>
      <c r="AT204" s="222" t="s">
        <v>72</v>
      </c>
      <c r="AU204" s="222" t="s">
        <v>81</v>
      </c>
      <c r="AY204" s="221" t="s">
        <v>208</v>
      </c>
      <c r="BK204" s="223">
        <f>SUM(BK205:BK208)</f>
        <v>0</v>
      </c>
    </row>
    <row r="205" s="1" customFormat="1" ht="16.5" customHeight="1">
      <c r="B205" s="37"/>
      <c r="C205" s="224" t="s">
        <v>436</v>
      </c>
      <c r="D205" s="224" t="s">
        <v>209</v>
      </c>
      <c r="E205" s="225" t="s">
        <v>862</v>
      </c>
      <c r="F205" s="226" t="s">
        <v>863</v>
      </c>
      <c r="G205" s="227" t="s">
        <v>864</v>
      </c>
      <c r="H205" s="228">
        <v>4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2832</v>
      </c>
    </row>
    <row r="206" s="1" customFormat="1" ht="16.5" customHeight="1">
      <c r="B206" s="37"/>
      <c r="C206" s="224" t="s">
        <v>439</v>
      </c>
      <c r="D206" s="224" t="s">
        <v>209</v>
      </c>
      <c r="E206" s="225" t="s">
        <v>971</v>
      </c>
      <c r="F206" s="226" t="s">
        <v>972</v>
      </c>
      <c r="G206" s="227" t="s">
        <v>284</v>
      </c>
      <c r="H206" s="228">
        <v>1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2833</v>
      </c>
    </row>
    <row r="207" s="1" customFormat="1" ht="16.5" customHeight="1">
      <c r="B207" s="37"/>
      <c r="C207" s="224" t="s">
        <v>442</v>
      </c>
      <c r="D207" s="224" t="s">
        <v>209</v>
      </c>
      <c r="E207" s="225" t="s">
        <v>1075</v>
      </c>
      <c r="F207" s="226" t="s">
        <v>1076</v>
      </c>
      <c r="G207" s="227" t="s">
        <v>284</v>
      </c>
      <c r="H207" s="228">
        <v>1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2834</v>
      </c>
    </row>
    <row r="208" s="1" customFormat="1" ht="16.5" customHeight="1">
      <c r="B208" s="37"/>
      <c r="C208" s="224" t="s">
        <v>445</v>
      </c>
      <c r="D208" s="224" t="s">
        <v>209</v>
      </c>
      <c r="E208" s="225" t="s">
        <v>1099</v>
      </c>
      <c r="F208" s="226" t="s">
        <v>1100</v>
      </c>
      <c r="G208" s="227" t="s">
        <v>284</v>
      </c>
      <c r="H208" s="228">
        <v>3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2835</v>
      </c>
    </row>
    <row r="209" s="10" customFormat="1" ht="25.92" customHeight="1">
      <c r="B209" s="210"/>
      <c r="C209" s="211"/>
      <c r="D209" s="212" t="s">
        <v>72</v>
      </c>
      <c r="E209" s="213" t="s">
        <v>555</v>
      </c>
      <c r="F209" s="213" t="s">
        <v>749</v>
      </c>
      <c r="G209" s="211"/>
      <c r="H209" s="211"/>
      <c r="I209" s="214"/>
      <c r="J209" s="215">
        <f>BK209</f>
        <v>0</v>
      </c>
      <c r="K209" s="211"/>
      <c r="L209" s="216"/>
      <c r="M209" s="217"/>
      <c r="N209" s="218"/>
      <c r="O209" s="218"/>
      <c r="P209" s="219">
        <f>P210+P212+P214+P218+P221+P226</f>
        <v>0</v>
      </c>
      <c r="Q209" s="218"/>
      <c r="R209" s="219">
        <f>R210+R212+R214+R218+R221+R226</f>
        <v>0</v>
      </c>
      <c r="S209" s="218"/>
      <c r="T209" s="220">
        <f>T210+T212+T214+T218+T221+T226</f>
        <v>0</v>
      </c>
      <c r="AR209" s="221" t="s">
        <v>81</v>
      </c>
      <c r="AT209" s="222" t="s">
        <v>72</v>
      </c>
      <c r="AU209" s="222" t="s">
        <v>73</v>
      </c>
      <c r="AY209" s="221" t="s">
        <v>208</v>
      </c>
      <c r="BK209" s="223">
        <f>BK210+BK212+BK214+BK218+BK221+BK226</f>
        <v>0</v>
      </c>
    </row>
    <row r="210" s="10" customFormat="1" ht="22.8" customHeight="1">
      <c r="B210" s="210"/>
      <c r="C210" s="211"/>
      <c r="D210" s="212" t="s">
        <v>72</v>
      </c>
      <c r="E210" s="248" t="s">
        <v>577</v>
      </c>
      <c r="F210" s="248" t="s">
        <v>751</v>
      </c>
      <c r="G210" s="211"/>
      <c r="H210" s="211"/>
      <c r="I210" s="214"/>
      <c r="J210" s="249">
        <f>BK210</f>
        <v>0</v>
      </c>
      <c r="K210" s="211"/>
      <c r="L210" s="216"/>
      <c r="M210" s="217"/>
      <c r="N210" s="218"/>
      <c r="O210" s="218"/>
      <c r="P210" s="219">
        <f>P211</f>
        <v>0</v>
      </c>
      <c r="Q210" s="218"/>
      <c r="R210" s="219">
        <f>R211</f>
        <v>0</v>
      </c>
      <c r="S210" s="218"/>
      <c r="T210" s="220">
        <f>T211</f>
        <v>0</v>
      </c>
      <c r="AR210" s="221" t="s">
        <v>81</v>
      </c>
      <c r="AT210" s="222" t="s">
        <v>72</v>
      </c>
      <c r="AU210" s="222" t="s">
        <v>81</v>
      </c>
      <c r="AY210" s="221" t="s">
        <v>208</v>
      </c>
      <c r="BK210" s="223">
        <f>BK211</f>
        <v>0</v>
      </c>
    </row>
    <row r="211" s="1" customFormat="1" ht="16.5" customHeight="1">
      <c r="B211" s="37"/>
      <c r="C211" s="224" t="s">
        <v>448</v>
      </c>
      <c r="D211" s="224" t="s">
        <v>209</v>
      </c>
      <c r="E211" s="225" t="s">
        <v>753</v>
      </c>
      <c r="F211" s="226" t="s">
        <v>754</v>
      </c>
      <c r="G211" s="227" t="s">
        <v>617</v>
      </c>
      <c r="H211" s="228">
        <v>25</v>
      </c>
      <c r="I211" s="229"/>
      <c r="J211" s="230">
        <f>ROUND(I211*H211,2)</f>
        <v>0</v>
      </c>
      <c r="K211" s="226" t="s">
        <v>1</v>
      </c>
      <c r="L211" s="42"/>
      <c r="M211" s="231" t="s">
        <v>1</v>
      </c>
      <c r="N211" s="232" t="s">
        <v>38</v>
      </c>
      <c r="O211" s="85"/>
      <c r="P211" s="233">
        <f>O211*H211</f>
        <v>0</v>
      </c>
      <c r="Q211" s="233">
        <v>0</v>
      </c>
      <c r="R211" s="233">
        <f>Q211*H211</f>
        <v>0</v>
      </c>
      <c r="S211" s="233">
        <v>0</v>
      </c>
      <c r="T211" s="234">
        <f>S211*H211</f>
        <v>0</v>
      </c>
      <c r="AR211" s="235" t="s">
        <v>221</v>
      </c>
      <c r="AT211" s="235" t="s">
        <v>209</v>
      </c>
      <c r="AU211" s="235" t="s">
        <v>83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221</v>
      </c>
      <c r="BM211" s="235" t="s">
        <v>2836</v>
      </c>
    </row>
    <row r="212" s="10" customFormat="1" ht="22.8" customHeight="1">
      <c r="B212" s="210"/>
      <c r="C212" s="211"/>
      <c r="D212" s="212" t="s">
        <v>72</v>
      </c>
      <c r="E212" s="248" t="s">
        <v>587</v>
      </c>
      <c r="F212" s="248" t="s">
        <v>757</v>
      </c>
      <c r="G212" s="211"/>
      <c r="H212" s="211"/>
      <c r="I212" s="214"/>
      <c r="J212" s="249">
        <f>BK212</f>
        <v>0</v>
      </c>
      <c r="K212" s="211"/>
      <c r="L212" s="216"/>
      <c r="M212" s="217"/>
      <c r="N212" s="218"/>
      <c r="O212" s="218"/>
      <c r="P212" s="219">
        <f>P213</f>
        <v>0</v>
      </c>
      <c r="Q212" s="218"/>
      <c r="R212" s="219">
        <f>R213</f>
        <v>0</v>
      </c>
      <c r="S212" s="218"/>
      <c r="T212" s="220">
        <f>T213</f>
        <v>0</v>
      </c>
      <c r="AR212" s="221" t="s">
        <v>81</v>
      </c>
      <c r="AT212" s="222" t="s">
        <v>72</v>
      </c>
      <c r="AU212" s="222" t="s">
        <v>81</v>
      </c>
      <c r="AY212" s="221" t="s">
        <v>208</v>
      </c>
      <c r="BK212" s="223">
        <f>BK213</f>
        <v>0</v>
      </c>
    </row>
    <row r="213" s="1" customFormat="1" ht="16.5" customHeight="1">
      <c r="B213" s="37"/>
      <c r="C213" s="224" t="s">
        <v>451</v>
      </c>
      <c r="D213" s="224" t="s">
        <v>209</v>
      </c>
      <c r="E213" s="225" t="s">
        <v>759</v>
      </c>
      <c r="F213" s="226" t="s">
        <v>760</v>
      </c>
      <c r="G213" s="227" t="s">
        <v>462</v>
      </c>
      <c r="H213" s="228">
        <v>1</v>
      </c>
      <c r="I213" s="229"/>
      <c r="J213" s="230">
        <f>ROUND(I213*H213,2)</f>
        <v>0</v>
      </c>
      <c r="K213" s="226" t="s">
        <v>1</v>
      </c>
      <c r="L213" s="42"/>
      <c r="M213" s="231" t="s">
        <v>1</v>
      </c>
      <c r="N213" s="232" t="s">
        <v>38</v>
      </c>
      <c r="O213" s="85"/>
      <c r="P213" s="233">
        <f>O213*H213</f>
        <v>0</v>
      </c>
      <c r="Q213" s="233">
        <v>0</v>
      </c>
      <c r="R213" s="233">
        <f>Q213*H213</f>
        <v>0</v>
      </c>
      <c r="S213" s="233">
        <v>0</v>
      </c>
      <c r="T213" s="234">
        <f>S213*H213</f>
        <v>0</v>
      </c>
      <c r="AR213" s="235" t="s">
        <v>221</v>
      </c>
      <c r="AT213" s="235" t="s">
        <v>209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221</v>
      </c>
      <c r="BM213" s="235" t="s">
        <v>2837</v>
      </c>
    </row>
    <row r="214" s="10" customFormat="1" ht="22.8" customHeight="1">
      <c r="B214" s="210"/>
      <c r="C214" s="211"/>
      <c r="D214" s="212" t="s">
        <v>72</v>
      </c>
      <c r="E214" s="248" t="s">
        <v>595</v>
      </c>
      <c r="F214" s="248" t="s">
        <v>763</v>
      </c>
      <c r="G214" s="211"/>
      <c r="H214" s="211"/>
      <c r="I214" s="214"/>
      <c r="J214" s="249">
        <f>BK214</f>
        <v>0</v>
      </c>
      <c r="K214" s="211"/>
      <c r="L214" s="216"/>
      <c r="M214" s="217"/>
      <c r="N214" s="218"/>
      <c r="O214" s="218"/>
      <c r="P214" s="219">
        <f>SUM(P215:P217)</f>
        <v>0</v>
      </c>
      <c r="Q214" s="218"/>
      <c r="R214" s="219">
        <f>SUM(R215:R217)</f>
        <v>0</v>
      </c>
      <c r="S214" s="218"/>
      <c r="T214" s="220">
        <f>SUM(T215:T217)</f>
        <v>0</v>
      </c>
      <c r="AR214" s="221" t="s">
        <v>81</v>
      </c>
      <c r="AT214" s="222" t="s">
        <v>72</v>
      </c>
      <c r="AU214" s="222" t="s">
        <v>81</v>
      </c>
      <c r="AY214" s="221" t="s">
        <v>208</v>
      </c>
      <c r="BK214" s="223">
        <f>SUM(BK215:BK217)</f>
        <v>0</v>
      </c>
    </row>
    <row r="215" s="1" customFormat="1" ht="16.5" customHeight="1">
      <c r="B215" s="37"/>
      <c r="C215" s="224" t="s">
        <v>454</v>
      </c>
      <c r="D215" s="224" t="s">
        <v>209</v>
      </c>
      <c r="E215" s="225" t="s">
        <v>769</v>
      </c>
      <c r="F215" s="226" t="s">
        <v>770</v>
      </c>
      <c r="G215" s="227" t="s">
        <v>284</v>
      </c>
      <c r="H215" s="228">
        <v>8</v>
      </c>
      <c r="I215" s="229"/>
      <c r="J215" s="230">
        <f>ROUND(I215*H215,2)</f>
        <v>0</v>
      </c>
      <c r="K215" s="226" t="s">
        <v>1</v>
      </c>
      <c r="L215" s="42"/>
      <c r="M215" s="231" t="s">
        <v>1</v>
      </c>
      <c r="N215" s="232" t="s">
        <v>38</v>
      </c>
      <c r="O215" s="85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221</v>
      </c>
      <c r="AT215" s="235" t="s">
        <v>209</v>
      </c>
      <c r="AU215" s="235" t="s">
        <v>83</v>
      </c>
      <c r="AY215" s="16" t="s">
        <v>208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6" t="s">
        <v>81</v>
      </c>
      <c r="BK215" s="236">
        <f>ROUND(I215*H215,2)</f>
        <v>0</v>
      </c>
      <c r="BL215" s="16" t="s">
        <v>221</v>
      </c>
      <c r="BM215" s="235" t="s">
        <v>2838</v>
      </c>
    </row>
    <row r="216" s="1" customFormat="1" ht="16.5" customHeight="1">
      <c r="B216" s="37"/>
      <c r="C216" s="224" t="s">
        <v>459</v>
      </c>
      <c r="D216" s="224" t="s">
        <v>209</v>
      </c>
      <c r="E216" s="225" t="s">
        <v>781</v>
      </c>
      <c r="F216" s="226" t="s">
        <v>782</v>
      </c>
      <c r="G216" s="227" t="s">
        <v>284</v>
      </c>
      <c r="H216" s="228">
        <v>10</v>
      </c>
      <c r="I216" s="229"/>
      <c r="J216" s="230">
        <f>ROUND(I216*H216,2)</f>
        <v>0</v>
      </c>
      <c r="K216" s="226" t="s">
        <v>1</v>
      </c>
      <c r="L216" s="42"/>
      <c r="M216" s="231" t="s">
        <v>1</v>
      </c>
      <c r="N216" s="232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221</v>
      </c>
      <c r="AT216" s="235" t="s">
        <v>209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221</v>
      </c>
      <c r="BM216" s="235" t="s">
        <v>2839</v>
      </c>
    </row>
    <row r="217" s="1" customFormat="1" ht="16.5" customHeight="1">
      <c r="B217" s="37"/>
      <c r="C217" s="224" t="s">
        <v>464</v>
      </c>
      <c r="D217" s="224" t="s">
        <v>209</v>
      </c>
      <c r="E217" s="225" t="s">
        <v>796</v>
      </c>
      <c r="F217" s="226" t="s">
        <v>797</v>
      </c>
      <c r="G217" s="227" t="s">
        <v>600</v>
      </c>
      <c r="H217" s="228">
        <v>10</v>
      </c>
      <c r="I217" s="229"/>
      <c r="J217" s="230">
        <f>ROUND(I217*H217,2)</f>
        <v>0</v>
      </c>
      <c r="K217" s="226" t="s">
        <v>1</v>
      </c>
      <c r="L217" s="42"/>
      <c r="M217" s="231" t="s">
        <v>1</v>
      </c>
      <c r="N217" s="232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221</v>
      </c>
      <c r="AT217" s="235" t="s">
        <v>209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221</v>
      </c>
      <c r="BM217" s="235" t="s">
        <v>2840</v>
      </c>
    </row>
    <row r="218" s="10" customFormat="1" ht="22.8" customHeight="1">
      <c r="B218" s="210"/>
      <c r="C218" s="211"/>
      <c r="D218" s="212" t="s">
        <v>72</v>
      </c>
      <c r="E218" s="248" t="s">
        <v>707</v>
      </c>
      <c r="F218" s="248" t="s">
        <v>800</v>
      </c>
      <c r="G218" s="211"/>
      <c r="H218" s="211"/>
      <c r="I218" s="214"/>
      <c r="J218" s="249">
        <f>BK218</f>
        <v>0</v>
      </c>
      <c r="K218" s="211"/>
      <c r="L218" s="216"/>
      <c r="M218" s="217"/>
      <c r="N218" s="218"/>
      <c r="O218" s="218"/>
      <c r="P218" s="219">
        <f>SUM(P219:P220)</f>
        <v>0</v>
      </c>
      <c r="Q218" s="218"/>
      <c r="R218" s="219">
        <f>SUM(R219:R220)</f>
        <v>0</v>
      </c>
      <c r="S218" s="218"/>
      <c r="T218" s="220">
        <f>SUM(T219:T220)</f>
        <v>0</v>
      </c>
      <c r="AR218" s="221" t="s">
        <v>81</v>
      </c>
      <c r="AT218" s="222" t="s">
        <v>72</v>
      </c>
      <c r="AU218" s="222" t="s">
        <v>81</v>
      </c>
      <c r="AY218" s="221" t="s">
        <v>208</v>
      </c>
      <c r="BK218" s="223">
        <f>SUM(BK219:BK220)</f>
        <v>0</v>
      </c>
    </row>
    <row r="219" s="1" customFormat="1" ht="16.5" customHeight="1">
      <c r="B219" s="37"/>
      <c r="C219" s="224" t="s">
        <v>468</v>
      </c>
      <c r="D219" s="224" t="s">
        <v>209</v>
      </c>
      <c r="E219" s="225" t="s">
        <v>802</v>
      </c>
      <c r="F219" s="226" t="s">
        <v>803</v>
      </c>
      <c r="G219" s="227" t="s">
        <v>600</v>
      </c>
      <c r="H219" s="228">
        <v>20</v>
      </c>
      <c r="I219" s="229"/>
      <c r="J219" s="230">
        <f>ROUND(I219*H219,2)</f>
        <v>0</v>
      </c>
      <c r="K219" s="226" t="s">
        <v>1</v>
      </c>
      <c r="L219" s="42"/>
      <c r="M219" s="231" t="s">
        <v>1</v>
      </c>
      <c r="N219" s="232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221</v>
      </c>
      <c r="AT219" s="235" t="s">
        <v>209</v>
      </c>
      <c r="AU219" s="235" t="s">
        <v>83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221</v>
      </c>
      <c r="BM219" s="235" t="s">
        <v>2841</v>
      </c>
    </row>
    <row r="220" s="1" customFormat="1" ht="16.5" customHeight="1">
      <c r="B220" s="37"/>
      <c r="C220" s="224" t="s">
        <v>472</v>
      </c>
      <c r="D220" s="224" t="s">
        <v>209</v>
      </c>
      <c r="E220" s="225" t="s">
        <v>806</v>
      </c>
      <c r="F220" s="226" t="s">
        <v>807</v>
      </c>
      <c r="G220" s="227" t="s">
        <v>600</v>
      </c>
      <c r="H220" s="228">
        <v>12</v>
      </c>
      <c r="I220" s="229"/>
      <c r="J220" s="230">
        <f>ROUND(I220*H220,2)</f>
        <v>0</v>
      </c>
      <c r="K220" s="226" t="s">
        <v>1</v>
      </c>
      <c r="L220" s="42"/>
      <c r="M220" s="231" t="s">
        <v>1</v>
      </c>
      <c r="N220" s="232" t="s">
        <v>38</v>
      </c>
      <c r="O220" s="85"/>
      <c r="P220" s="233">
        <f>O220*H220</f>
        <v>0</v>
      </c>
      <c r="Q220" s="233">
        <v>0</v>
      </c>
      <c r="R220" s="233">
        <f>Q220*H220</f>
        <v>0</v>
      </c>
      <c r="S220" s="233">
        <v>0</v>
      </c>
      <c r="T220" s="234">
        <f>S220*H220</f>
        <v>0</v>
      </c>
      <c r="AR220" s="235" t="s">
        <v>221</v>
      </c>
      <c r="AT220" s="235" t="s">
        <v>209</v>
      </c>
      <c r="AU220" s="235" t="s">
        <v>83</v>
      </c>
      <c r="AY220" s="16" t="s">
        <v>208</v>
      </c>
      <c r="BE220" s="236">
        <f>IF(N220="základní",J220,0)</f>
        <v>0</v>
      </c>
      <c r="BF220" s="236">
        <f>IF(N220="snížená",J220,0)</f>
        <v>0</v>
      </c>
      <c r="BG220" s="236">
        <f>IF(N220="zákl. přenesená",J220,0)</f>
        <v>0</v>
      </c>
      <c r="BH220" s="236">
        <f>IF(N220="sníž. přenesená",J220,0)</f>
        <v>0</v>
      </c>
      <c r="BI220" s="236">
        <f>IF(N220="nulová",J220,0)</f>
        <v>0</v>
      </c>
      <c r="BJ220" s="16" t="s">
        <v>81</v>
      </c>
      <c r="BK220" s="236">
        <f>ROUND(I220*H220,2)</f>
        <v>0</v>
      </c>
      <c r="BL220" s="16" t="s">
        <v>221</v>
      </c>
      <c r="BM220" s="235" t="s">
        <v>2842</v>
      </c>
    </row>
    <row r="221" s="10" customFormat="1" ht="22.8" customHeight="1">
      <c r="B221" s="210"/>
      <c r="C221" s="211"/>
      <c r="D221" s="212" t="s">
        <v>72</v>
      </c>
      <c r="E221" s="248" t="s">
        <v>2843</v>
      </c>
      <c r="F221" s="248" t="s">
        <v>810</v>
      </c>
      <c r="G221" s="211"/>
      <c r="H221" s="211"/>
      <c r="I221" s="214"/>
      <c r="J221" s="249">
        <f>BK221</f>
        <v>0</v>
      </c>
      <c r="K221" s="211"/>
      <c r="L221" s="216"/>
      <c r="M221" s="217"/>
      <c r="N221" s="218"/>
      <c r="O221" s="218"/>
      <c r="P221" s="219">
        <f>SUM(P222:P225)</f>
        <v>0</v>
      </c>
      <c r="Q221" s="218"/>
      <c r="R221" s="219">
        <f>SUM(R222:R225)</f>
        <v>0</v>
      </c>
      <c r="S221" s="218"/>
      <c r="T221" s="220">
        <f>SUM(T222:T225)</f>
        <v>0</v>
      </c>
      <c r="AR221" s="221" t="s">
        <v>81</v>
      </c>
      <c r="AT221" s="222" t="s">
        <v>72</v>
      </c>
      <c r="AU221" s="222" t="s">
        <v>81</v>
      </c>
      <c r="AY221" s="221" t="s">
        <v>208</v>
      </c>
      <c r="BK221" s="223">
        <f>SUM(BK222:BK225)</f>
        <v>0</v>
      </c>
    </row>
    <row r="222" s="1" customFormat="1" ht="16.5" customHeight="1">
      <c r="B222" s="37"/>
      <c r="C222" s="224" t="s">
        <v>476</v>
      </c>
      <c r="D222" s="224" t="s">
        <v>209</v>
      </c>
      <c r="E222" s="225" t="s">
        <v>816</v>
      </c>
      <c r="F222" s="226" t="s">
        <v>817</v>
      </c>
      <c r="G222" s="227" t="s">
        <v>600</v>
      </c>
      <c r="H222" s="228">
        <v>15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2844</v>
      </c>
    </row>
    <row r="223" s="1" customFormat="1" ht="16.5" customHeight="1">
      <c r="B223" s="37"/>
      <c r="C223" s="224" t="s">
        <v>480</v>
      </c>
      <c r="D223" s="224" t="s">
        <v>209</v>
      </c>
      <c r="E223" s="225" t="s">
        <v>824</v>
      </c>
      <c r="F223" s="226" t="s">
        <v>825</v>
      </c>
      <c r="G223" s="227" t="s">
        <v>600</v>
      </c>
      <c r="H223" s="228">
        <v>20</v>
      </c>
      <c r="I223" s="229"/>
      <c r="J223" s="230">
        <f>ROUND(I223*H223,2)</f>
        <v>0</v>
      </c>
      <c r="K223" s="226" t="s">
        <v>1</v>
      </c>
      <c r="L223" s="42"/>
      <c r="M223" s="231" t="s">
        <v>1</v>
      </c>
      <c r="N223" s="232" t="s">
        <v>38</v>
      </c>
      <c r="O223" s="85"/>
      <c r="P223" s="233">
        <f>O223*H223</f>
        <v>0</v>
      </c>
      <c r="Q223" s="233">
        <v>0</v>
      </c>
      <c r="R223" s="233">
        <f>Q223*H223</f>
        <v>0</v>
      </c>
      <c r="S223" s="233">
        <v>0</v>
      </c>
      <c r="T223" s="234">
        <f>S223*H223</f>
        <v>0</v>
      </c>
      <c r="AR223" s="235" t="s">
        <v>221</v>
      </c>
      <c r="AT223" s="235" t="s">
        <v>209</v>
      </c>
      <c r="AU223" s="235" t="s">
        <v>83</v>
      </c>
      <c r="AY223" s="16" t="s">
        <v>208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6" t="s">
        <v>81</v>
      </c>
      <c r="BK223" s="236">
        <f>ROUND(I223*H223,2)</f>
        <v>0</v>
      </c>
      <c r="BL223" s="16" t="s">
        <v>221</v>
      </c>
      <c r="BM223" s="235" t="s">
        <v>2845</v>
      </c>
    </row>
    <row r="224" s="1" customFormat="1" ht="16.5" customHeight="1">
      <c r="B224" s="37"/>
      <c r="C224" s="224" t="s">
        <v>483</v>
      </c>
      <c r="D224" s="224" t="s">
        <v>209</v>
      </c>
      <c r="E224" s="225" t="s">
        <v>828</v>
      </c>
      <c r="F224" s="226" t="s">
        <v>829</v>
      </c>
      <c r="G224" s="227" t="s">
        <v>600</v>
      </c>
      <c r="H224" s="228">
        <v>15</v>
      </c>
      <c r="I224" s="229"/>
      <c r="J224" s="230">
        <f>ROUND(I224*H224,2)</f>
        <v>0</v>
      </c>
      <c r="K224" s="226" t="s">
        <v>1</v>
      </c>
      <c r="L224" s="42"/>
      <c r="M224" s="231" t="s">
        <v>1</v>
      </c>
      <c r="N224" s="232" t="s">
        <v>38</v>
      </c>
      <c r="O224" s="85"/>
      <c r="P224" s="233">
        <f>O224*H224</f>
        <v>0</v>
      </c>
      <c r="Q224" s="233">
        <v>0</v>
      </c>
      <c r="R224" s="233">
        <f>Q224*H224</f>
        <v>0</v>
      </c>
      <c r="S224" s="233">
        <v>0</v>
      </c>
      <c r="T224" s="234">
        <f>S224*H224</f>
        <v>0</v>
      </c>
      <c r="AR224" s="235" t="s">
        <v>221</v>
      </c>
      <c r="AT224" s="235" t="s">
        <v>209</v>
      </c>
      <c r="AU224" s="235" t="s">
        <v>83</v>
      </c>
      <c r="AY224" s="16" t="s">
        <v>208</v>
      </c>
      <c r="BE224" s="236">
        <f>IF(N224="základní",J224,0)</f>
        <v>0</v>
      </c>
      <c r="BF224" s="236">
        <f>IF(N224="snížená",J224,0)</f>
        <v>0</v>
      </c>
      <c r="BG224" s="236">
        <f>IF(N224="zákl. přenesená",J224,0)</f>
        <v>0</v>
      </c>
      <c r="BH224" s="236">
        <f>IF(N224="sníž. přenesená",J224,0)</f>
        <v>0</v>
      </c>
      <c r="BI224" s="236">
        <f>IF(N224="nulová",J224,0)</f>
        <v>0</v>
      </c>
      <c r="BJ224" s="16" t="s">
        <v>81</v>
      </c>
      <c r="BK224" s="236">
        <f>ROUND(I224*H224,2)</f>
        <v>0</v>
      </c>
      <c r="BL224" s="16" t="s">
        <v>221</v>
      </c>
      <c r="BM224" s="235" t="s">
        <v>2846</v>
      </c>
    </row>
    <row r="225" s="1" customFormat="1" ht="16.5" customHeight="1">
      <c r="B225" s="37"/>
      <c r="C225" s="224" t="s">
        <v>485</v>
      </c>
      <c r="D225" s="224" t="s">
        <v>209</v>
      </c>
      <c r="E225" s="225" t="s">
        <v>2847</v>
      </c>
      <c r="F225" s="226" t="s">
        <v>2848</v>
      </c>
      <c r="G225" s="227" t="s">
        <v>600</v>
      </c>
      <c r="H225" s="228">
        <v>15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2849</v>
      </c>
    </row>
    <row r="226" s="10" customFormat="1" ht="22.8" customHeight="1">
      <c r="B226" s="210"/>
      <c r="C226" s="211"/>
      <c r="D226" s="212" t="s">
        <v>72</v>
      </c>
      <c r="E226" s="248" t="s">
        <v>714</v>
      </c>
      <c r="F226" s="248" t="s">
        <v>840</v>
      </c>
      <c r="G226" s="211"/>
      <c r="H226" s="211"/>
      <c r="I226" s="214"/>
      <c r="J226" s="249">
        <f>BK226</f>
        <v>0</v>
      </c>
      <c r="K226" s="211"/>
      <c r="L226" s="216"/>
      <c r="M226" s="217"/>
      <c r="N226" s="218"/>
      <c r="O226" s="218"/>
      <c r="P226" s="219">
        <f>SUM(P227:P229)</f>
        <v>0</v>
      </c>
      <c r="Q226" s="218"/>
      <c r="R226" s="219">
        <f>SUM(R227:R229)</f>
        <v>0</v>
      </c>
      <c r="S226" s="218"/>
      <c r="T226" s="220">
        <f>SUM(T227:T229)</f>
        <v>0</v>
      </c>
      <c r="AR226" s="221" t="s">
        <v>81</v>
      </c>
      <c r="AT226" s="222" t="s">
        <v>72</v>
      </c>
      <c r="AU226" s="222" t="s">
        <v>81</v>
      </c>
      <c r="AY226" s="221" t="s">
        <v>208</v>
      </c>
      <c r="BK226" s="223">
        <f>SUM(BK227:BK229)</f>
        <v>0</v>
      </c>
    </row>
    <row r="227" s="1" customFormat="1" ht="16.5" customHeight="1">
      <c r="B227" s="37"/>
      <c r="C227" s="224" t="s">
        <v>489</v>
      </c>
      <c r="D227" s="224" t="s">
        <v>209</v>
      </c>
      <c r="E227" s="225" t="s">
        <v>842</v>
      </c>
      <c r="F227" s="226" t="s">
        <v>843</v>
      </c>
      <c r="G227" s="227" t="s">
        <v>600</v>
      </c>
      <c r="H227" s="228">
        <v>110</v>
      </c>
      <c r="I227" s="229"/>
      <c r="J227" s="230">
        <f>ROUND(I227*H227,2)</f>
        <v>0</v>
      </c>
      <c r="K227" s="226" t="s">
        <v>1</v>
      </c>
      <c r="L227" s="42"/>
      <c r="M227" s="231" t="s">
        <v>1</v>
      </c>
      <c r="N227" s="232" t="s">
        <v>38</v>
      </c>
      <c r="O227" s="85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221</v>
      </c>
      <c r="AT227" s="235" t="s">
        <v>209</v>
      </c>
      <c r="AU227" s="235" t="s">
        <v>83</v>
      </c>
      <c r="AY227" s="16" t="s">
        <v>208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6" t="s">
        <v>81</v>
      </c>
      <c r="BK227" s="236">
        <f>ROUND(I227*H227,2)</f>
        <v>0</v>
      </c>
      <c r="BL227" s="16" t="s">
        <v>221</v>
      </c>
      <c r="BM227" s="235" t="s">
        <v>2850</v>
      </c>
    </row>
    <row r="228" s="1" customFormat="1" ht="16.5" customHeight="1">
      <c r="B228" s="37"/>
      <c r="C228" s="224" t="s">
        <v>497</v>
      </c>
      <c r="D228" s="224" t="s">
        <v>209</v>
      </c>
      <c r="E228" s="225" t="s">
        <v>846</v>
      </c>
      <c r="F228" s="226" t="s">
        <v>847</v>
      </c>
      <c r="G228" s="227" t="s">
        <v>600</v>
      </c>
      <c r="H228" s="228">
        <v>30</v>
      </c>
      <c r="I228" s="229"/>
      <c r="J228" s="230">
        <f>ROUND(I228*H228,2)</f>
        <v>0</v>
      </c>
      <c r="K228" s="226" t="s">
        <v>1</v>
      </c>
      <c r="L228" s="42"/>
      <c r="M228" s="231" t="s">
        <v>1</v>
      </c>
      <c r="N228" s="232" t="s">
        <v>38</v>
      </c>
      <c r="O228" s="85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221</v>
      </c>
      <c r="AT228" s="235" t="s">
        <v>209</v>
      </c>
      <c r="AU228" s="235" t="s">
        <v>83</v>
      </c>
      <c r="AY228" s="16" t="s">
        <v>208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6" t="s">
        <v>81</v>
      </c>
      <c r="BK228" s="236">
        <f>ROUND(I228*H228,2)</f>
        <v>0</v>
      </c>
      <c r="BL228" s="16" t="s">
        <v>221</v>
      </c>
      <c r="BM228" s="235" t="s">
        <v>2851</v>
      </c>
    </row>
    <row r="229" s="1" customFormat="1" ht="16.5" customHeight="1">
      <c r="B229" s="37"/>
      <c r="C229" s="224" t="s">
        <v>503</v>
      </c>
      <c r="D229" s="224" t="s">
        <v>209</v>
      </c>
      <c r="E229" s="225" t="s">
        <v>854</v>
      </c>
      <c r="F229" s="226" t="s">
        <v>855</v>
      </c>
      <c r="G229" s="227" t="s">
        <v>600</v>
      </c>
      <c r="H229" s="228">
        <v>20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221</v>
      </c>
      <c r="AT229" s="235" t="s">
        <v>209</v>
      </c>
      <c r="AU229" s="235" t="s">
        <v>83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221</v>
      </c>
      <c r="BM229" s="235" t="s">
        <v>2852</v>
      </c>
    </row>
    <row r="230" s="10" customFormat="1" ht="25.92" customHeight="1">
      <c r="B230" s="210"/>
      <c r="C230" s="211"/>
      <c r="D230" s="212" t="s">
        <v>72</v>
      </c>
      <c r="E230" s="213" t="s">
        <v>742</v>
      </c>
      <c r="F230" s="213" t="s">
        <v>858</v>
      </c>
      <c r="G230" s="211"/>
      <c r="H230" s="211"/>
      <c r="I230" s="214"/>
      <c r="J230" s="215">
        <f>BK230</f>
        <v>0</v>
      </c>
      <c r="K230" s="211"/>
      <c r="L230" s="216"/>
      <c r="M230" s="217"/>
      <c r="N230" s="218"/>
      <c r="O230" s="218"/>
      <c r="P230" s="219">
        <f>P231+P234+P236+P238</f>
        <v>0</v>
      </c>
      <c r="Q230" s="218"/>
      <c r="R230" s="219">
        <f>R231+R234+R236+R238</f>
        <v>0</v>
      </c>
      <c r="S230" s="218"/>
      <c r="T230" s="220">
        <f>T231+T234+T236+T238</f>
        <v>0</v>
      </c>
      <c r="AR230" s="221" t="s">
        <v>81</v>
      </c>
      <c r="AT230" s="222" t="s">
        <v>72</v>
      </c>
      <c r="AU230" s="222" t="s">
        <v>73</v>
      </c>
      <c r="AY230" s="221" t="s">
        <v>208</v>
      </c>
      <c r="BK230" s="223">
        <f>BK231+BK234+BK236+BK238</f>
        <v>0</v>
      </c>
    </row>
    <row r="231" s="10" customFormat="1" ht="22.8" customHeight="1">
      <c r="B231" s="210"/>
      <c r="C231" s="211"/>
      <c r="D231" s="212" t="s">
        <v>72</v>
      </c>
      <c r="E231" s="248" t="s">
        <v>2853</v>
      </c>
      <c r="F231" s="248" t="s">
        <v>867</v>
      </c>
      <c r="G231" s="211"/>
      <c r="H231" s="211"/>
      <c r="I231" s="214"/>
      <c r="J231" s="249">
        <f>BK231</f>
        <v>0</v>
      </c>
      <c r="K231" s="211"/>
      <c r="L231" s="216"/>
      <c r="M231" s="217"/>
      <c r="N231" s="218"/>
      <c r="O231" s="218"/>
      <c r="P231" s="219">
        <f>SUM(P232:P233)</f>
        <v>0</v>
      </c>
      <c r="Q231" s="218"/>
      <c r="R231" s="219">
        <f>SUM(R232:R233)</f>
        <v>0</v>
      </c>
      <c r="S231" s="218"/>
      <c r="T231" s="220">
        <f>SUM(T232:T233)</f>
        <v>0</v>
      </c>
      <c r="AR231" s="221" t="s">
        <v>81</v>
      </c>
      <c r="AT231" s="222" t="s">
        <v>72</v>
      </c>
      <c r="AU231" s="222" t="s">
        <v>81</v>
      </c>
      <c r="AY231" s="221" t="s">
        <v>208</v>
      </c>
      <c r="BK231" s="223">
        <f>SUM(BK232:BK233)</f>
        <v>0</v>
      </c>
    </row>
    <row r="232" s="1" customFormat="1" ht="16.5" customHeight="1">
      <c r="B232" s="37"/>
      <c r="C232" s="224" t="s">
        <v>507</v>
      </c>
      <c r="D232" s="224" t="s">
        <v>209</v>
      </c>
      <c r="E232" s="225" t="s">
        <v>2854</v>
      </c>
      <c r="F232" s="226" t="s">
        <v>870</v>
      </c>
      <c r="G232" s="227" t="s">
        <v>339</v>
      </c>
      <c r="H232" s="228">
        <v>1</v>
      </c>
      <c r="I232" s="229"/>
      <c r="J232" s="230">
        <f>ROUND(I232*H232,2)</f>
        <v>0</v>
      </c>
      <c r="K232" s="226" t="s">
        <v>1</v>
      </c>
      <c r="L232" s="42"/>
      <c r="M232" s="231" t="s">
        <v>1</v>
      </c>
      <c r="N232" s="232" t="s">
        <v>38</v>
      </c>
      <c r="O232" s="85"/>
      <c r="P232" s="233">
        <f>O232*H232</f>
        <v>0</v>
      </c>
      <c r="Q232" s="233">
        <v>0</v>
      </c>
      <c r="R232" s="233">
        <f>Q232*H232</f>
        <v>0</v>
      </c>
      <c r="S232" s="233">
        <v>0</v>
      </c>
      <c r="T232" s="234">
        <f>S232*H232</f>
        <v>0</v>
      </c>
      <c r="AR232" s="235" t="s">
        <v>221</v>
      </c>
      <c r="AT232" s="235" t="s">
        <v>209</v>
      </c>
      <c r="AU232" s="235" t="s">
        <v>83</v>
      </c>
      <c r="AY232" s="16" t="s">
        <v>208</v>
      </c>
      <c r="BE232" s="236">
        <f>IF(N232="základní",J232,0)</f>
        <v>0</v>
      </c>
      <c r="BF232" s="236">
        <f>IF(N232="snížená",J232,0)</f>
        <v>0</v>
      </c>
      <c r="BG232" s="236">
        <f>IF(N232="zákl. přenesená",J232,0)</f>
        <v>0</v>
      </c>
      <c r="BH232" s="236">
        <f>IF(N232="sníž. přenesená",J232,0)</f>
        <v>0</v>
      </c>
      <c r="BI232" s="236">
        <f>IF(N232="nulová",J232,0)</f>
        <v>0</v>
      </c>
      <c r="BJ232" s="16" t="s">
        <v>81</v>
      </c>
      <c r="BK232" s="236">
        <f>ROUND(I232*H232,2)</f>
        <v>0</v>
      </c>
      <c r="BL232" s="16" t="s">
        <v>221</v>
      </c>
      <c r="BM232" s="235" t="s">
        <v>2855</v>
      </c>
    </row>
    <row r="233" s="1" customFormat="1" ht="16.5" customHeight="1">
      <c r="B233" s="37"/>
      <c r="C233" s="224" t="s">
        <v>511</v>
      </c>
      <c r="D233" s="224" t="s">
        <v>209</v>
      </c>
      <c r="E233" s="225" t="s">
        <v>2856</v>
      </c>
      <c r="F233" s="226" t="s">
        <v>874</v>
      </c>
      <c r="G233" s="227" t="s">
        <v>339</v>
      </c>
      <c r="H233" s="228">
        <v>1</v>
      </c>
      <c r="I233" s="229"/>
      <c r="J233" s="230">
        <f>ROUND(I233*H233,2)</f>
        <v>0</v>
      </c>
      <c r="K233" s="226" t="s">
        <v>1</v>
      </c>
      <c r="L233" s="42"/>
      <c r="M233" s="231" t="s">
        <v>1</v>
      </c>
      <c r="N233" s="232" t="s">
        <v>38</v>
      </c>
      <c r="O233" s="85"/>
      <c r="P233" s="233">
        <f>O233*H233</f>
        <v>0</v>
      </c>
      <c r="Q233" s="233">
        <v>0</v>
      </c>
      <c r="R233" s="233">
        <f>Q233*H233</f>
        <v>0</v>
      </c>
      <c r="S233" s="233">
        <v>0</v>
      </c>
      <c r="T233" s="234">
        <f>S233*H233</f>
        <v>0</v>
      </c>
      <c r="AR233" s="235" t="s">
        <v>221</v>
      </c>
      <c r="AT233" s="235" t="s">
        <v>209</v>
      </c>
      <c r="AU233" s="235" t="s">
        <v>83</v>
      </c>
      <c r="AY233" s="16" t="s">
        <v>208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6" t="s">
        <v>81</v>
      </c>
      <c r="BK233" s="236">
        <f>ROUND(I233*H233,2)</f>
        <v>0</v>
      </c>
      <c r="BL233" s="16" t="s">
        <v>221</v>
      </c>
      <c r="BM233" s="235" t="s">
        <v>2857</v>
      </c>
    </row>
    <row r="234" s="10" customFormat="1" ht="22.8" customHeight="1">
      <c r="B234" s="210"/>
      <c r="C234" s="211"/>
      <c r="D234" s="212" t="s">
        <v>72</v>
      </c>
      <c r="E234" s="248" t="s">
        <v>748</v>
      </c>
      <c r="F234" s="248" t="s">
        <v>877</v>
      </c>
      <c r="G234" s="211"/>
      <c r="H234" s="211"/>
      <c r="I234" s="214"/>
      <c r="J234" s="249">
        <f>BK234</f>
        <v>0</v>
      </c>
      <c r="K234" s="211"/>
      <c r="L234" s="216"/>
      <c r="M234" s="217"/>
      <c r="N234" s="218"/>
      <c r="O234" s="218"/>
      <c r="P234" s="219">
        <f>P235</f>
        <v>0</v>
      </c>
      <c r="Q234" s="218"/>
      <c r="R234" s="219">
        <f>R235</f>
        <v>0</v>
      </c>
      <c r="S234" s="218"/>
      <c r="T234" s="220">
        <f>T235</f>
        <v>0</v>
      </c>
      <c r="AR234" s="221" t="s">
        <v>81</v>
      </c>
      <c r="AT234" s="222" t="s">
        <v>72</v>
      </c>
      <c r="AU234" s="222" t="s">
        <v>81</v>
      </c>
      <c r="AY234" s="221" t="s">
        <v>208</v>
      </c>
      <c r="BK234" s="223">
        <f>BK235</f>
        <v>0</v>
      </c>
    </row>
    <row r="235" s="1" customFormat="1" ht="16.5" customHeight="1">
      <c r="B235" s="37"/>
      <c r="C235" s="224" t="s">
        <v>515</v>
      </c>
      <c r="D235" s="224" t="s">
        <v>209</v>
      </c>
      <c r="E235" s="225" t="s">
        <v>2858</v>
      </c>
      <c r="F235" s="226" t="s">
        <v>880</v>
      </c>
      <c r="G235" s="227" t="s">
        <v>339</v>
      </c>
      <c r="H235" s="228">
        <v>1</v>
      </c>
      <c r="I235" s="229"/>
      <c r="J235" s="230">
        <f>ROUND(I235*H235,2)</f>
        <v>0</v>
      </c>
      <c r="K235" s="226" t="s">
        <v>1</v>
      </c>
      <c r="L235" s="42"/>
      <c r="M235" s="231" t="s">
        <v>1</v>
      </c>
      <c r="N235" s="232" t="s">
        <v>38</v>
      </c>
      <c r="O235" s="85"/>
      <c r="P235" s="233">
        <f>O235*H235</f>
        <v>0</v>
      </c>
      <c r="Q235" s="233">
        <v>0</v>
      </c>
      <c r="R235" s="233">
        <f>Q235*H235</f>
        <v>0</v>
      </c>
      <c r="S235" s="233">
        <v>0</v>
      </c>
      <c r="T235" s="234">
        <f>S235*H235</f>
        <v>0</v>
      </c>
      <c r="AR235" s="235" t="s">
        <v>221</v>
      </c>
      <c r="AT235" s="235" t="s">
        <v>209</v>
      </c>
      <c r="AU235" s="235" t="s">
        <v>83</v>
      </c>
      <c r="AY235" s="16" t="s">
        <v>208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6" t="s">
        <v>81</v>
      </c>
      <c r="BK235" s="236">
        <f>ROUND(I235*H235,2)</f>
        <v>0</v>
      </c>
      <c r="BL235" s="16" t="s">
        <v>221</v>
      </c>
      <c r="BM235" s="235" t="s">
        <v>2859</v>
      </c>
    </row>
    <row r="236" s="10" customFormat="1" ht="22.8" customHeight="1">
      <c r="B236" s="210"/>
      <c r="C236" s="211"/>
      <c r="D236" s="212" t="s">
        <v>72</v>
      </c>
      <c r="E236" s="248" t="s">
        <v>750</v>
      </c>
      <c r="F236" s="248" t="s">
        <v>883</v>
      </c>
      <c r="G236" s="211"/>
      <c r="H236" s="211"/>
      <c r="I236" s="214"/>
      <c r="J236" s="249">
        <f>BK236</f>
        <v>0</v>
      </c>
      <c r="K236" s="211"/>
      <c r="L236" s="216"/>
      <c r="M236" s="217"/>
      <c r="N236" s="218"/>
      <c r="O236" s="218"/>
      <c r="P236" s="219">
        <f>P237</f>
        <v>0</v>
      </c>
      <c r="Q236" s="218"/>
      <c r="R236" s="219">
        <f>R237</f>
        <v>0</v>
      </c>
      <c r="S236" s="218"/>
      <c r="T236" s="220">
        <f>T237</f>
        <v>0</v>
      </c>
      <c r="AR236" s="221" t="s">
        <v>81</v>
      </c>
      <c r="AT236" s="222" t="s">
        <v>72</v>
      </c>
      <c r="AU236" s="222" t="s">
        <v>81</v>
      </c>
      <c r="AY236" s="221" t="s">
        <v>208</v>
      </c>
      <c r="BK236" s="223">
        <f>BK237</f>
        <v>0</v>
      </c>
    </row>
    <row r="237" s="1" customFormat="1" ht="16.5" customHeight="1">
      <c r="B237" s="37"/>
      <c r="C237" s="224" t="s">
        <v>523</v>
      </c>
      <c r="D237" s="224" t="s">
        <v>209</v>
      </c>
      <c r="E237" s="225" t="s">
        <v>2860</v>
      </c>
      <c r="F237" s="226" t="s">
        <v>886</v>
      </c>
      <c r="G237" s="227" t="s">
        <v>339</v>
      </c>
      <c r="H237" s="228">
        <v>1</v>
      </c>
      <c r="I237" s="229"/>
      <c r="J237" s="230">
        <f>ROUND(I237*H237,2)</f>
        <v>0</v>
      </c>
      <c r="K237" s="226" t="s">
        <v>1</v>
      </c>
      <c r="L237" s="42"/>
      <c r="M237" s="231" t="s">
        <v>1</v>
      </c>
      <c r="N237" s="232" t="s">
        <v>38</v>
      </c>
      <c r="O237" s="85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221</v>
      </c>
      <c r="AT237" s="235" t="s">
        <v>209</v>
      </c>
      <c r="AU237" s="235" t="s">
        <v>83</v>
      </c>
      <c r="AY237" s="16" t="s">
        <v>208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6" t="s">
        <v>81</v>
      </c>
      <c r="BK237" s="236">
        <f>ROUND(I237*H237,2)</f>
        <v>0</v>
      </c>
      <c r="BL237" s="16" t="s">
        <v>221</v>
      </c>
      <c r="BM237" s="235" t="s">
        <v>2861</v>
      </c>
    </row>
    <row r="238" s="10" customFormat="1" ht="22.8" customHeight="1">
      <c r="B238" s="210"/>
      <c r="C238" s="211"/>
      <c r="D238" s="212" t="s">
        <v>72</v>
      </c>
      <c r="E238" s="248" t="s">
        <v>2862</v>
      </c>
      <c r="F238" s="248" t="s">
        <v>889</v>
      </c>
      <c r="G238" s="211"/>
      <c r="H238" s="211"/>
      <c r="I238" s="214"/>
      <c r="J238" s="249">
        <f>BK238</f>
        <v>0</v>
      </c>
      <c r="K238" s="211"/>
      <c r="L238" s="216"/>
      <c r="M238" s="217"/>
      <c r="N238" s="218"/>
      <c r="O238" s="218"/>
      <c r="P238" s="219">
        <f>SUM(P239:P244)</f>
        <v>0</v>
      </c>
      <c r="Q238" s="218"/>
      <c r="R238" s="219">
        <f>SUM(R239:R244)</f>
        <v>0</v>
      </c>
      <c r="S238" s="218"/>
      <c r="T238" s="220">
        <f>SUM(T239:T244)</f>
        <v>0</v>
      </c>
      <c r="AR238" s="221" t="s">
        <v>81</v>
      </c>
      <c r="AT238" s="222" t="s">
        <v>72</v>
      </c>
      <c r="AU238" s="222" t="s">
        <v>81</v>
      </c>
      <c r="AY238" s="221" t="s">
        <v>208</v>
      </c>
      <c r="BK238" s="223">
        <f>SUM(BK239:BK244)</f>
        <v>0</v>
      </c>
    </row>
    <row r="239" s="1" customFormat="1" ht="16.5" customHeight="1">
      <c r="B239" s="37"/>
      <c r="C239" s="224" t="s">
        <v>527</v>
      </c>
      <c r="D239" s="224" t="s">
        <v>209</v>
      </c>
      <c r="E239" s="225" t="s">
        <v>895</v>
      </c>
      <c r="F239" s="226" t="s">
        <v>896</v>
      </c>
      <c r="G239" s="227" t="s">
        <v>339</v>
      </c>
      <c r="H239" s="228">
        <v>1</v>
      </c>
      <c r="I239" s="229"/>
      <c r="J239" s="230">
        <f>ROUND(I239*H239,2)</f>
        <v>0</v>
      </c>
      <c r="K239" s="226" t="s">
        <v>1</v>
      </c>
      <c r="L239" s="42"/>
      <c r="M239" s="231" t="s">
        <v>1</v>
      </c>
      <c r="N239" s="232" t="s">
        <v>38</v>
      </c>
      <c r="O239" s="85"/>
      <c r="P239" s="233">
        <f>O239*H239</f>
        <v>0</v>
      </c>
      <c r="Q239" s="233">
        <v>0</v>
      </c>
      <c r="R239" s="233">
        <f>Q239*H239</f>
        <v>0</v>
      </c>
      <c r="S239" s="233">
        <v>0</v>
      </c>
      <c r="T239" s="234">
        <f>S239*H239</f>
        <v>0</v>
      </c>
      <c r="AR239" s="235" t="s">
        <v>221</v>
      </c>
      <c r="AT239" s="235" t="s">
        <v>209</v>
      </c>
      <c r="AU239" s="235" t="s">
        <v>83</v>
      </c>
      <c r="AY239" s="16" t="s">
        <v>208</v>
      </c>
      <c r="BE239" s="236">
        <f>IF(N239="základní",J239,0)</f>
        <v>0</v>
      </c>
      <c r="BF239" s="236">
        <f>IF(N239="snížená",J239,0)</f>
        <v>0</v>
      </c>
      <c r="BG239" s="236">
        <f>IF(N239="zákl. přenesená",J239,0)</f>
        <v>0</v>
      </c>
      <c r="BH239" s="236">
        <f>IF(N239="sníž. přenesená",J239,0)</f>
        <v>0</v>
      </c>
      <c r="BI239" s="236">
        <f>IF(N239="nulová",J239,0)</f>
        <v>0</v>
      </c>
      <c r="BJ239" s="16" t="s">
        <v>81</v>
      </c>
      <c r="BK239" s="236">
        <f>ROUND(I239*H239,2)</f>
        <v>0</v>
      </c>
      <c r="BL239" s="16" t="s">
        <v>221</v>
      </c>
      <c r="BM239" s="235" t="s">
        <v>2863</v>
      </c>
    </row>
    <row r="240" s="1" customFormat="1" ht="16.5" customHeight="1">
      <c r="B240" s="37"/>
      <c r="C240" s="224" t="s">
        <v>531</v>
      </c>
      <c r="D240" s="224" t="s">
        <v>209</v>
      </c>
      <c r="E240" s="225" t="s">
        <v>2864</v>
      </c>
      <c r="F240" s="226" t="s">
        <v>892</v>
      </c>
      <c r="G240" s="227" t="s">
        <v>339</v>
      </c>
      <c r="H240" s="228">
        <v>1</v>
      </c>
      <c r="I240" s="229"/>
      <c r="J240" s="230">
        <f>ROUND(I240*H240,2)</f>
        <v>0</v>
      </c>
      <c r="K240" s="226" t="s">
        <v>1</v>
      </c>
      <c r="L240" s="42"/>
      <c r="M240" s="231" t="s">
        <v>1</v>
      </c>
      <c r="N240" s="232" t="s">
        <v>38</v>
      </c>
      <c r="O240" s="85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AR240" s="235" t="s">
        <v>221</v>
      </c>
      <c r="AT240" s="235" t="s">
        <v>209</v>
      </c>
      <c r="AU240" s="235" t="s">
        <v>83</v>
      </c>
      <c r="AY240" s="16" t="s">
        <v>208</v>
      </c>
      <c r="BE240" s="236">
        <f>IF(N240="základní",J240,0)</f>
        <v>0</v>
      </c>
      <c r="BF240" s="236">
        <f>IF(N240="snížená",J240,0)</f>
        <v>0</v>
      </c>
      <c r="BG240" s="236">
        <f>IF(N240="zákl. přenesená",J240,0)</f>
        <v>0</v>
      </c>
      <c r="BH240" s="236">
        <f>IF(N240="sníž. přenesená",J240,0)</f>
        <v>0</v>
      </c>
      <c r="BI240" s="236">
        <f>IF(N240="nulová",J240,0)</f>
        <v>0</v>
      </c>
      <c r="BJ240" s="16" t="s">
        <v>81</v>
      </c>
      <c r="BK240" s="236">
        <f>ROUND(I240*H240,2)</f>
        <v>0</v>
      </c>
      <c r="BL240" s="16" t="s">
        <v>221</v>
      </c>
      <c r="BM240" s="235" t="s">
        <v>2865</v>
      </c>
    </row>
    <row r="241" s="1" customFormat="1" ht="16.5" customHeight="1">
      <c r="B241" s="37"/>
      <c r="C241" s="224" t="s">
        <v>537</v>
      </c>
      <c r="D241" s="224" t="s">
        <v>209</v>
      </c>
      <c r="E241" s="225" t="s">
        <v>2866</v>
      </c>
      <c r="F241" s="226" t="s">
        <v>900</v>
      </c>
      <c r="G241" s="227" t="s">
        <v>339</v>
      </c>
      <c r="H241" s="228">
        <v>1</v>
      </c>
      <c r="I241" s="229"/>
      <c r="J241" s="230">
        <f>ROUND(I241*H241,2)</f>
        <v>0</v>
      </c>
      <c r="K241" s="226" t="s">
        <v>1</v>
      </c>
      <c r="L241" s="42"/>
      <c r="M241" s="231" t="s">
        <v>1</v>
      </c>
      <c r="N241" s="232" t="s">
        <v>38</v>
      </c>
      <c r="O241" s="85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221</v>
      </c>
      <c r="AT241" s="235" t="s">
        <v>209</v>
      </c>
      <c r="AU241" s="235" t="s">
        <v>83</v>
      </c>
      <c r="AY241" s="16" t="s">
        <v>208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6" t="s">
        <v>81</v>
      </c>
      <c r="BK241" s="236">
        <f>ROUND(I241*H241,2)</f>
        <v>0</v>
      </c>
      <c r="BL241" s="16" t="s">
        <v>221</v>
      </c>
      <c r="BM241" s="235" t="s">
        <v>2867</v>
      </c>
    </row>
    <row r="242" s="1" customFormat="1" ht="16.5" customHeight="1">
      <c r="B242" s="37"/>
      <c r="C242" s="224" t="s">
        <v>541</v>
      </c>
      <c r="D242" s="224" t="s">
        <v>209</v>
      </c>
      <c r="E242" s="225" t="s">
        <v>2868</v>
      </c>
      <c r="F242" s="226" t="s">
        <v>904</v>
      </c>
      <c r="G242" s="227" t="s">
        <v>339</v>
      </c>
      <c r="H242" s="228">
        <v>1</v>
      </c>
      <c r="I242" s="229"/>
      <c r="J242" s="230">
        <f>ROUND(I242*H242,2)</f>
        <v>0</v>
      </c>
      <c r="K242" s="226" t="s">
        <v>1</v>
      </c>
      <c r="L242" s="42"/>
      <c r="M242" s="231" t="s">
        <v>1</v>
      </c>
      <c r="N242" s="232" t="s">
        <v>38</v>
      </c>
      <c r="O242" s="85"/>
      <c r="P242" s="233">
        <f>O242*H242</f>
        <v>0</v>
      </c>
      <c r="Q242" s="233">
        <v>0</v>
      </c>
      <c r="R242" s="233">
        <f>Q242*H242</f>
        <v>0</v>
      </c>
      <c r="S242" s="233">
        <v>0</v>
      </c>
      <c r="T242" s="234">
        <f>S242*H242</f>
        <v>0</v>
      </c>
      <c r="AR242" s="235" t="s">
        <v>221</v>
      </c>
      <c r="AT242" s="235" t="s">
        <v>209</v>
      </c>
      <c r="AU242" s="235" t="s">
        <v>83</v>
      </c>
      <c r="AY242" s="16" t="s">
        <v>208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6" t="s">
        <v>81</v>
      </c>
      <c r="BK242" s="236">
        <f>ROUND(I242*H242,2)</f>
        <v>0</v>
      </c>
      <c r="BL242" s="16" t="s">
        <v>221</v>
      </c>
      <c r="BM242" s="235" t="s">
        <v>2869</v>
      </c>
    </row>
    <row r="243" s="1" customFormat="1" ht="16.5" customHeight="1">
      <c r="B243" s="37"/>
      <c r="C243" s="224" t="s">
        <v>547</v>
      </c>
      <c r="D243" s="224" t="s">
        <v>209</v>
      </c>
      <c r="E243" s="225" t="s">
        <v>2870</v>
      </c>
      <c r="F243" s="226" t="s">
        <v>2871</v>
      </c>
      <c r="G243" s="227" t="s">
        <v>339</v>
      </c>
      <c r="H243" s="228">
        <v>1</v>
      </c>
      <c r="I243" s="229"/>
      <c r="J243" s="230">
        <f>ROUND(I243*H243,2)</f>
        <v>0</v>
      </c>
      <c r="K243" s="226" t="s">
        <v>1</v>
      </c>
      <c r="L243" s="42"/>
      <c r="M243" s="231" t="s">
        <v>1</v>
      </c>
      <c r="N243" s="232" t="s">
        <v>38</v>
      </c>
      <c r="O243" s="85"/>
      <c r="P243" s="233">
        <f>O243*H243</f>
        <v>0</v>
      </c>
      <c r="Q243" s="233">
        <v>0</v>
      </c>
      <c r="R243" s="233">
        <f>Q243*H243</f>
        <v>0</v>
      </c>
      <c r="S243" s="233">
        <v>0</v>
      </c>
      <c r="T243" s="234">
        <f>S243*H243</f>
        <v>0</v>
      </c>
      <c r="AR243" s="235" t="s">
        <v>221</v>
      </c>
      <c r="AT243" s="235" t="s">
        <v>209</v>
      </c>
      <c r="AU243" s="235" t="s">
        <v>83</v>
      </c>
      <c r="AY243" s="16" t="s">
        <v>208</v>
      </c>
      <c r="BE243" s="236">
        <f>IF(N243="základní",J243,0)</f>
        <v>0</v>
      </c>
      <c r="BF243" s="236">
        <f>IF(N243="snížená",J243,0)</f>
        <v>0</v>
      </c>
      <c r="BG243" s="236">
        <f>IF(N243="zákl. přenesená",J243,0)</f>
        <v>0</v>
      </c>
      <c r="BH243" s="236">
        <f>IF(N243="sníž. přenesená",J243,0)</f>
        <v>0</v>
      </c>
      <c r="BI243" s="236">
        <f>IF(N243="nulová",J243,0)</f>
        <v>0</v>
      </c>
      <c r="BJ243" s="16" t="s">
        <v>81</v>
      </c>
      <c r="BK243" s="236">
        <f>ROUND(I243*H243,2)</f>
        <v>0</v>
      </c>
      <c r="BL243" s="16" t="s">
        <v>221</v>
      </c>
      <c r="BM243" s="235" t="s">
        <v>2872</v>
      </c>
    </row>
    <row r="244" s="1" customFormat="1" ht="16.5" customHeight="1">
      <c r="B244" s="37"/>
      <c r="C244" s="224" t="s">
        <v>551</v>
      </c>
      <c r="D244" s="224" t="s">
        <v>209</v>
      </c>
      <c r="E244" s="225" t="s">
        <v>2873</v>
      </c>
      <c r="F244" s="226" t="s">
        <v>912</v>
      </c>
      <c r="G244" s="227" t="s">
        <v>339</v>
      </c>
      <c r="H244" s="228">
        <v>1</v>
      </c>
      <c r="I244" s="229"/>
      <c r="J244" s="230">
        <f>ROUND(I244*H244,2)</f>
        <v>0</v>
      </c>
      <c r="K244" s="226" t="s">
        <v>1</v>
      </c>
      <c r="L244" s="42"/>
      <c r="M244" s="231" t="s">
        <v>1</v>
      </c>
      <c r="N244" s="232" t="s">
        <v>38</v>
      </c>
      <c r="O244" s="85"/>
      <c r="P244" s="233">
        <f>O244*H244</f>
        <v>0</v>
      </c>
      <c r="Q244" s="233">
        <v>0</v>
      </c>
      <c r="R244" s="233">
        <f>Q244*H244</f>
        <v>0</v>
      </c>
      <c r="S244" s="233">
        <v>0</v>
      </c>
      <c r="T244" s="234">
        <f>S244*H244</f>
        <v>0</v>
      </c>
      <c r="AR244" s="235" t="s">
        <v>221</v>
      </c>
      <c r="AT244" s="235" t="s">
        <v>209</v>
      </c>
      <c r="AU244" s="235" t="s">
        <v>83</v>
      </c>
      <c r="AY244" s="16" t="s">
        <v>208</v>
      </c>
      <c r="BE244" s="236">
        <f>IF(N244="základní",J244,0)</f>
        <v>0</v>
      </c>
      <c r="BF244" s="236">
        <f>IF(N244="snížená",J244,0)</f>
        <v>0</v>
      </c>
      <c r="BG244" s="236">
        <f>IF(N244="zákl. přenesená",J244,0)</f>
        <v>0</v>
      </c>
      <c r="BH244" s="236">
        <f>IF(N244="sníž. přenesená",J244,0)</f>
        <v>0</v>
      </c>
      <c r="BI244" s="236">
        <f>IF(N244="nulová",J244,0)</f>
        <v>0</v>
      </c>
      <c r="BJ244" s="16" t="s">
        <v>81</v>
      </c>
      <c r="BK244" s="236">
        <f>ROUND(I244*H244,2)</f>
        <v>0</v>
      </c>
      <c r="BL244" s="16" t="s">
        <v>221</v>
      </c>
      <c r="BM244" s="235" t="s">
        <v>2874</v>
      </c>
    </row>
    <row r="245" s="10" customFormat="1" ht="25.92" customHeight="1">
      <c r="B245" s="210"/>
      <c r="C245" s="211"/>
      <c r="D245" s="212" t="s">
        <v>72</v>
      </c>
      <c r="E245" s="213" t="s">
        <v>914</v>
      </c>
      <c r="F245" s="213" t="s">
        <v>520</v>
      </c>
      <c r="G245" s="211"/>
      <c r="H245" s="211"/>
      <c r="I245" s="214"/>
      <c r="J245" s="215">
        <f>BK245</f>
        <v>0</v>
      </c>
      <c r="K245" s="211"/>
      <c r="L245" s="216"/>
      <c r="M245" s="217"/>
      <c r="N245" s="218"/>
      <c r="O245" s="218"/>
      <c r="P245" s="219">
        <f>P246+P250</f>
        <v>0</v>
      </c>
      <c r="Q245" s="218"/>
      <c r="R245" s="219">
        <f>R246+R250</f>
        <v>0</v>
      </c>
      <c r="S245" s="218"/>
      <c r="T245" s="220">
        <f>T246+T250</f>
        <v>0</v>
      </c>
      <c r="AR245" s="221" t="s">
        <v>81</v>
      </c>
      <c r="AT245" s="222" t="s">
        <v>72</v>
      </c>
      <c r="AU245" s="222" t="s">
        <v>73</v>
      </c>
      <c r="AY245" s="221" t="s">
        <v>208</v>
      </c>
      <c r="BK245" s="223">
        <f>BK246+BK250</f>
        <v>0</v>
      </c>
    </row>
    <row r="246" s="10" customFormat="1" ht="22.8" customHeight="1">
      <c r="B246" s="210"/>
      <c r="C246" s="211"/>
      <c r="D246" s="212" t="s">
        <v>72</v>
      </c>
      <c r="E246" s="248" t="s">
        <v>2875</v>
      </c>
      <c r="F246" s="248" t="s">
        <v>522</v>
      </c>
      <c r="G246" s="211"/>
      <c r="H246" s="211"/>
      <c r="I246" s="214"/>
      <c r="J246" s="249">
        <f>BK246</f>
        <v>0</v>
      </c>
      <c r="K246" s="211"/>
      <c r="L246" s="216"/>
      <c r="M246" s="217"/>
      <c r="N246" s="218"/>
      <c r="O246" s="218"/>
      <c r="P246" s="219">
        <f>SUM(P247:P249)</f>
        <v>0</v>
      </c>
      <c r="Q246" s="218"/>
      <c r="R246" s="219">
        <f>SUM(R247:R249)</f>
        <v>0</v>
      </c>
      <c r="S246" s="218"/>
      <c r="T246" s="220">
        <f>SUM(T247:T249)</f>
        <v>0</v>
      </c>
      <c r="AR246" s="221" t="s">
        <v>81</v>
      </c>
      <c r="AT246" s="222" t="s">
        <v>72</v>
      </c>
      <c r="AU246" s="222" t="s">
        <v>81</v>
      </c>
      <c r="AY246" s="221" t="s">
        <v>208</v>
      </c>
      <c r="BK246" s="223">
        <f>SUM(BK247:BK249)</f>
        <v>0</v>
      </c>
    </row>
    <row r="247" s="1" customFormat="1" ht="24" customHeight="1">
      <c r="B247" s="37"/>
      <c r="C247" s="224" t="s">
        <v>557</v>
      </c>
      <c r="D247" s="224" t="s">
        <v>209</v>
      </c>
      <c r="E247" s="225" t="s">
        <v>524</v>
      </c>
      <c r="F247" s="226" t="s">
        <v>525</v>
      </c>
      <c r="G247" s="227" t="s">
        <v>284</v>
      </c>
      <c r="H247" s="228">
        <v>5</v>
      </c>
      <c r="I247" s="229"/>
      <c r="J247" s="230">
        <f>ROUND(I247*H247,2)</f>
        <v>0</v>
      </c>
      <c r="K247" s="226" t="s">
        <v>1</v>
      </c>
      <c r="L247" s="42"/>
      <c r="M247" s="231" t="s">
        <v>1</v>
      </c>
      <c r="N247" s="232" t="s">
        <v>38</v>
      </c>
      <c r="O247" s="85"/>
      <c r="P247" s="233">
        <f>O247*H247</f>
        <v>0</v>
      </c>
      <c r="Q247" s="233">
        <v>0</v>
      </c>
      <c r="R247" s="233">
        <f>Q247*H247</f>
        <v>0</v>
      </c>
      <c r="S247" s="233">
        <v>0</v>
      </c>
      <c r="T247" s="234">
        <f>S247*H247</f>
        <v>0</v>
      </c>
      <c r="AR247" s="235" t="s">
        <v>221</v>
      </c>
      <c r="AT247" s="235" t="s">
        <v>209</v>
      </c>
      <c r="AU247" s="235" t="s">
        <v>83</v>
      </c>
      <c r="AY247" s="16" t="s">
        <v>208</v>
      </c>
      <c r="BE247" s="236">
        <f>IF(N247="základní",J247,0)</f>
        <v>0</v>
      </c>
      <c r="BF247" s="236">
        <f>IF(N247="snížená",J247,0)</f>
        <v>0</v>
      </c>
      <c r="BG247" s="236">
        <f>IF(N247="zákl. přenesená",J247,0)</f>
        <v>0</v>
      </c>
      <c r="BH247" s="236">
        <f>IF(N247="sníž. přenesená",J247,0)</f>
        <v>0</v>
      </c>
      <c r="BI247" s="236">
        <f>IF(N247="nulová",J247,0)</f>
        <v>0</v>
      </c>
      <c r="BJ247" s="16" t="s">
        <v>81</v>
      </c>
      <c r="BK247" s="236">
        <f>ROUND(I247*H247,2)</f>
        <v>0</v>
      </c>
      <c r="BL247" s="16" t="s">
        <v>221</v>
      </c>
      <c r="BM247" s="235" t="s">
        <v>2876</v>
      </c>
    </row>
    <row r="248" s="1" customFormat="1" ht="16.5" customHeight="1">
      <c r="B248" s="37"/>
      <c r="C248" s="224" t="s">
        <v>561</v>
      </c>
      <c r="D248" s="224" t="s">
        <v>209</v>
      </c>
      <c r="E248" s="225" t="s">
        <v>528</v>
      </c>
      <c r="F248" s="226" t="s">
        <v>529</v>
      </c>
      <c r="G248" s="227" t="s">
        <v>284</v>
      </c>
      <c r="H248" s="228">
        <v>5</v>
      </c>
      <c r="I248" s="229"/>
      <c r="J248" s="230">
        <f>ROUND(I248*H248,2)</f>
        <v>0</v>
      </c>
      <c r="K248" s="226" t="s">
        <v>1</v>
      </c>
      <c r="L248" s="42"/>
      <c r="M248" s="231" t="s">
        <v>1</v>
      </c>
      <c r="N248" s="232" t="s">
        <v>38</v>
      </c>
      <c r="O248" s="85"/>
      <c r="P248" s="233">
        <f>O248*H248</f>
        <v>0</v>
      </c>
      <c r="Q248" s="233">
        <v>0</v>
      </c>
      <c r="R248" s="233">
        <f>Q248*H248</f>
        <v>0</v>
      </c>
      <c r="S248" s="233">
        <v>0</v>
      </c>
      <c r="T248" s="234">
        <f>S248*H248</f>
        <v>0</v>
      </c>
      <c r="AR248" s="235" t="s">
        <v>221</v>
      </c>
      <c r="AT248" s="235" t="s">
        <v>209</v>
      </c>
      <c r="AU248" s="235" t="s">
        <v>83</v>
      </c>
      <c r="AY248" s="16" t="s">
        <v>208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6" t="s">
        <v>81</v>
      </c>
      <c r="BK248" s="236">
        <f>ROUND(I248*H248,2)</f>
        <v>0</v>
      </c>
      <c r="BL248" s="16" t="s">
        <v>221</v>
      </c>
      <c r="BM248" s="235" t="s">
        <v>2877</v>
      </c>
    </row>
    <row r="249" s="1" customFormat="1" ht="36" customHeight="1">
      <c r="B249" s="37"/>
      <c r="C249" s="224" t="s">
        <v>565</v>
      </c>
      <c r="D249" s="224" t="s">
        <v>209</v>
      </c>
      <c r="E249" s="225" t="s">
        <v>532</v>
      </c>
      <c r="F249" s="226" t="s">
        <v>533</v>
      </c>
      <c r="G249" s="227" t="s">
        <v>284</v>
      </c>
      <c r="H249" s="228">
        <v>2</v>
      </c>
      <c r="I249" s="229"/>
      <c r="J249" s="230">
        <f>ROUND(I249*H249,2)</f>
        <v>0</v>
      </c>
      <c r="K249" s="226" t="s">
        <v>1</v>
      </c>
      <c r="L249" s="42"/>
      <c r="M249" s="231" t="s">
        <v>1</v>
      </c>
      <c r="N249" s="232" t="s">
        <v>38</v>
      </c>
      <c r="O249" s="85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AR249" s="235" t="s">
        <v>221</v>
      </c>
      <c r="AT249" s="235" t="s">
        <v>209</v>
      </c>
      <c r="AU249" s="235" t="s">
        <v>83</v>
      </c>
      <c r="AY249" s="16" t="s">
        <v>208</v>
      </c>
      <c r="BE249" s="236">
        <f>IF(N249="základní",J249,0)</f>
        <v>0</v>
      </c>
      <c r="BF249" s="236">
        <f>IF(N249="snížená",J249,0)</f>
        <v>0</v>
      </c>
      <c r="BG249" s="236">
        <f>IF(N249="zákl. přenesená",J249,0)</f>
        <v>0</v>
      </c>
      <c r="BH249" s="236">
        <f>IF(N249="sníž. přenesená",J249,0)</f>
        <v>0</v>
      </c>
      <c r="BI249" s="236">
        <f>IF(N249="nulová",J249,0)</f>
        <v>0</v>
      </c>
      <c r="BJ249" s="16" t="s">
        <v>81</v>
      </c>
      <c r="BK249" s="236">
        <f>ROUND(I249*H249,2)</f>
        <v>0</v>
      </c>
      <c r="BL249" s="16" t="s">
        <v>221</v>
      </c>
      <c r="BM249" s="235" t="s">
        <v>2878</v>
      </c>
    </row>
    <row r="250" s="10" customFormat="1" ht="22.8" customHeight="1">
      <c r="B250" s="210"/>
      <c r="C250" s="211"/>
      <c r="D250" s="212" t="s">
        <v>72</v>
      </c>
      <c r="E250" s="248" t="s">
        <v>493</v>
      </c>
      <c r="F250" s="248" t="s">
        <v>546</v>
      </c>
      <c r="G250" s="211"/>
      <c r="H250" s="211"/>
      <c r="I250" s="214"/>
      <c r="J250" s="249">
        <f>BK250</f>
        <v>0</v>
      </c>
      <c r="K250" s="211"/>
      <c r="L250" s="216"/>
      <c r="M250" s="217"/>
      <c r="N250" s="218"/>
      <c r="O250" s="218"/>
      <c r="P250" s="219">
        <f>SUM(P251:P252)</f>
        <v>0</v>
      </c>
      <c r="Q250" s="218"/>
      <c r="R250" s="219">
        <f>SUM(R251:R252)</f>
        <v>0</v>
      </c>
      <c r="S250" s="218"/>
      <c r="T250" s="220">
        <f>SUM(T251:T252)</f>
        <v>0</v>
      </c>
      <c r="AR250" s="221" t="s">
        <v>81</v>
      </c>
      <c r="AT250" s="222" t="s">
        <v>72</v>
      </c>
      <c r="AU250" s="222" t="s">
        <v>81</v>
      </c>
      <c r="AY250" s="221" t="s">
        <v>208</v>
      </c>
      <c r="BK250" s="223">
        <f>SUM(BK251:BK252)</f>
        <v>0</v>
      </c>
    </row>
    <row r="251" s="1" customFormat="1" ht="24" customHeight="1">
      <c r="B251" s="37"/>
      <c r="C251" s="224" t="s">
        <v>569</v>
      </c>
      <c r="D251" s="224" t="s">
        <v>209</v>
      </c>
      <c r="E251" s="225" t="s">
        <v>548</v>
      </c>
      <c r="F251" s="226" t="s">
        <v>549</v>
      </c>
      <c r="G251" s="227" t="s">
        <v>284</v>
      </c>
      <c r="H251" s="228">
        <v>1</v>
      </c>
      <c r="I251" s="229"/>
      <c r="J251" s="230">
        <f>ROUND(I251*H251,2)</f>
        <v>0</v>
      </c>
      <c r="K251" s="226" t="s">
        <v>1</v>
      </c>
      <c r="L251" s="42"/>
      <c r="M251" s="231" t="s">
        <v>1</v>
      </c>
      <c r="N251" s="232" t="s">
        <v>38</v>
      </c>
      <c r="O251" s="85"/>
      <c r="P251" s="233">
        <f>O251*H251</f>
        <v>0</v>
      </c>
      <c r="Q251" s="233">
        <v>0</v>
      </c>
      <c r="R251" s="233">
        <f>Q251*H251</f>
        <v>0</v>
      </c>
      <c r="S251" s="233">
        <v>0</v>
      </c>
      <c r="T251" s="234">
        <f>S251*H251</f>
        <v>0</v>
      </c>
      <c r="AR251" s="235" t="s">
        <v>221</v>
      </c>
      <c r="AT251" s="235" t="s">
        <v>209</v>
      </c>
      <c r="AU251" s="235" t="s">
        <v>83</v>
      </c>
      <c r="AY251" s="16" t="s">
        <v>208</v>
      </c>
      <c r="BE251" s="236">
        <f>IF(N251="základní",J251,0)</f>
        <v>0</v>
      </c>
      <c r="BF251" s="236">
        <f>IF(N251="snížená",J251,0)</f>
        <v>0</v>
      </c>
      <c r="BG251" s="236">
        <f>IF(N251="zákl. přenesená",J251,0)</f>
        <v>0</v>
      </c>
      <c r="BH251" s="236">
        <f>IF(N251="sníž. přenesená",J251,0)</f>
        <v>0</v>
      </c>
      <c r="BI251" s="236">
        <f>IF(N251="nulová",J251,0)</f>
        <v>0</v>
      </c>
      <c r="BJ251" s="16" t="s">
        <v>81</v>
      </c>
      <c r="BK251" s="236">
        <f>ROUND(I251*H251,2)</f>
        <v>0</v>
      </c>
      <c r="BL251" s="16" t="s">
        <v>221</v>
      </c>
      <c r="BM251" s="235" t="s">
        <v>2879</v>
      </c>
    </row>
    <row r="252" s="1" customFormat="1" ht="16.5" customHeight="1">
      <c r="B252" s="37"/>
      <c r="C252" s="224" t="s">
        <v>573</v>
      </c>
      <c r="D252" s="224" t="s">
        <v>209</v>
      </c>
      <c r="E252" s="225" t="s">
        <v>552</v>
      </c>
      <c r="F252" s="226" t="s">
        <v>553</v>
      </c>
      <c r="G252" s="227" t="s">
        <v>284</v>
      </c>
      <c r="H252" s="228">
        <v>1</v>
      </c>
      <c r="I252" s="229"/>
      <c r="J252" s="230">
        <f>ROUND(I252*H252,2)</f>
        <v>0</v>
      </c>
      <c r="K252" s="226" t="s">
        <v>1</v>
      </c>
      <c r="L252" s="42"/>
      <c r="M252" s="237" t="s">
        <v>1</v>
      </c>
      <c r="N252" s="238" t="s">
        <v>38</v>
      </c>
      <c r="O252" s="239"/>
      <c r="P252" s="240">
        <f>O252*H252</f>
        <v>0</v>
      </c>
      <c r="Q252" s="240">
        <v>0</v>
      </c>
      <c r="R252" s="240">
        <f>Q252*H252</f>
        <v>0</v>
      </c>
      <c r="S252" s="240">
        <v>0</v>
      </c>
      <c r="T252" s="241">
        <f>S252*H252</f>
        <v>0</v>
      </c>
      <c r="AR252" s="235" t="s">
        <v>221</v>
      </c>
      <c r="AT252" s="235" t="s">
        <v>209</v>
      </c>
      <c r="AU252" s="235" t="s">
        <v>83</v>
      </c>
      <c r="AY252" s="16" t="s">
        <v>208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6" t="s">
        <v>81</v>
      </c>
      <c r="BK252" s="236">
        <f>ROUND(I252*H252,2)</f>
        <v>0</v>
      </c>
      <c r="BL252" s="16" t="s">
        <v>221</v>
      </c>
      <c r="BM252" s="235" t="s">
        <v>2880</v>
      </c>
    </row>
    <row r="253" s="1" customFormat="1" ht="6.96" customHeight="1">
      <c r="B253" s="60"/>
      <c r="C253" s="61"/>
      <c r="D253" s="61"/>
      <c r="E253" s="61"/>
      <c r="F253" s="61"/>
      <c r="G253" s="61"/>
      <c r="H253" s="61"/>
      <c r="I253" s="182"/>
      <c r="J253" s="61"/>
      <c r="K253" s="61"/>
      <c r="L253" s="42"/>
    </row>
  </sheetData>
  <sheetProtection sheet="1" autoFilter="0" formatColumns="0" formatRows="0" objects="1" scenarios="1" spinCount="100000" saltValue="sMlqFVK06BXOlxQFLGtp6ndSNdcPdQftAU2cuguuRsYOGLu9wlvEpFVxvNn6mDgC6oNz6gv26as8UzacG258Ig==" hashValue="ewib1xRYPgxdZyTlWQGJ/F4fSCVYZCguou08tPsxXDZ8MAuWM/THDr+HTi6ZEV5U7sxD1hfD5uKEuEm28tavTg==" algorithmName="SHA-512" password="CC35"/>
  <autoFilter ref="C149:K25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6:H136"/>
    <mergeCell ref="E140:H140"/>
    <mergeCell ref="E138:H138"/>
    <mergeCell ref="E142:H14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126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2632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2881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2735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ROUND(J151,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ROUND((SUM(BE151:BE256)),  2)</f>
        <v>0</v>
      </c>
      <c r="I37" s="163">
        <v>0.20999999999999999</v>
      </c>
      <c r="J37" s="162">
        <f>ROUND(((SUM(BE151:BE256))*I37),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ROUND((SUM(BF151:BF256)),  2)</f>
        <v>0</v>
      </c>
      <c r="I38" s="163">
        <v>0.14999999999999999</v>
      </c>
      <c r="J38" s="162">
        <f>ROUND(((SUM(BF151:BF256))*I38),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ROUND((SUM(BG151:BG256)),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ROUND((SUM(BH151:BH256)),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ROUND((SUM(BI151:BI256)),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2881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El. - MaR - Elektro + MaR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J151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2882</v>
      </c>
      <c r="E101" s="195"/>
      <c r="F101" s="195"/>
      <c r="G101" s="195"/>
      <c r="H101" s="195"/>
      <c r="I101" s="196"/>
      <c r="J101" s="197">
        <f>J152</f>
        <v>0</v>
      </c>
      <c r="K101" s="193"/>
      <c r="L101" s="198"/>
    </row>
    <row r="102" s="11" customFormat="1" ht="19.92" customHeight="1">
      <c r="B102" s="242"/>
      <c r="C102" s="127"/>
      <c r="D102" s="243" t="s">
        <v>274</v>
      </c>
      <c r="E102" s="244"/>
      <c r="F102" s="244"/>
      <c r="G102" s="244"/>
      <c r="H102" s="244"/>
      <c r="I102" s="245"/>
      <c r="J102" s="246">
        <f>J153</f>
        <v>0</v>
      </c>
      <c r="K102" s="127"/>
      <c r="L102" s="247"/>
    </row>
    <row r="103" s="11" customFormat="1" ht="19.92" customHeight="1">
      <c r="B103" s="242"/>
      <c r="C103" s="127"/>
      <c r="D103" s="243" t="s">
        <v>2737</v>
      </c>
      <c r="E103" s="244"/>
      <c r="F103" s="244"/>
      <c r="G103" s="244"/>
      <c r="H103" s="244"/>
      <c r="I103" s="245"/>
      <c r="J103" s="246">
        <f>J183</f>
        <v>0</v>
      </c>
      <c r="K103" s="127"/>
      <c r="L103" s="247"/>
    </row>
    <row r="104" s="11" customFormat="1" ht="19.92" customHeight="1">
      <c r="B104" s="242"/>
      <c r="C104" s="127"/>
      <c r="D104" s="243" t="s">
        <v>2738</v>
      </c>
      <c r="E104" s="244"/>
      <c r="F104" s="244"/>
      <c r="G104" s="244"/>
      <c r="H104" s="244"/>
      <c r="I104" s="245"/>
      <c r="J104" s="246">
        <f>J188</f>
        <v>0</v>
      </c>
      <c r="K104" s="127"/>
      <c r="L104" s="247"/>
    </row>
    <row r="105" s="11" customFormat="1" ht="19.92" customHeight="1">
      <c r="B105" s="242"/>
      <c r="C105" s="127"/>
      <c r="D105" s="243" t="s">
        <v>2739</v>
      </c>
      <c r="E105" s="244"/>
      <c r="F105" s="244"/>
      <c r="G105" s="244"/>
      <c r="H105" s="244"/>
      <c r="I105" s="245"/>
      <c r="J105" s="246">
        <f>J190</f>
        <v>0</v>
      </c>
      <c r="K105" s="127"/>
      <c r="L105" s="247"/>
    </row>
    <row r="106" s="11" customFormat="1" ht="19.92" customHeight="1">
      <c r="B106" s="242"/>
      <c r="C106" s="127"/>
      <c r="D106" s="243" t="s">
        <v>2740</v>
      </c>
      <c r="E106" s="244"/>
      <c r="F106" s="244"/>
      <c r="G106" s="244"/>
      <c r="H106" s="244"/>
      <c r="I106" s="245"/>
      <c r="J106" s="246">
        <f>J192</f>
        <v>0</v>
      </c>
      <c r="K106" s="127"/>
      <c r="L106" s="247"/>
    </row>
    <row r="107" s="11" customFormat="1" ht="19.92" customHeight="1">
      <c r="B107" s="242"/>
      <c r="C107" s="127"/>
      <c r="D107" s="243" t="s">
        <v>243</v>
      </c>
      <c r="E107" s="244"/>
      <c r="F107" s="244"/>
      <c r="G107" s="244"/>
      <c r="H107" s="244"/>
      <c r="I107" s="245"/>
      <c r="J107" s="246">
        <f>J195</f>
        <v>0</v>
      </c>
      <c r="K107" s="127"/>
      <c r="L107" s="247"/>
    </row>
    <row r="108" s="8" customFormat="1" ht="24.96" customHeight="1">
      <c r="B108" s="192"/>
      <c r="C108" s="193"/>
      <c r="D108" s="194" t="s">
        <v>2883</v>
      </c>
      <c r="E108" s="195"/>
      <c r="F108" s="195"/>
      <c r="G108" s="195"/>
      <c r="H108" s="195"/>
      <c r="I108" s="196"/>
      <c r="J108" s="197">
        <f>J199</f>
        <v>0</v>
      </c>
      <c r="K108" s="193"/>
      <c r="L108" s="198"/>
    </row>
    <row r="109" s="11" customFormat="1" ht="19.92" customHeight="1">
      <c r="B109" s="242"/>
      <c r="C109" s="127"/>
      <c r="D109" s="243" t="s">
        <v>2884</v>
      </c>
      <c r="E109" s="244"/>
      <c r="F109" s="244"/>
      <c r="G109" s="244"/>
      <c r="H109" s="244"/>
      <c r="I109" s="245"/>
      <c r="J109" s="246">
        <f>J200</f>
        <v>0</v>
      </c>
      <c r="K109" s="127"/>
      <c r="L109" s="247"/>
    </row>
    <row r="110" s="8" customFormat="1" ht="24.96" customHeight="1">
      <c r="B110" s="192"/>
      <c r="C110" s="193"/>
      <c r="D110" s="194" t="s">
        <v>2885</v>
      </c>
      <c r="E110" s="195"/>
      <c r="F110" s="195"/>
      <c r="G110" s="195"/>
      <c r="H110" s="195"/>
      <c r="I110" s="196"/>
      <c r="J110" s="197">
        <f>J205</f>
        <v>0</v>
      </c>
      <c r="K110" s="193"/>
      <c r="L110" s="198"/>
    </row>
    <row r="111" s="11" customFormat="1" ht="19.92" customHeight="1">
      <c r="B111" s="242"/>
      <c r="C111" s="127"/>
      <c r="D111" s="243" t="s">
        <v>2886</v>
      </c>
      <c r="E111" s="244"/>
      <c r="F111" s="244"/>
      <c r="G111" s="244"/>
      <c r="H111" s="244"/>
      <c r="I111" s="245"/>
      <c r="J111" s="246">
        <f>J206</f>
        <v>0</v>
      </c>
      <c r="K111" s="127"/>
      <c r="L111" s="247"/>
    </row>
    <row r="112" s="8" customFormat="1" ht="24.96" customHeight="1">
      <c r="B112" s="192"/>
      <c r="C112" s="193"/>
      <c r="D112" s="194" t="s">
        <v>2887</v>
      </c>
      <c r="E112" s="195"/>
      <c r="F112" s="195"/>
      <c r="G112" s="195"/>
      <c r="H112" s="195"/>
      <c r="I112" s="196"/>
      <c r="J112" s="197">
        <f>J211</f>
        <v>0</v>
      </c>
      <c r="K112" s="193"/>
      <c r="L112" s="198"/>
    </row>
    <row r="113" s="11" customFormat="1" ht="19.92" customHeight="1">
      <c r="B113" s="242"/>
      <c r="C113" s="127"/>
      <c r="D113" s="243" t="s">
        <v>2888</v>
      </c>
      <c r="E113" s="244"/>
      <c r="F113" s="244"/>
      <c r="G113" s="244"/>
      <c r="H113" s="244"/>
      <c r="I113" s="245"/>
      <c r="J113" s="246">
        <f>J212</f>
        <v>0</v>
      </c>
      <c r="K113" s="127"/>
      <c r="L113" s="247"/>
    </row>
    <row r="114" s="11" customFormat="1" ht="19.92" customHeight="1">
      <c r="B114" s="242"/>
      <c r="C114" s="127"/>
      <c r="D114" s="243" t="s">
        <v>2889</v>
      </c>
      <c r="E114" s="244"/>
      <c r="F114" s="244"/>
      <c r="G114" s="244"/>
      <c r="H114" s="244"/>
      <c r="I114" s="245"/>
      <c r="J114" s="246">
        <f>J214</f>
        <v>0</v>
      </c>
      <c r="K114" s="127"/>
      <c r="L114" s="247"/>
    </row>
    <row r="115" s="11" customFormat="1" ht="19.92" customHeight="1">
      <c r="B115" s="242"/>
      <c r="C115" s="127"/>
      <c r="D115" s="243" t="s">
        <v>2890</v>
      </c>
      <c r="E115" s="244"/>
      <c r="F115" s="244"/>
      <c r="G115" s="244"/>
      <c r="H115" s="244"/>
      <c r="I115" s="245"/>
      <c r="J115" s="246">
        <f>J216</f>
        <v>0</v>
      </c>
      <c r="K115" s="127"/>
      <c r="L115" s="247"/>
    </row>
    <row r="116" s="11" customFormat="1" ht="19.92" customHeight="1">
      <c r="B116" s="242"/>
      <c r="C116" s="127"/>
      <c r="D116" s="243" t="s">
        <v>2891</v>
      </c>
      <c r="E116" s="244"/>
      <c r="F116" s="244"/>
      <c r="G116" s="244"/>
      <c r="H116" s="244"/>
      <c r="I116" s="245"/>
      <c r="J116" s="246">
        <f>J220</f>
        <v>0</v>
      </c>
      <c r="K116" s="127"/>
      <c r="L116" s="247"/>
    </row>
    <row r="117" s="11" customFormat="1" ht="19.92" customHeight="1">
      <c r="B117" s="242"/>
      <c r="C117" s="127"/>
      <c r="D117" s="243" t="s">
        <v>2892</v>
      </c>
      <c r="E117" s="244"/>
      <c r="F117" s="244"/>
      <c r="G117" s="244"/>
      <c r="H117" s="244"/>
      <c r="I117" s="245"/>
      <c r="J117" s="246">
        <f>J223</f>
        <v>0</v>
      </c>
      <c r="K117" s="127"/>
      <c r="L117" s="247"/>
    </row>
    <row r="118" s="11" customFormat="1" ht="19.92" customHeight="1">
      <c r="B118" s="242"/>
      <c r="C118" s="127"/>
      <c r="D118" s="243" t="s">
        <v>2893</v>
      </c>
      <c r="E118" s="244"/>
      <c r="F118" s="244"/>
      <c r="G118" s="244"/>
      <c r="H118" s="244"/>
      <c r="I118" s="245"/>
      <c r="J118" s="246">
        <f>J228</f>
        <v>0</v>
      </c>
      <c r="K118" s="127"/>
      <c r="L118" s="247"/>
    </row>
    <row r="119" s="8" customFormat="1" ht="24.96" customHeight="1">
      <c r="B119" s="192"/>
      <c r="C119" s="193"/>
      <c r="D119" s="194" t="s">
        <v>2894</v>
      </c>
      <c r="E119" s="195"/>
      <c r="F119" s="195"/>
      <c r="G119" s="195"/>
      <c r="H119" s="195"/>
      <c r="I119" s="196"/>
      <c r="J119" s="197">
        <f>J232</f>
        <v>0</v>
      </c>
      <c r="K119" s="193"/>
      <c r="L119" s="198"/>
    </row>
    <row r="120" s="11" customFormat="1" ht="19.92" customHeight="1">
      <c r="B120" s="242"/>
      <c r="C120" s="127"/>
      <c r="D120" s="243" t="s">
        <v>2895</v>
      </c>
      <c r="E120" s="244"/>
      <c r="F120" s="244"/>
      <c r="G120" s="244"/>
      <c r="H120" s="244"/>
      <c r="I120" s="245"/>
      <c r="J120" s="246">
        <f>J233</f>
        <v>0</v>
      </c>
      <c r="K120" s="127"/>
      <c r="L120" s="247"/>
    </row>
    <row r="121" s="11" customFormat="1" ht="19.92" customHeight="1">
      <c r="B121" s="242"/>
      <c r="C121" s="127"/>
      <c r="D121" s="243" t="s">
        <v>2896</v>
      </c>
      <c r="E121" s="244"/>
      <c r="F121" s="244"/>
      <c r="G121" s="244"/>
      <c r="H121" s="244"/>
      <c r="I121" s="245"/>
      <c r="J121" s="246">
        <f>J236</f>
        <v>0</v>
      </c>
      <c r="K121" s="127"/>
      <c r="L121" s="247"/>
    </row>
    <row r="122" s="11" customFormat="1" ht="19.92" customHeight="1">
      <c r="B122" s="242"/>
      <c r="C122" s="127"/>
      <c r="D122" s="243" t="s">
        <v>2897</v>
      </c>
      <c r="E122" s="244"/>
      <c r="F122" s="244"/>
      <c r="G122" s="244"/>
      <c r="H122" s="244"/>
      <c r="I122" s="245"/>
      <c r="J122" s="246">
        <f>J238</f>
        <v>0</v>
      </c>
      <c r="K122" s="127"/>
      <c r="L122" s="247"/>
    </row>
    <row r="123" s="11" customFormat="1" ht="19.92" customHeight="1">
      <c r="B123" s="242"/>
      <c r="C123" s="127"/>
      <c r="D123" s="243" t="s">
        <v>2898</v>
      </c>
      <c r="E123" s="244"/>
      <c r="F123" s="244"/>
      <c r="G123" s="244"/>
      <c r="H123" s="244"/>
      <c r="I123" s="245"/>
      <c r="J123" s="246">
        <f>J240</f>
        <v>0</v>
      </c>
      <c r="K123" s="127"/>
      <c r="L123" s="247"/>
    </row>
    <row r="124" s="8" customFormat="1" ht="24.96" customHeight="1">
      <c r="B124" s="192"/>
      <c r="C124" s="193"/>
      <c r="D124" s="194" t="s">
        <v>2757</v>
      </c>
      <c r="E124" s="195"/>
      <c r="F124" s="195"/>
      <c r="G124" s="195"/>
      <c r="H124" s="195"/>
      <c r="I124" s="196"/>
      <c r="J124" s="197">
        <f>J247</f>
        <v>0</v>
      </c>
      <c r="K124" s="193"/>
      <c r="L124" s="198"/>
    </row>
    <row r="125" s="11" customFormat="1" ht="19.92" customHeight="1">
      <c r="B125" s="242"/>
      <c r="C125" s="127"/>
      <c r="D125" s="243" t="s">
        <v>2758</v>
      </c>
      <c r="E125" s="244"/>
      <c r="F125" s="244"/>
      <c r="G125" s="244"/>
      <c r="H125" s="244"/>
      <c r="I125" s="245"/>
      <c r="J125" s="246">
        <f>J248</f>
        <v>0</v>
      </c>
      <c r="K125" s="127"/>
      <c r="L125" s="247"/>
    </row>
    <row r="126" s="11" customFormat="1" ht="19.92" customHeight="1">
      <c r="B126" s="242"/>
      <c r="C126" s="127"/>
      <c r="D126" s="243" t="s">
        <v>2899</v>
      </c>
      <c r="E126" s="244"/>
      <c r="F126" s="244"/>
      <c r="G126" s="244"/>
      <c r="H126" s="244"/>
      <c r="I126" s="245"/>
      <c r="J126" s="246">
        <f>J252</f>
        <v>0</v>
      </c>
      <c r="K126" s="127"/>
      <c r="L126" s="247"/>
    </row>
    <row r="127" s="11" customFormat="1" ht="19.92" customHeight="1">
      <c r="B127" s="242"/>
      <c r="C127" s="127"/>
      <c r="D127" s="243" t="s">
        <v>2900</v>
      </c>
      <c r="E127" s="244"/>
      <c r="F127" s="244"/>
      <c r="G127" s="244"/>
      <c r="H127" s="244"/>
      <c r="I127" s="245"/>
      <c r="J127" s="246">
        <f>J254</f>
        <v>0</v>
      </c>
      <c r="K127" s="127"/>
      <c r="L127" s="247"/>
    </row>
    <row r="128" s="1" customFormat="1" ht="21.84" customHeight="1">
      <c r="B128" s="37"/>
      <c r="C128" s="38"/>
      <c r="D128" s="38"/>
      <c r="E128" s="38"/>
      <c r="F128" s="38"/>
      <c r="G128" s="38"/>
      <c r="H128" s="38"/>
      <c r="I128" s="149"/>
      <c r="J128" s="38"/>
      <c r="K128" s="38"/>
      <c r="L128" s="42"/>
    </row>
    <row r="129" s="1" customFormat="1" ht="6.96" customHeight="1">
      <c r="B129" s="60"/>
      <c r="C129" s="61"/>
      <c r="D129" s="61"/>
      <c r="E129" s="61"/>
      <c r="F129" s="61"/>
      <c r="G129" s="61"/>
      <c r="H129" s="61"/>
      <c r="I129" s="182"/>
      <c r="J129" s="61"/>
      <c r="K129" s="61"/>
      <c r="L129" s="42"/>
    </row>
    <row r="133" s="1" customFormat="1" ht="6.96" customHeight="1">
      <c r="B133" s="62"/>
      <c r="C133" s="63"/>
      <c r="D133" s="63"/>
      <c r="E133" s="63"/>
      <c r="F133" s="63"/>
      <c r="G133" s="63"/>
      <c r="H133" s="63"/>
      <c r="I133" s="185"/>
      <c r="J133" s="63"/>
      <c r="K133" s="63"/>
      <c r="L133" s="42"/>
    </row>
    <row r="134" s="1" customFormat="1" ht="24.96" customHeight="1">
      <c r="B134" s="37"/>
      <c r="C134" s="22" t="s">
        <v>194</v>
      </c>
      <c r="D134" s="38"/>
      <c r="E134" s="38"/>
      <c r="F134" s="38"/>
      <c r="G134" s="38"/>
      <c r="H134" s="38"/>
      <c r="I134" s="149"/>
      <c r="J134" s="38"/>
      <c r="K134" s="38"/>
      <c r="L134" s="42"/>
    </row>
    <row r="135" s="1" customFormat="1" ht="6.96" customHeight="1">
      <c r="B135" s="37"/>
      <c r="C135" s="38"/>
      <c r="D135" s="38"/>
      <c r="E135" s="38"/>
      <c r="F135" s="38"/>
      <c r="G135" s="38"/>
      <c r="H135" s="38"/>
      <c r="I135" s="149"/>
      <c r="J135" s="38"/>
      <c r="K135" s="38"/>
      <c r="L135" s="42"/>
    </row>
    <row r="136" s="1" customFormat="1" ht="12" customHeight="1">
      <c r="B136" s="37"/>
      <c r="C136" s="31" t="s">
        <v>16</v>
      </c>
      <c r="D136" s="38"/>
      <c r="E136" s="38"/>
      <c r="F136" s="38"/>
      <c r="G136" s="38"/>
      <c r="H136" s="38"/>
      <c r="I136" s="149"/>
      <c r="J136" s="38"/>
      <c r="K136" s="38"/>
      <c r="L136" s="42"/>
    </row>
    <row r="137" s="1" customFormat="1" ht="16.5" customHeight="1">
      <c r="B137" s="37"/>
      <c r="C137" s="38"/>
      <c r="D137" s="38"/>
      <c r="E137" s="186" t="str">
        <f>E7</f>
        <v>NOVÝ ZDROJ TEPLA, TEPLOVODNÍ ROZVODY A REGULACE VYTÁPĚNÍ DŘEVOTERM s.r.o, BŘEZOVÁ</v>
      </c>
      <c r="F137" s="31"/>
      <c r="G137" s="31"/>
      <c r="H137" s="31"/>
      <c r="I137" s="149"/>
      <c r="J137" s="38"/>
      <c r="K137" s="38"/>
      <c r="L137" s="42"/>
    </row>
    <row r="138" ht="12" customHeight="1">
      <c r="B138" s="20"/>
      <c r="C138" s="31" t="s">
        <v>187</v>
      </c>
      <c r="D138" s="21"/>
      <c r="E138" s="21"/>
      <c r="F138" s="21"/>
      <c r="G138" s="21"/>
      <c r="H138" s="21"/>
      <c r="I138" s="141"/>
      <c r="J138" s="21"/>
      <c r="K138" s="21"/>
      <c r="L138" s="19"/>
    </row>
    <row r="139" ht="16.5" customHeight="1">
      <c r="B139" s="20"/>
      <c r="C139" s="21"/>
      <c r="D139" s="21"/>
      <c r="E139" s="186" t="s">
        <v>2632</v>
      </c>
      <c r="F139" s="21"/>
      <c r="G139" s="21"/>
      <c r="H139" s="21"/>
      <c r="I139" s="141"/>
      <c r="J139" s="21"/>
      <c r="K139" s="21"/>
      <c r="L139" s="19"/>
    </row>
    <row r="140" ht="12" customHeight="1">
      <c r="B140" s="20"/>
      <c r="C140" s="31" t="s">
        <v>233</v>
      </c>
      <c r="D140" s="21"/>
      <c r="E140" s="21"/>
      <c r="F140" s="21"/>
      <c r="G140" s="21"/>
      <c r="H140" s="21"/>
      <c r="I140" s="141"/>
      <c r="J140" s="21"/>
      <c r="K140" s="21"/>
      <c r="L140" s="19"/>
    </row>
    <row r="141" s="1" customFormat="1" ht="16.5" customHeight="1">
      <c r="B141" s="37"/>
      <c r="C141" s="38"/>
      <c r="D141" s="38"/>
      <c r="E141" s="296" t="s">
        <v>2881</v>
      </c>
      <c r="F141" s="38"/>
      <c r="G141" s="38"/>
      <c r="H141" s="38"/>
      <c r="I141" s="149"/>
      <c r="J141" s="38"/>
      <c r="K141" s="38"/>
      <c r="L141" s="42"/>
    </row>
    <row r="142" s="1" customFormat="1" ht="12" customHeight="1">
      <c r="B142" s="37"/>
      <c r="C142" s="31" t="s">
        <v>2380</v>
      </c>
      <c r="D142" s="38"/>
      <c r="E142" s="38"/>
      <c r="F142" s="38"/>
      <c r="G142" s="38"/>
      <c r="H142" s="38"/>
      <c r="I142" s="149"/>
      <c r="J142" s="38"/>
      <c r="K142" s="38"/>
      <c r="L142" s="42"/>
    </row>
    <row r="143" s="1" customFormat="1" ht="16.5" customHeight="1">
      <c r="B143" s="37"/>
      <c r="C143" s="38"/>
      <c r="D143" s="38"/>
      <c r="E143" s="70" t="str">
        <f>E13</f>
        <v>El. - MaR - Elektro + MaR</v>
      </c>
      <c r="F143" s="38"/>
      <c r="G143" s="38"/>
      <c r="H143" s="38"/>
      <c r="I143" s="149"/>
      <c r="J143" s="38"/>
      <c r="K143" s="38"/>
      <c r="L143" s="42"/>
    </row>
    <row r="144" s="1" customFormat="1" ht="6.96" customHeight="1">
      <c r="B144" s="37"/>
      <c r="C144" s="38"/>
      <c r="D144" s="38"/>
      <c r="E144" s="38"/>
      <c r="F144" s="38"/>
      <c r="G144" s="38"/>
      <c r="H144" s="38"/>
      <c r="I144" s="149"/>
      <c r="J144" s="38"/>
      <c r="K144" s="38"/>
      <c r="L144" s="42"/>
    </row>
    <row r="145" s="1" customFormat="1" ht="12" customHeight="1">
      <c r="B145" s="37"/>
      <c r="C145" s="31" t="s">
        <v>20</v>
      </c>
      <c r="D145" s="38"/>
      <c r="E145" s="38"/>
      <c r="F145" s="26" t="str">
        <f>F16</f>
        <v>Březová</v>
      </c>
      <c r="G145" s="38"/>
      <c r="H145" s="38"/>
      <c r="I145" s="151" t="s">
        <v>22</v>
      </c>
      <c r="J145" s="73" t="str">
        <f>IF(J16="","",J16)</f>
        <v>26. 4. 2019</v>
      </c>
      <c r="K145" s="38"/>
      <c r="L145" s="42"/>
    </row>
    <row r="146" s="1" customFormat="1" ht="6.96" customHeight="1">
      <c r="B146" s="37"/>
      <c r="C146" s="38"/>
      <c r="D146" s="38"/>
      <c r="E146" s="38"/>
      <c r="F146" s="38"/>
      <c r="G146" s="38"/>
      <c r="H146" s="38"/>
      <c r="I146" s="149"/>
      <c r="J146" s="38"/>
      <c r="K146" s="38"/>
      <c r="L146" s="42"/>
    </row>
    <row r="147" s="1" customFormat="1" ht="15.15" customHeight="1">
      <c r="B147" s="37"/>
      <c r="C147" s="31" t="s">
        <v>24</v>
      </c>
      <c r="D147" s="38"/>
      <c r="E147" s="38"/>
      <c r="F147" s="26" t="str">
        <f>E19</f>
        <v xml:space="preserve"> </v>
      </c>
      <c r="G147" s="38"/>
      <c r="H147" s="38"/>
      <c r="I147" s="151" t="s">
        <v>29</v>
      </c>
      <c r="J147" s="35" t="str">
        <f>E25</f>
        <v>Ing. Michal Pátek</v>
      </c>
      <c r="K147" s="38"/>
      <c r="L147" s="42"/>
    </row>
    <row r="148" s="1" customFormat="1" ht="15.15" customHeight="1">
      <c r="B148" s="37"/>
      <c r="C148" s="31" t="s">
        <v>27</v>
      </c>
      <c r="D148" s="38"/>
      <c r="E148" s="38"/>
      <c r="F148" s="26" t="str">
        <f>IF(E22="","",E22)</f>
        <v>Vyplň údaj</v>
      </c>
      <c r="G148" s="38"/>
      <c r="H148" s="38"/>
      <c r="I148" s="151" t="s">
        <v>30</v>
      </c>
      <c r="J148" s="35" t="str">
        <f>E28</f>
        <v>VK CAD s.r.o.</v>
      </c>
      <c r="K148" s="38"/>
      <c r="L148" s="42"/>
    </row>
    <row r="149" s="1" customFormat="1" ht="10.32" customHeight="1">
      <c r="B149" s="37"/>
      <c r="C149" s="38"/>
      <c r="D149" s="38"/>
      <c r="E149" s="38"/>
      <c r="F149" s="38"/>
      <c r="G149" s="38"/>
      <c r="H149" s="38"/>
      <c r="I149" s="149"/>
      <c r="J149" s="38"/>
      <c r="K149" s="38"/>
      <c r="L149" s="42"/>
    </row>
    <row r="150" s="9" customFormat="1" ht="29.28" customHeight="1">
      <c r="B150" s="199"/>
      <c r="C150" s="200" t="s">
        <v>195</v>
      </c>
      <c r="D150" s="201" t="s">
        <v>58</v>
      </c>
      <c r="E150" s="201" t="s">
        <v>54</v>
      </c>
      <c r="F150" s="201" t="s">
        <v>55</v>
      </c>
      <c r="G150" s="201" t="s">
        <v>196</v>
      </c>
      <c r="H150" s="201" t="s">
        <v>197</v>
      </c>
      <c r="I150" s="202" t="s">
        <v>198</v>
      </c>
      <c r="J150" s="203" t="s">
        <v>191</v>
      </c>
      <c r="K150" s="204" t="s">
        <v>199</v>
      </c>
      <c r="L150" s="205"/>
      <c r="M150" s="94" t="s">
        <v>1</v>
      </c>
      <c r="N150" s="95" t="s">
        <v>37</v>
      </c>
      <c r="O150" s="95" t="s">
        <v>200</v>
      </c>
      <c r="P150" s="95" t="s">
        <v>201</v>
      </c>
      <c r="Q150" s="95" t="s">
        <v>202</v>
      </c>
      <c r="R150" s="95" t="s">
        <v>203</v>
      </c>
      <c r="S150" s="95" t="s">
        <v>204</v>
      </c>
      <c r="T150" s="96" t="s">
        <v>205</v>
      </c>
    </row>
    <row r="151" s="1" customFormat="1" ht="22.8" customHeight="1">
      <c r="B151" s="37"/>
      <c r="C151" s="101" t="s">
        <v>206</v>
      </c>
      <c r="D151" s="38"/>
      <c r="E151" s="38"/>
      <c r="F151" s="38"/>
      <c r="G151" s="38"/>
      <c r="H151" s="38"/>
      <c r="I151" s="149"/>
      <c r="J151" s="206">
        <f>BK151</f>
        <v>0</v>
      </c>
      <c r="K151" s="38"/>
      <c r="L151" s="42"/>
      <c r="M151" s="97"/>
      <c r="N151" s="98"/>
      <c r="O151" s="98"/>
      <c r="P151" s="207">
        <f>P152+P199+P205+P211+P232+P247</f>
        <v>0</v>
      </c>
      <c r="Q151" s="98"/>
      <c r="R151" s="207">
        <f>R152+R199+R205+R211+R232+R247</f>
        <v>0</v>
      </c>
      <c r="S151" s="98"/>
      <c r="T151" s="208">
        <f>T152+T199+T205+T211+T232+T247</f>
        <v>0</v>
      </c>
      <c r="AT151" s="16" t="s">
        <v>72</v>
      </c>
      <c r="AU151" s="16" t="s">
        <v>193</v>
      </c>
      <c r="BK151" s="209">
        <f>BK152+BK199+BK205+BK211+BK232+BK247</f>
        <v>0</v>
      </c>
    </row>
    <row r="152" s="10" customFormat="1" ht="25.92" customHeight="1">
      <c r="B152" s="210"/>
      <c r="C152" s="211"/>
      <c r="D152" s="212" t="s">
        <v>72</v>
      </c>
      <c r="E152" s="213" t="s">
        <v>275</v>
      </c>
      <c r="F152" s="213" t="s">
        <v>2901</v>
      </c>
      <c r="G152" s="211"/>
      <c r="H152" s="211"/>
      <c r="I152" s="214"/>
      <c r="J152" s="215">
        <f>BK152</f>
        <v>0</v>
      </c>
      <c r="K152" s="211"/>
      <c r="L152" s="216"/>
      <c r="M152" s="217"/>
      <c r="N152" s="218"/>
      <c r="O152" s="218"/>
      <c r="P152" s="219">
        <f>P153+P183+P188+P190+P192+P195</f>
        <v>0</v>
      </c>
      <c r="Q152" s="218"/>
      <c r="R152" s="219">
        <f>R153+R183+R188+R190+R192+R195</f>
        <v>0</v>
      </c>
      <c r="S152" s="218"/>
      <c r="T152" s="220">
        <f>T153+T183+T188+T190+T192+T195</f>
        <v>0</v>
      </c>
      <c r="AR152" s="221" t="s">
        <v>81</v>
      </c>
      <c r="AT152" s="222" t="s">
        <v>72</v>
      </c>
      <c r="AU152" s="222" t="s">
        <v>73</v>
      </c>
      <c r="AY152" s="221" t="s">
        <v>208</v>
      </c>
      <c r="BK152" s="223">
        <f>BK153+BK183+BK188+BK190+BK192+BK195</f>
        <v>0</v>
      </c>
    </row>
    <row r="153" s="10" customFormat="1" ht="22.8" customHeight="1">
      <c r="B153" s="210"/>
      <c r="C153" s="211"/>
      <c r="D153" s="212" t="s">
        <v>72</v>
      </c>
      <c r="E153" s="248" t="s">
        <v>916</v>
      </c>
      <c r="F153" s="248" t="s">
        <v>917</v>
      </c>
      <c r="G153" s="211"/>
      <c r="H153" s="211"/>
      <c r="I153" s="214"/>
      <c r="J153" s="249">
        <f>BK153</f>
        <v>0</v>
      </c>
      <c r="K153" s="211"/>
      <c r="L153" s="216"/>
      <c r="M153" s="217"/>
      <c r="N153" s="218"/>
      <c r="O153" s="218"/>
      <c r="P153" s="219">
        <f>SUM(P154:P182)</f>
        <v>0</v>
      </c>
      <c r="Q153" s="218"/>
      <c r="R153" s="219">
        <f>SUM(R154:R182)</f>
        <v>0</v>
      </c>
      <c r="S153" s="218"/>
      <c r="T153" s="220">
        <f>SUM(T154:T182)</f>
        <v>0</v>
      </c>
      <c r="AR153" s="221" t="s">
        <v>81</v>
      </c>
      <c r="AT153" s="222" t="s">
        <v>72</v>
      </c>
      <c r="AU153" s="222" t="s">
        <v>81</v>
      </c>
      <c r="AY153" s="221" t="s">
        <v>208</v>
      </c>
      <c r="BK153" s="223">
        <f>SUM(BK154:BK182)</f>
        <v>0</v>
      </c>
    </row>
    <row r="154" s="1" customFormat="1" ht="16.5" customHeight="1">
      <c r="B154" s="37"/>
      <c r="C154" s="224" t="s">
        <v>81</v>
      </c>
      <c r="D154" s="224" t="s">
        <v>209</v>
      </c>
      <c r="E154" s="225" t="s">
        <v>2761</v>
      </c>
      <c r="F154" s="226" t="s">
        <v>2762</v>
      </c>
      <c r="G154" s="227" t="s">
        <v>284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2902</v>
      </c>
    </row>
    <row r="155" s="1" customFormat="1" ht="24" customHeight="1">
      <c r="B155" s="37"/>
      <c r="C155" s="224" t="s">
        <v>83</v>
      </c>
      <c r="D155" s="224" t="s">
        <v>209</v>
      </c>
      <c r="E155" s="225" t="s">
        <v>2764</v>
      </c>
      <c r="F155" s="226" t="s">
        <v>2765</v>
      </c>
      <c r="G155" s="227" t="s">
        <v>284</v>
      </c>
      <c r="H155" s="228">
        <v>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2903</v>
      </c>
    </row>
    <row r="156" s="1" customFormat="1" ht="16.5" customHeight="1">
      <c r="B156" s="37"/>
      <c r="C156" s="224" t="s">
        <v>104</v>
      </c>
      <c r="D156" s="224" t="s">
        <v>209</v>
      </c>
      <c r="E156" s="225" t="s">
        <v>2767</v>
      </c>
      <c r="F156" s="226" t="s">
        <v>2768</v>
      </c>
      <c r="G156" s="227" t="s">
        <v>284</v>
      </c>
      <c r="H156" s="228">
        <v>1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2904</v>
      </c>
    </row>
    <row r="157" s="1" customFormat="1" ht="24" customHeight="1">
      <c r="B157" s="37"/>
      <c r="C157" s="224" t="s">
        <v>221</v>
      </c>
      <c r="D157" s="224" t="s">
        <v>209</v>
      </c>
      <c r="E157" s="225" t="s">
        <v>2770</v>
      </c>
      <c r="F157" s="226" t="s">
        <v>2771</v>
      </c>
      <c r="G157" s="227" t="s">
        <v>284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2905</v>
      </c>
    </row>
    <row r="158" s="1" customFormat="1" ht="24" customHeight="1">
      <c r="B158" s="37"/>
      <c r="C158" s="224" t="s">
        <v>207</v>
      </c>
      <c r="D158" s="224" t="s">
        <v>209</v>
      </c>
      <c r="E158" s="225" t="s">
        <v>2773</v>
      </c>
      <c r="F158" s="226" t="s">
        <v>2774</v>
      </c>
      <c r="G158" s="227" t="s">
        <v>284</v>
      </c>
      <c r="H158" s="228">
        <v>2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2906</v>
      </c>
    </row>
    <row r="159" s="1" customFormat="1" ht="16.5" customHeight="1">
      <c r="B159" s="37"/>
      <c r="C159" s="224" t="s">
        <v>228</v>
      </c>
      <c r="D159" s="224" t="s">
        <v>209</v>
      </c>
      <c r="E159" s="225" t="s">
        <v>2776</v>
      </c>
      <c r="F159" s="226" t="s">
        <v>2777</v>
      </c>
      <c r="G159" s="227" t="s">
        <v>284</v>
      </c>
      <c r="H159" s="228">
        <v>1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2907</v>
      </c>
    </row>
    <row r="160" s="1" customFormat="1" ht="16.5" customHeight="1">
      <c r="B160" s="37"/>
      <c r="C160" s="224" t="s">
        <v>302</v>
      </c>
      <c r="D160" s="224" t="s">
        <v>209</v>
      </c>
      <c r="E160" s="225" t="s">
        <v>2779</v>
      </c>
      <c r="F160" s="226" t="s">
        <v>2780</v>
      </c>
      <c r="G160" s="227" t="s">
        <v>284</v>
      </c>
      <c r="H160" s="228">
        <v>10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2908</v>
      </c>
    </row>
    <row r="161" s="1" customFormat="1" ht="16.5" customHeight="1">
      <c r="B161" s="37"/>
      <c r="C161" s="224" t="s">
        <v>285</v>
      </c>
      <c r="D161" s="224" t="s">
        <v>209</v>
      </c>
      <c r="E161" s="225" t="s">
        <v>927</v>
      </c>
      <c r="F161" s="226" t="s">
        <v>928</v>
      </c>
      <c r="G161" s="227" t="s">
        <v>284</v>
      </c>
      <c r="H161" s="228">
        <v>1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221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2909</v>
      </c>
    </row>
    <row r="162" s="1" customFormat="1" ht="16.5" customHeight="1">
      <c r="B162" s="37"/>
      <c r="C162" s="224" t="s">
        <v>309</v>
      </c>
      <c r="D162" s="224" t="s">
        <v>209</v>
      </c>
      <c r="E162" s="225" t="s">
        <v>933</v>
      </c>
      <c r="F162" s="226" t="s">
        <v>934</v>
      </c>
      <c r="G162" s="227" t="s">
        <v>284</v>
      </c>
      <c r="H162" s="228">
        <v>2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2910</v>
      </c>
    </row>
    <row r="163" s="1" customFormat="1" ht="16.5" customHeight="1">
      <c r="B163" s="37"/>
      <c r="C163" s="224" t="s">
        <v>313</v>
      </c>
      <c r="D163" s="224" t="s">
        <v>209</v>
      </c>
      <c r="E163" s="225" t="s">
        <v>939</v>
      </c>
      <c r="F163" s="226" t="s">
        <v>940</v>
      </c>
      <c r="G163" s="227" t="s">
        <v>284</v>
      </c>
      <c r="H163" s="228">
        <v>2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2911</v>
      </c>
    </row>
    <row r="164" s="1" customFormat="1" ht="16.5" customHeight="1">
      <c r="B164" s="37"/>
      <c r="C164" s="224" t="s">
        <v>317</v>
      </c>
      <c r="D164" s="224" t="s">
        <v>209</v>
      </c>
      <c r="E164" s="225" t="s">
        <v>951</v>
      </c>
      <c r="F164" s="226" t="s">
        <v>952</v>
      </c>
      <c r="G164" s="227" t="s">
        <v>284</v>
      </c>
      <c r="H164" s="228">
        <v>1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2912</v>
      </c>
    </row>
    <row r="165" s="1" customFormat="1" ht="16.5" customHeight="1">
      <c r="B165" s="37"/>
      <c r="C165" s="224" t="s">
        <v>321</v>
      </c>
      <c r="D165" s="224" t="s">
        <v>209</v>
      </c>
      <c r="E165" s="225" t="s">
        <v>965</v>
      </c>
      <c r="F165" s="226" t="s">
        <v>966</v>
      </c>
      <c r="G165" s="227" t="s">
        <v>284</v>
      </c>
      <c r="H165" s="228">
        <v>3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2913</v>
      </c>
    </row>
    <row r="166" s="1" customFormat="1" ht="16.5" customHeight="1">
      <c r="B166" s="37"/>
      <c r="C166" s="224" t="s">
        <v>325</v>
      </c>
      <c r="D166" s="224" t="s">
        <v>209</v>
      </c>
      <c r="E166" s="225" t="s">
        <v>1005</v>
      </c>
      <c r="F166" s="226" t="s">
        <v>1006</v>
      </c>
      <c r="G166" s="227" t="s">
        <v>284</v>
      </c>
      <c r="H166" s="228">
        <v>2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2914</v>
      </c>
    </row>
    <row r="167" s="1" customFormat="1" ht="16.5" customHeight="1">
      <c r="B167" s="37"/>
      <c r="C167" s="224" t="s">
        <v>329</v>
      </c>
      <c r="D167" s="224" t="s">
        <v>209</v>
      </c>
      <c r="E167" s="225" t="s">
        <v>1011</v>
      </c>
      <c r="F167" s="226" t="s">
        <v>1012</v>
      </c>
      <c r="G167" s="227" t="s">
        <v>284</v>
      </c>
      <c r="H167" s="228">
        <v>2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221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2915</v>
      </c>
    </row>
    <row r="168" s="1" customFormat="1" ht="16.5" customHeight="1">
      <c r="B168" s="37"/>
      <c r="C168" s="224" t="s">
        <v>8</v>
      </c>
      <c r="D168" s="224" t="s">
        <v>209</v>
      </c>
      <c r="E168" s="225" t="s">
        <v>1029</v>
      </c>
      <c r="F168" s="226" t="s">
        <v>1030</v>
      </c>
      <c r="G168" s="227" t="s">
        <v>284</v>
      </c>
      <c r="H168" s="228">
        <v>1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2916</v>
      </c>
    </row>
    <row r="169" s="1" customFormat="1" ht="16.5" customHeight="1">
      <c r="B169" s="37"/>
      <c r="C169" s="224" t="s">
        <v>336</v>
      </c>
      <c r="D169" s="224" t="s">
        <v>209</v>
      </c>
      <c r="E169" s="225" t="s">
        <v>1035</v>
      </c>
      <c r="F169" s="226" t="s">
        <v>1036</v>
      </c>
      <c r="G169" s="227" t="s">
        <v>284</v>
      </c>
      <c r="H169" s="228">
        <v>3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2917</v>
      </c>
    </row>
    <row r="170" s="1" customFormat="1" ht="16.5" customHeight="1">
      <c r="B170" s="37"/>
      <c r="C170" s="224" t="s">
        <v>341</v>
      </c>
      <c r="D170" s="224" t="s">
        <v>209</v>
      </c>
      <c r="E170" s="225" t="s">
        <v>562</v>
      </c>
      <c r="F170" s="226" t="s">
        <v>563</v>
      </c>
      <c r="G170" s="227" t="s">
        <v>284</v>
      </c>
      <c r="H170" s="228">
        <v>2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2918</v>
      </c>
    </row>
    <row r="171" s="1" customFormat="1" ht="16.5" customHeight="1">
      <c r="B171" s="37"/>
      <c r="C171" s="224" t="s">
        <v>345</v>
      </c>
      <c r="D171" s="224" t="s">
        <v>209</v>
      </c>
      <c r="E171" s="225" t="s">
        <v>1045</v>
      </c>
      <c r="F171" s="226" t="s">
        <v>1046</v>
      </c>
      <c r="G171" s="227" t="s">
        <v>284</v>
      </c>
      <c r="H171" s="228">
        <v>17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2919</v>
      </c>
    </row>
    <row r="172" s="1" customFormat="1" ht="16.5" customHeight="1">
      <c r="B172" s="37"/>
      <c r="C172" s="224" t="s">
        <v>349</v>
      </c>
      <c r="D172" s="224" t="s">
        <v>209</v>
      </c>
      <c r="E172" s="225" t="s">
        <v>1051</v>
      </c>
      <c r="F172" s="226" t="s">
        <v>1052</v>
      </c>
      <c r="G172" s="227" t="s">
        <v>284</v>
      </c>
      <c r="H172" s="228">
        <v>2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2920</v>
      </c>
    </row>
    <row r="173" s="1" customFormat="1" ht="16.5" customHeight="1">
      <c r="B173" s="37"/>
      <c r="C173" s="224" t="s">
        <v>353</v>
      </c>
      <c r="D173" s="224" t="s">
        <v>209</v>
      </c>
      <c r="E173" s="225" t="s">
        <v>1057</v>
      </c>
      <c r="F173" s="226" t="s">
        <v>1058</v>
      </c>
      <c r="G173" s="227" t="s">
        <v>284</v>
      </c>
      <c r="H173" s="228">
        <v>2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2921</v>
      </c>
    </row>
    <row r="174" s="1" customFormat="1" ht="16.5" customHeight="1">
      <c r="B174" s="37"/>
      <c r="C174" s="224" t="s">
        <v>7</v>
      </c>
      <c r="D174" s="224" t="s">
        <v>209</v>
      </c>
      <c r="E174" s="225" t="s">
        <v>1069</v>
      </c>
      <c r="F174" s="226" t="s">
        <v>1070</v>
      </c>
      <c r="G174" s="227" t="s">
        <v>284</v>
      </c>
      <c r="H174" s="228">
        <v>2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2922</v>
      </c>
    </row>
    <row r="175" s="1" customFormat="1" ht="16.5" customHeight="1">
      <c r="B175" s="37"/>
      <c r="C175" s="224" t="s">
        <v>360</v>
      </c>
      <c r="D175" s="224" t="s">
        <v>209</v>
      </c>
      <c r="E175" s="225" t="s">
        <v>1081</v>
      </c>
      <c r="F175" s="226" t="s">
        <v>1082</v>
      </c>
      <c r="G175" s="227" t="s">
        <v>284</v>
      </c>
      <c r="H175" s="228">
        <v>6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2923</v>
      </c>
    </row>
    <row r="176" s="1" customFormat="1" ht="16.5" customHeight="1">
      <c r="B176" s="37"/>
      <c r="C176" s="224" t="s">
        <v>364</v>
      </c>
      <c r="D176" s="224" t="s">
        <v>209</v>
      </c>
      <c r="E176" s="225" t="s">
        <v>1093</v>
      </c>
      <c r="F176" s="226" t="s">
        <v>1094</v>
      </c>
      <c r="G176" s="227" t="s">
        <v>284</v>
      </c>
      <c r="H176" s="228">
        <v>40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2924</v>
      </c>
    </row>
    <row r="177" s="1" customFormat="1" ht="16.5" customHeight="1">
      <c r="B177" s="37"/>
      <c r="C177" s="224" t="s">
        <v>368</v>
      </c>
      <c r="D177" s="224" t="s">
        <v>209</v>
      </c>
      <c r="E177" s="225" t="s">
        <v>1111</v>
      </c>
      <c r="F177" s="226" t="s">
        <v>1112</v>
      </c>
      <c r="G177" s="227" t="s">
        <v>284</v>
      </c>
      <c r="H177" s="228">
        <v>1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2925</v>
      </c>
    </row>
    <row r="178" s="1" customFormat="1" ht="16.5" customHeight="1">
      <c r="B178" s="37"/>
      <c r="C178" s="224" t="s">
        <v>372</v>
      </c>
      <c r="D178" s="224" t="s">
        <v>209</v>
      </c>
      <c r="E178" s="225" t="s">
        <v>1123</v>
      </c>
      <c r="F178" s="226" t="s">
        <v>1124</v>
      </c>
      <c r="G178" s="227" t="s">
        <v>284</v>
      </c>
      <c r="H178" s="228">
        <v>4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2926</v>
      </c>
    </row>
    <row r="179" s="1" customFormat="1" ht="16.5" customHeight="1">
      <c r="B179" s="37"/>
      <c r="C179" s="224" t="s">
        <v>376</v>
      </c>
      <c r="D179" s="224" t="s">
        <v>209</v>
      </c>
      <c r="E179" s="225" t="s">
        <v>1131</v>
      </c>
      <c r="F179" s="226" t="s">
        <v>1132</v>
      </c>
      <c r="G179" s="227" t="s">
        <v>284</v>
      </c>
      <c r="H179" s="228">
        <v>2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2927</v>
      </c>
    </row>
    <row r="180" s="1" customFormat="1" ht="16.5" customHeight="1">
      <c r="B180" s="37"/>
      <c r="C180" s="224" t="s">
        <v>384</v>
      </c>
      <c r="D180" s="224" t="s">
        <v>209</v>
      </c>
      <c r="E180" s="225" t="s">
        <v>1135</v>
      </c>
      <c r="F180" s="226" t="s">
        <v>1136</v>
      </c>
      <c r="G180" s="227" t="s">
        <v>284</v>
      </c>
      <c r="H180" s="228">
        <v>4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2928</v>
      </c>
    </row>
    <row r="181" s="1" customFormat="1" ht="16.5" customHeight="1">
      <c r="B181" s="37"/>
      <c r="C181" s="224" t="s">
        <v>388</v>
      </c>
      <c r="D181" s="224" t="s">
        <v>209</v>
      </c>
      <c r="E181" s="225" t="s">
        <v>1143</v>
      </c>
      <c r="F181" s="226" t="s">
        <v>1144</v>
      </c>
      <c r="G181" s="227" t="s">
        <v>284</v>
      </c>
      <c r="H181" s="228">
        <v>4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2929</v>
      </c>
    </row>
    <row r="182" s="1" customFormat="1" ht="16.5" customHeight="1">
      <c r="B182" s="37"/>
      <c r="C182" s="224" t="s">
        <v>392</v>
      </c>
      <c r="D182" s="224" t="s">
        <v>209</v>
      </c>
      <c r="E182" s="225" t="s">
        <v>1147</v>
      </c>
      <c r="F182" s="226" t="s">
        <v>1148</v>
      </c>
      <c r="G182" s="227" t="s">
        <v>284</v>
      </c>
      <c r="H182" s="228">
        <v>2</v>
      </c>
      <c r="I182" s="229"/>
      <c r="J182" s="230">
        <f>ROUND(I182*H182,2)</f>
        <v>0</v>
      </c>
      <c r="K182" s="226" t="s">
        <v>1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221</v>
      </c>
      <c r="AT182" s="235" t="s">
        <v>209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221</v>
      </c>
      <c r="BM182" s="235" t="s">
        <v>2930</v>
      </c>
    </row>
    <row r="183" s="10" customFormat="1" ht="22.8" customHeight="1">
      <c r="B183" s="210"/>
      <c r="C183" s="211"/>
      <c r="D183" s="212" t="s">
        <v>72</v>
      </c>
      <c r="E183" s="248" t="s">
        <v>277</v>
      </c>
      <c r="F183" s="248" t="s">
        <v>556</v>
      </c>
      <c r="G183" s="211"/>
      <c r="H183" s="211"/>
      <c r="I183" s="214"/>
      <c r="J183" s="249">
        <f>BK183</f>
        <v>0</v>
      </c>
      <c r="K183" s="211"/>
      <c r="L183" s="216"/>
      <c r="M183" s="217"/>
      <c r="N183" s="218"/>
      <c r="O183" s="218"/>
      <c r="P183" s="219">
        <f>SUM(P184:P187)</f>
        <v>0</v>
      </c>
      <c r="Q183" s="218"/>
      <c r="R183" s="219">
        <f>SUM(R184:R187)</f>
        <v>0</v>
      </c>
      <c r="S183" s="218"/>
      <c r="T183" s="220">
        <f>SUM(T184:T187)</f>
        <v>0</v>
      </c>
      <c r="AR183" s="221" t="s">
        <v>81</v>
      </c>
      <c r="AT183" s="222" t="s">
        <v>72</v>
      </c>
      <c r="AU183" s="222" t="s">
        <v>81</v>
      </c>
      <c r="AY183" s="221" t="s">
        <v>208</v>
      </c>
      <c r="BK183" s="223">
        <f>SUM(BK184:BK187)</f>
        <v>0</v>
      </c>
    </row>
    <row r="184" s="1" customFormat="1" ht="16.5" customHeight="1">
      <c r="B184" s="37"/>
      <c r="C184" s="224" t="s">
        <v>396</v>
      </c>
      <c r="D184" s="224" t="s">
        <v>209</v>
      </c>
      <c r="E184" s="225" t="s">
        <v>562</v>
      </c>
      <c r="F184" s="226" t="s">
        <v>563</v>
      </c>
      <c r="G184" s="227" t="s">
        <v>284</v>
      </c>
      <c r="H184" s="228">
        <v>1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2931</v>
      </c>
    </row>
    <row r="185" s="1" customFormat="1" ht="16.5" customHeight="1">
      <c r="B185" s="37"/>
      <c r="C185" s="224" t="s">
        <v>400</v>
      </c>
      <c r="D185" s="224" t="s">
        <v>209</v>
      </c>
      <c r="E185" s="225" t="s">
        <v>566</v>
      </c>
      <c r="F185" s="226" t="s">
        <v>567</v>
      </c>
      <c r="G185" s="227" t="s">
        <v>284</v>
      </c>
      <c r="H185" s="228">
        <v>1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2932</v>
      </c>
    </row>
    <row r="186" s="1" customFormat="1" ht="16.5" customHeight="1">
      <c r="B186" s="37"/>
      <c r="C186" s="224" t="s">
        <v>404</v>
      </c>
      <c r="D186" s="224" t="s">
        <v>209</v>
      </c>
      <c r="E186" s="225" t="s">
        <v>570</v>
      </c>
      <c r="F186" s="226" t="s">
        <v>571</v>
      </c>
      <c r="G186" s="227" t="s">
        <v>284</v>
      </c>
      <c r="H186" s="228">
        <v>1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2933</v>
      </c>
    </row>
    <row r="187" s="1" customFormat="1" ht="16.5" customHeight="1">
      <c r="B187" s="37"/>
      <c r="C187" s="224" t="s">
        <v>408</v>
      </c>
      <c r="D187" s="224" t="s">
        <v>209</v>
      </c>
      <c r="E187" s="225" t="s">
        <v>574</v>
      </c>
      <c r="F187" s="226" t="s">
        <v>575</v>
      </c>
      <c r="G187" s="227" t="s">
        <v>284</v>
      </c>
      <c r="H187" s="228">
        <v>1</v>
      </c>
      <c r="I187" s="229"/>
      <c r="J187" s="230">
        <f>ROUND(I187*H187,2)</f>
        <v>0</v>
      </c>
      <c r="K187" s="226" t="s">
        <v>1</v>
      </c>
      <c r="L187" s="42"/>
      <c r="M187" s="231" t="s">
        <v>1</v>
      </c>
      <c r="N187" s="232" t="s">
        <v>38</v>
      </c>
      <c r="O187" s="85"/>
      <c r="P187" s="233">
        <f>O187*H187</f>
        <v>0</v>
      </c>
      <c r="Q187" s="233">
        <v>0</v>
      </c>
      <c r="R187" s="233">
        <f>Q187*H187</f>
        <v>0</v>
      </c>
      <c r="S187" s="233">
        <v>0</v>
      </c>
      <c r="T187" s="234">
        <f>S187*H187</f>
        <v>0</v>
      </c>
      <c r="AR187" s="235" t="s">
        <v>221</v>
      </c>
      <c r="AT187" s="235" t="s">
        <v>209</v>
      </c>
      <c r="AU187" s="235" t="s">
        <v>83</v>
      </c>
      <c r="AY187" s="16" t="s">
        <v>208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6" t="s">
        <v>81</v>
      </c>
      <c r="BK187" s="236">
        <f>ROUND(I187*H187,2)</f>
        <v>0</v>
      </c>
      <c r="BL187" s="16" t="s">
        <v>221</v>
      </c>
      <c r="BM187" s="235" t="s">
        <v>2934</v>
      </c>
    </row>
    <row r="188" s="10" customFormat="1" ht="22.8" customHeight="1">
      <c r="B188" s="210"/>
      <c r="C188" s="211"/>
      <c r="D188" s="212" t="s">
        <v>72</v>
      </c>
      <c r="E188" s="248" t="s">
        <v>279</v>
      </c>
      <c r="F188" s="248" t="s">
        <v>2808</v>
      </c>
      <c r="G188" s="211"/>
      <c r="H188" s="211"/>
      <c r="I188" s="214"/>
      <c r="J188" s="249">
        <f>BK188</f>
        <v>0</v>
      </c>
      <c r="K188" s="211"/>
      <c r="L188" s="216"/>
      <c r="M188" s="217"/>
      <c r="N188" s="218"/>
      <c r="O188" s="218"/>
      <c r="P188" s="219">
        <f>P189</f>
        <v>0</v>
      </c>
      <c r="Q188" s="218"/>
      <c r="R188" s="219">
        <f>R189</f>
        <v>0</v>
      </c>
      <c r="S188" s="218"/>
      <c r="T188" s="220">
        <f>T189</f>
        <v>0</v>
      </c>
      <c r="AR188" s="221" t="s">
        <v>81</v>
      </c>
      <c r="AT188" s="222" t="s">
        <v>72</v>
      </c>
      <c r="AU188" s="222" t="s">
        <v>81</v>
      </c>
      <c r="AY188" s="221" t="s">
        <v>208</v>
      </c>
      <c r="BK188" s="223">
        <f>BK189</f>
        <v>0</v>
      </c>
    </row>
    <row r="189" s="1" customFormat="1" ht="24" customHeight="1">
      <c r="B189" s="37"/>
      <c r="C189" s="224" t="s">
        <v>412</v>
      </c>
      <c r="D189" s="224" t="s">
        <v>209</v>
      </c>
      <c r="E189" s="225" t="s">
        <v>2809</v>
      </c>
      <c r="F189" s="226" t="s">
        <v>2810</v>
      </c>
      <c r="G189" s="227" t="s">
        <v>284</v>
      </c>
      <c r="H189" s="228">
        <v>1</v>
      </c>
      <c r="I189" s="229"/>
      <c r="J189" s="230">
        <f>ROUND(I189*H189,2)</f>
        <v>0</v>
      </c>
      <c r="K189" s="226" t="s">
        <v>1</v>
      </c>
      <c r="L189" s="42"/>
      <c r="M189" s="231" t="s">
        <v>1</v>
      </c>
      <c r="N189" s="232" t="s">
        <v>38</v>
      </c>
      <c r="O189" s="85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221</v>
      </c>
      <c r="AT189" s="235" t="s">
        <v>209</v>
      </c>
      <c r="AU189" s="235" t="s">
        <v>83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221</v>
      </c>
      <c r="BM189" s="235" t="s">
        <v>2935</v>
      </c>
    </row>
    <row r="190" s="10" customFormat="1" ht="22.8" customHeight="1">
      <c r="B190" s="210"/>
      <c r="C190" s="211"/>
      <c r="D190" s="212" t="s">
        <v>72</v>
      </c>
      <c r="E190" s="248" t="s">
        <v>380</v>
      </c>
      <c r="F190" s="248" t="s">
        <v>2812</v>
      </c>
      <c r="G190" s="211"/>
      <c r="H190" s="211"/>
      <c r="I190" s="214"/>
      <c r="J190" s="249">
        <f>BK190</f>
        <v>0</v>
      </c>
      <c r="K190" s="211"/>
      <c r="L190" s="216"/>
      <c r="M190" s="217"/>
      <c r="N190" s="218"/>
      <c r="O190" s="218"/>
      <c r="P190" s="219">
        <f>P191</f>
        <v>0</v>
      </c>
      <c r="Q190" s="218"/>
      <c r="R190" s="219">
        <f>R191</f>
        <v>0</v>
      </c>
      <c r="S190" s="218"/>
      <c r="T190" s="220">
        <f>T191</f>
        <v>0</v>
      </c>
      <c r="AR190" s="221" t="s">
        <v>81</v>
      </c>
      <c r="AT190" s="222" t="s">
        <v>72</v>
      </c>
      <c r="AU190" s="222" t="s">
        <v>81</v>
      </c>
      <c r="AY190" s="221" t="s">
        <v>208</v>
      </c>
      <c r="BK190" s="223">
        <f>BK191</f>
        <v>0</v>
      </c>
    </row>
    <row r="191" s="1" customFormat="1" ht="16.5" customHeight="1">
      <c r="B191" s="37"/>
      <c r="C191" s="224" t="s">
        <v>416</v>
      </c>
      <c r="D191" s="224" t="s">
        <v>209</v>
      </c>
      <c r="E191" s="225" t="s">
        <v>498</v>
      </c>
      <c r="F191" s="226" t="s">
        <v>499</v>
      </c>
      <c r="G191" s="227" t="s">
        <v>284</v>
      </c>
      <c r="H191" s="228">
        <v>25</v>
      </c>
      <c r="I191" s="229"/>
      <c r="J191" s="230">
        <f>ROUND(I191*H191,2)</f>
        <v>0</v>
      </c>
      <c r="K191" s="226" t="s">
        <v>1</v>
      </c>
      <c r="L191" s="42"/>
      <c r="M191" s="231" t="s">
        <v>1</v>
      </c>
      <c r="N191" s="232" t="s">
        <v>38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221</v>
      </c>
      <c r="AT191" s="235" t="s">
        <v>209</v>
      </c>
      <c r="AU191" s="235" t="s">
        <v>83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221</v>
      </c>
      <c r="BM191" s="235" t="s">
        <v>2936</v>
      </c>
    </row>
    <row r="192" s="10" customFormat="1" ht="22.8" customHeight="1">
      <c r="B192" s="210"/>
      <c r="C192" s="211"/>
      <c r="D192" s="212" t="s">
        <v>72</v>
      </c>
      <c r="E192" s="248" t="s">
        <v>382</v>
      </c>
      <c r="F192" s="248" t="s">
        <v>2814</v>
      </c>
      <c r="G192" s="211"/>
      <c r="H192" s="211"/>
      <c r="I192" s="214"/>
      <c r="J192" s="249">
        <f>BK192</f>
        <v>0</v>
      </c>
      <c r="K192" s="211"/>
      <c r="L192" s="216"/>
      <c r="M192" s="217"/>
      <c r="N192" s="218"/>
      <c r="O192" s="218"/>
      <c r="P192" s="219">
        <f>SUM(P193:P194)</f>
        <v>0</v>
      </c>
      <c r="Q192" s="218"/>
      <c r="R192" s="219">
        <f>SUM(R193:R194)</f>
        <v>0</v>
      </c>
      <c r="S192" s="218"/>
      <c r="T192" s="220">
        <f>SUM(T193:T194)</f>
        <v>0</v>
      </c>
      <c r="AR192" s="221" t="s">
        <v>81</v>
      </c>
      <c r="AT192" s="222" t="s">
        <v>72</v>
      </c>
      <c r="AU192" s="222" t="s">
        <v>81</v>
      </c>
      <c r="AY192" s="221" t="s">
        <v>208</v>
      </c>
      <c r="BK192" s="223">
        <f>SUM(BK193:BK194)</f>
        <v>0</v>
      </c>
    </row>
    <row r="193" s="1" customFormat="1" ht="24" customHeight="1">
      <c r="B193" s="37"/>
      <c r="C193" s="224" t="s">
        <v>418</v>
      </c>
      <c r="D193" s="224" t="s">
        <v>209</v>
      </c>
      <c r="E193" s="225" t="s">
        <v>2815</v>
      </c>
      <c r="F193" s="226" t="s">
        <v>2816</v>
      </c>
      <c r="G193" s="227" t="s">
        <v>284</v>
      </c>
      <c r="H193" s="228">
        <v>1</v>
      </c>
      <c r="I193" s="229"/>
      <c r="J193" s="230">
        <f>ROUND(I193*H193,2)</f>
        <v>0</v>
      </c>
      <c r="K193" s="226" t="s">
        <v>1</v>
      </c>
      <c r="L193" s="42"/>
      <c r="M193" s="231" t="s">
        <v>1</v>
      </c>
      <c r="N193" s="232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221</v>
      </c>
      <c r="AT193" s="235" t="s">
        <v>209</v>
      </c>
      <c r="AU193" s="235" t="s">
        <v>83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221</v>
      </c>
      <c r="BM193" s="235" t="s">
        <v>2937</v>
      </c>
    </row>
    <row r="194" s="1" customFormat="1" ht="16.5" customHeight="1">
      <c r="B194" s="37"/>
      <c r="C194" s="224" t="s">
        <v>420</v>
      </c>
      <c r="D194" s="224" t="s">
        <v>209</v>
      </c>
      <c r="E194" s="225" t="s">
        <v>2938</v>
      </c>
      <c r="F194" s="226" t="s">
        <v>2939</v>
      </c>
      <c r="G194" s="227" t="s">
        <v>284</v>
      </c>
      <c r="H194" s="228">
        <v>1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2940</v>
      </c>
    </row>
    <row r="195" s="10" customFormat="1" ht="22.8" customHeight="1">
      <c r="B195" s="210"/>
      <c r="C195" s="211"/>
      <c r="D195" s="212" t="s">
        <v>72</v>
      </c>
      <c r="E195" s="248" t="s">
        <v>457</v>
      </c>
      <c r="F195" s="248" t="s">
        <v>458</v>
      </c>
      <c r="G195" s="211"/>
      <c r="H195" s="211"/>
      <c r="I195" s="214"/>
      <c r="J195" s="249">
        <f>BK195</f>
        <v>0</v>
      </c>
      <c r="K195" s="211"/>
      <c r="L195" s="216"/>
      <c r="M195" s="217"/>
      <c r="N195" s="218"/>
      <c r="O195" s="218"/>
      <c r="P195" s="219">
        <f>SUM(P196:P198)</f>
        <v>0</v>
      </c>
      <c r="Q195" s="218"/>
      <c r="R195" s="219">
        <f>SUM(R196:R198)</f>
        <v>0</v>
      </c>
      <c r="S195" s="218"/>
      <c r="T195" s="220">
        <f>SUM(T196:T198)</f>
        <v>0</v>
      </c>
      <c r="AR195" s="221" t="s">
        <v>81</v>
      </c>
      <c r="AT195" s="222" t="s">
        <v>72</v>
      </c>
      <c r="AU195" s="222" t="s">
        <v>81</v>
      </c>
      <c r="AY195" s="221" t="s">
        <v>208</v>
      </c>
      <c r="BK195" s="223">
        <f>SUM(BK196:BK198)</f>
        <v>0</v>
      </c>
    </row>
    <row r="196" s="1" customFormat="1" ht="16.5" customHeight="1">
      <c r="B196" s="37"/>
      <c r="C196" s="224" t="s">
        <v>422</v>
      </c>
      <c r="D196" s="224" t="s">
        <v>209</v>
      </c>
      <c r="E196" s="225" t="s">
        <v>2941</v>
      </c>
      <c r="F196" s="226" t="s">
        <v>2942</v>
      </c>
      <c r="G196" s="227" t="s">
        <v>462</v>
      </c>
      <c r="H196" s="228">
        <v>1</v>
      </c>
      <c r="I196" s="229"/>
      <c r="J196" s="230">
        <f>ROUND(I196*H196,2)</f>
        <v>0</v>
      </c>
      <c r="K196" s="226" t="s">
        <v>1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221</v>
      </c>
      <c r="AT196" s="235" t="s">
        <v>209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2943</v>
      </c>
    </row>
    <row r="197" s="1" customFormat="1" ht="16.5" customHeight="1">
      <c r="B197" s="37"/>
      <c r="C197" s="224" t="s">
        <v>424</v>
      </c>
      <c r="D197" s="224" t="s">
        <v>209</v>
      </c>
      <c r="E197" s="225" t="s">
        <v>2944</v>
      </c>
      <c r="F197" s="226" t="s">
        <v>2945</v>
      </c>
      <c r="G197" s="227" t="s">
        <v>462</v>
      </c>
      <c r="H197" s="228">
        <v>1</v>
      </c>
      <c r="I197" s="229"/>
      <c r="J197" s="230">
        <f>ROUND(I197*H197,2)</f>
        <v>0</v>
      </c>
      <c r="K197" s="226" t="s">
        <v>1</v>
      </c>
      <c r="L197" s="42"/>
      <c r="M197" s="231" t="s">
        <v>1</v>
      </c>
      <c r="N197" s="232" t="s">
        <v>38</v>
      </c>
      <c r="O197" s="85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221</v>
      </c>
      <c r="AT197" s="235" t="s">
        <v>209</v>
      </c>
      <c r="AU197" s="235" t="s">
        <v>83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221</v>
      </c>
      <c r="BM197" s="235" t="s">
        <v>2946</v>
      </c>
    </row>
    <row r="198" s="1" customFormat="1" ht="16.5" customHeight="1">
      <c r="B198" s="37"/>
      <c r="C198" s="224" t="s">
        <v>426</v>
      </c>
      <c r="D198" s="224" t="s">
        <v>209</v>
      </c>
      <c r="E198" s="225" t="s">
        <v>481</v>
      </c>
      <c r="F198" s="226" t="s">
        <v>470</v>
      </c>
      <c r="G198" s="227" t="s">
        <v>462</v>
      </c>
      <c r="H198" s="228">
        <v>1</v>
      </c>
      <c r="I198" s="229"/>
      <c r="J198" s="230">
        <f>ROUND(I198*H198,2)</f>
        <v>0</v>
      </c>
      <c r="K198" s="226" t="s">
        <v>1</v>
      </c>
      <c r="L198" s="42"/>
      <c r="M198" s="231" t="s">
        <v>1</v>
      </c>
      <c r="N198" s="232" t="s">
        <v>38</v>
      </c>
      <c r="O198" s="85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221</v>
      </c>
      <c r="AT198" s="235" t="s">
        <v>209</v>
      </c>
      <c r="AU198" s="235" t="s">
        <v>83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221</v>
      </c>
      <c r="BM198" s="235" t="s">
        <v>2947</v>
      </c>
    </row>
    <row r="199" s="10" customFormat="1" ht="25.92" customHeight="1">
      <c r="B199" s="210"/>
      <c r="C199" s="211"/>
      <c r="D199" s="212" t="s">
        <v>72</v>
      </c>
      <c r="E199" s="213" t="s">
        <v>2826</v>
      </c>
      <c r="F199" s="213" t="s">
        <v>2825</v>
      </c>
      <c r="G199" s="211"/>
      <c r="H199" s="211"/>
      <c r="I199" s="214"/>
      <c r="J199" s="215">
        <f>BK199</f>
        <v>0</v>
      </c>
      <c r="K199" s="211"/>
      <c r="L199" s="216"/>
      <c r="M199" s="217"/>
      <c r="N199" s="218"/>
      <c r="O199" s="218"/>
      <c r="P199" s="219">
        <f>P200</f>
        <v>0</v>
      </c>
      <c r="Q199" s="218"/>
      <c r="R199" s="219">
        <f>R200</f>
        <v>0</v>
      </c>
      <c r="S199" s="218"/>
      <c r="T199" s="220">
        <f>T200</f>
        <v>0</v>
      </c>
      <c r="AR199" s="221" t="s">
        <v>81</v>
      </c>
      <c r="AT199" s="222" t="s">
        <v>72</v>
      </c>
      <c r="AU199" s="222" t="s">
        <v>73</v>
      </c>
      <c r="AY199" s="221" t="s">
        <v>208</v>
      </c>
      <c r="BK199" s="223">
        <f>BK200</f>
        <v>0</v>
      </c>
    </row>
    <row r="200" s="10" customFormat="1" ht="22.8" customHeight="1">
      <c r="B200" s="210"/>
      <c r="C200" s="211"/>
      <c r="D200" s="212" t="s">
        <v>72</v>
      </c>
      <c r="E200" s="248" t="s">
        <v>519</v>
      </c>
      <c r="F200" s="248" t="s">
        <v>2827</v>
      </c>
      <c r="G200" s="211"/>
      <c r="H200" s="211"/>
      <c r="I200" s="214"/>
      <c r="J200" s="249">
        <f>BK200</f>
        <v>0</v>
      </c>
      <c r="K200" s="211"/>
      <c r="L200" s="216"/>
      <c r="M200" s="217"/>
      <c r="N200" s="218"/>
      <c r="O200" s="218"/>
      <c r="P200" s="219">
        <f>SUM(P201:P204)</f>
        <v>0</v>
      </c>
      <c r="Q200" s="218"/>
      <c r="R200" s="219">
        <f>SUM(R201:R204)</f>
        <v>0</v>
      </c>
      <c r="S200" s="218"/>
      <c r="T200" s="220">
        <f>SUM(T201:T204)</f>
        <v>0</v>
      </c>
      <c r="AR200" s="221" t="s">
        <v>81</v>
      </c>
      <c r="AT200" s="222" t="s">
        <v>72</v>
      </c>
      <c r="AU200" s="222" t="s">
        <v>81</v>
      </c>
      <c r="AY200" s="221" t="s">
        <v>208</v>
      </c>
      <c r="BK200" s="223">
        <f>SUM(BK201:BK204)</f>
        <v>0</v>
      </c>
    </row>
    <row r="201" s="1" customFormat="1" ht="16.5" customHeight="1">
      <c r="B201" s="37"/>
      <c r="C201" s="224" t="s">
        <v>428</v>
      </c>
      <c r="D201" s="224" t="s">
        <v>209</v>
      </c>
      <c r="E201" s="225" t="s">
        <v>598</v>
      </c>
      <c r="F201" s="226" t="s">
        <v>599</v>
      </c>
      <c r="G201" s="227" t="s">
        <v>600</v>
      </c>
      <c r="H201" s="228">
        <v>25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2948</v>
      </c>
    </row>
    <row r="202" s="1" customFormat="1" ht="16.5" customHeight="1">
      <c r="B202" s="37"/>
      <c r="C202" s="224" t="s">
        <v>431</v>
      </c>
      <c r="D202" s="224" t="s">
        <v>209</v>
      </c>
      <c r="E202" s="225" t="s">
        <v>603</v>
      </c>
      <c r="F202" s="226" t="s">
        <v>604</v>
      </c>
      <c r="G202" s="227" t="s">
        <v>600</v>
      </c>
      <c r="H202" s="228">
        <v>15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2949</v>
      </c>
    </row>
    <row r="203" s="1" customFormat="1" ht="24" customHeight="1">
      <c r="B203" s="37"/>
      <c r="C203" s="224" t="s">
        <v>433</v>
      </c>
      <c r="D203" s="224" t="s">
        <v>209</v>
      </c>
      <c r="E203" s="225" t="s">
        <v>607</v>
      </c>
      <c r="F203" s="226" t="s">
        <v>608</v>
      </c>
      <c r="G203" s="227" t="s">
        <v>284</v>
      </c>
      <c r="H203" s="228">
        <v>1</v>
      </c>
      <c r="I203" s="229"/>
      <c r="J203" s="230">
        <f>ROUND(I203*H203,2)</f>
        <v>0</v>
      </c>
      <c r="K203" s="226" t="s">
        <v>1</v>
      </c>
      <c r="L203" s="42"/>
      <c r="M203" s="231" t="s">
        <v>1</v>
      </c>
      <c r="N203" s="232" t="s">
        <v>38</v>
      </c>
      <c r="O203" s="85"/>
      <c r="P203" s="233">
        <f>O203*H203</f>
        <v>0</v>
      </c>
      <c r="Q203" s="233">
        <v>0</v>
      </c>
      <c r="R203" s="233">
        <f>Q203*H203</f>
        <v>0</v>
      </c>
      <c r="S203" s="233">
        <v>0</v>
      </c>
      <c r="T203" s="234">
        <f>S203*H203</f>
        <v>0</v>
      </c>
      <c r="AR203" s="235" t="s">
        <v>221</v>
      </c>
      <c r="AT203" s="235" t="s">
        <v>209</v>
      </c>
      <c r="AU203" s="235" t="s">
        <v>83</v>
      </c>
      <c r="AY203" s="16" t="s">
        <v>208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6" t="s">
        <v>81</v>
      </c>
      <c r="BK203" s="236">
        <f>ROUND(I203*H203,2)</f>
        <v>0</v>
      </c>
      <c r="BL203" s="16" t="s">
        <v>221</v>
      </c>
      <c r="BM203" s="235" t="s">
        <v>2950</v>
      </c>
    </row>
    <row r="204" s="1" customFormat="1" ht="16.5" customHeight="1">
      <c r="B204" s="37"/>
      <c r="C204" s="224" t="s">
        <v>436</v>
      </c>
      <c r="D204" s="224" t="s">
        <v>209</v>
      </c>
      <c r="E204" s="225" t="s">
        <v>611</v>
      </c>
      <c r="F204" s="226" t="s">
        <v>612</v>
      </c>
      <c r="G204" s="227" t="s">
        <v>284</v>
      </c>
      <c r="H204" s="228">
        <v>4</v>
      </c>
      <c r="I204" s="229"/>
      <c r="J204" s="230">
        <f>ROUND(I204*H204,2)</f>
        <v>0</v>
      </c>
      <c r="K204" s="226" t="s">
        <v>1</v>
      </c>
      <c r="L204" s="42"/>
      <c r="M204" s="231" t="s">
        <v>1</v>
      </c>
      <c r="N204" s="232" t="s">
        <v>38</v>
      </c>
      <c r="O204" s="85"/>
      <c r="P204" s="233">
        <f>O204*H204</f>
        <v>0</v>
      </c>
      <c r="Q204" s="233">
        <v>0</v>
      </c>
      <c r="R204" s="233">
        <f>Q204*H204</f>
        <v>0</v>
      </c>
      <c r="S204" s="233">
        <v>0</v>
      </c>
      <c r="T204" s="234">
        <f>S204*H204</f>
        <v>0</v>
      </c>
      <c r="AR204" s="235" t="s">
        <v>221</v>
      </c>
      <c r="AT204" s="235" t="s">
        <v>209</v>
      </c>
      <c r="AU204" s="235" t="s">
        <v>83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221</v>
      </c>
      <c r="BM204" s="235" t="s">
        <v>2951</v>
      </c>
    </row>
    <row r="205" s="10" customFormat="1" ht="25.92" customHeight="1">
      <c r="B205" s="210"/>
      <c r="C205" s="211"/>
      <c r="D205" s="212" t="s">
        <v>72</v>
      </c>
      <c r="E205" s="213" t="s">
        <v>535</v>
      </c>
      <c r="F205" s="213" t="s">
        <v>715</v>
      </c>
      <c r="G205" s="211"/>
      <c r="H205" s="211"/>
      <c r="I205" s="214"/>
      <c r="J205" s="215">
        <f>BK205</f>
        <v>0</v>
      </c>
      <c r="K205" s="211"/>
      <c r="L205" s="216"/>
      <c r="M205" s="217"/>
      <c r="N205" s="218"/>
      <c r="O205" s="218"/>
      <c r="P205" s="219">
        <f>P206</f>
        <v>0</v>
      </c>
      <c r="Q205" s="218"/>
      <c r="R205" s="219">
        <f>R206</f>
        <v>0</v>
      </c>
      <c r="S205" s="218"/>
      <c r="T205" s="220">
        <f>T206</f>
        <v>0</v>
      </c>
      <c r="AR205" s="221" t="s">
        <v>81</v>
      </c>
      <c r="AT205" s="222" t="s">
        <v>72</v>
      </c>
      <c r="AU205" s="222" t="s">
        <v>73</v>
      </c>
      <c r="AY205" s="221" t="s">
        <v>208</v>
      </c>
      <c r="BK205" s="223">
        <f>BK206</f>
        <v>0</v>
      </c>
    </row>
    <row r="206" s="10" customFormat="1" ht="22.8" customHeight="1">
      <c r="B206" s="210"/>
      <c r="C206" s="211"/>
      <c r="D206" s="212" t="s">
        <v>72</v>
      </c>
      <c r="E206" s="248" t="s">
        <v>545</v>
      </c>
      <c r="F206" s="248" t="s">
        <v>860</v>
      </c>
      <c r="G206" s="211"/>
      <c r="H206" s="211"/>
      <c r="I206" s="214"/>
      <c r="J206" s="249">
        <f>BK206</f>
        <v>0</v>
      </c>
      <c r="K206" s="211"/>
      <c r="L206" s="216"/>
      <c r="M206" s="217"/>
      <c r="N206" s="218"/>
      <c r="O206" s="218"/>
      <c r="P206" s="219">
        <f>SUM(P207:P210)</f>
        <v>0</v>
      </c>
      <c r="Q206" s="218"/>
      <c r="R206" s="219">
        <f>SUM(R207:R210)</f>
        <v>0</v>
      </c>
      <c r="S206" s="218"/>
      <c r="T206" s="220">
        <f>SUM(T207:T210)</f>
        <v>0</v>
      </c>
      <c r="AR206" s="221" t="s">
        <v>81</v>
      </c>
      <c r="AT206" s="222" t="s">
        <v>72</v>
      </c>
      <c r="AU206" s="222" t="s">
        <v>81</v>
      </c>
      <c r="AY206" s="221" t="s">
        <v>208</v>
      </c>
      <c r="BK206" s="223">
        <f>SUM(BK207:BK210)</f>
        <v>0</v>
      </c>
    </row>
    <row r="207" s="1" customFormat="1" ht="16.5" customHeight="1">
      <c r="B207" s="37"/>
      <c r="C207" s="224" t="s">
        <v>439</v>
      </c>
      <c r="D207" s="224" t="s">
        <v>209</v>
      </c>
      <c r="E207" s="225" t="s">
        <v>862</v>
      </c>
      <c r="F207" s="226" t="s">
        <v>863</v>
      </c>
      <c r="G207" s="227" t="s">
        <v>864</v>
      </c>
      <c r="H207" s="228">
        <v>4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2952</v>
      </c>
    </row>
    <row r="208" s="1" customFormat="1" ht="16.5" customHeight="1">
      <c r="B208" s="37"/>
      <c r="C208" s="224" t="s">
        <v>442</v>
      </c>
      <c r="D208" s="224" t="s">
        <v>209</v>
      </c>
      <c r="E208" s="225" t="s">
        <v>971</v>
      </c>
      <c r="F208" s="226" t="s">
        <v>972</v>
      </c>
      <c r="G208" s="227" t="s">
        <v>284</v>
      </c>
      <c r="H208" s="228">
        <v>1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2953</v>
      </c>
    </row>
    <row r="209" s="1" customFormat="1" ht="16.5" customHeight="1">
      <c r="B209" s="37"/>
      <c r="C209" s="224" t="s">
        <v>445</v>
      </c>
      <c r="D209" s="224" t="s">
        <v>209</v>
      </c>
      <c r="E209" s="225" t="s">
        <v>1075</v>
      </c>
      <c r="F209" s="226" t="s">
        <v>1076</v>
      </c>
      <c r="G209" s="227" t="s">
        <v>284</v>
      </c>
      <c r="H209" s="228">
        <v>1</v>
      </c>
      <c r="I209" s="229"/>
      <c r="J209" s="230">
        <f>ROUND(I209*H209,2)</f>
        <v>0</v>
      </c>
      <c r="K209" s="226" t="s">
        <v>1</v>
      </c>
      <c r="L209" s="42"/>
      <c r="M209" s="231" t="s">
        <v>1</v>
      </c>
      <c r="N209" s="232" t="s">
        <v>38</v>
      </c>
      <c r="O209" s="85"/>
      <c r="P209" s="233">
        <f>O209*H209</f>
        <v>0</v>
      </c>
      <c r="Q209" s="233">
        <v>0</v>
      </c>
      <c r="R209" s="233">
        <f>Q209*H209</f>
        <v>0</v>
      </c>
      <c r="S209" s="233">
        <v>0</v>
      </c>
      <c r="T209" s="234">
        <f>S209*H209</f>
        <v>0</v>
      </c>
      <c r="AR209" s="235" t="s">
        <v>221</v>
      </c>
      <c r="AT209" s="235" t="s">
        <v>209</v>
      </c>
      <c r="AU209" s="235" t="s">
        <v>83</v>
      </c>
      <c r="AY209" s="16" t="s">
        <v>208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6" t="s">
        <v>81</v>
      </c>
      <c r="BK209" s="236">
        <f>ROUND(I209*H209,2)</f>
        <v>0</v>
      </c>
      <c r="BL209" s="16" t="s">
        <v>221</v>
      </c>
      <c r="BM209" s="235" t="s">
        <v>2954</v>
      </c>
    </row>
    <row r="210" s="1" customFormat="1" ht="16.5" customHeight="1">
      <c r="B210" s="37"/>
      <c r="C210" s="224" t="s">
        <v>448</v>
      </c>
      <c r="D210" s="224" t="s">
        <v>209</v>
      </c>
      <c r="E210" s="225" t="s">
        <v>1099</v>
      </c>
      <c r="F210" s="226" t="s">
        <v>1100</v>
      </c>
      <c r="G210" s="227" t="s">
        <v>284</v>
      </c>
      <c r="H210" s="228">
        <v>3</v>
      </c>
      <c r="I210" s="229"/>
      <c r="J210" s="230">
        <f>ROUND(I210*H210,2)</f>
        <v>0</v>
      </c>
      <c r="K210" s="226" t="s">
        <v>1</v>
      </c>
      <c r="L210" s="42"/>
      <c r="M210" s="231" t="s">
        <v>1</v>
      </c>
      <c r="N210" s="232" t="s">
        <v>38</v>
      </c>
      <c r="O210" s="85"/>
      <c r="P210" s="233">
        <f>O210*H210</f>
        <v>0</v>
      </c>
      <c r="Q210" s="233">
        <v>0</v>
      </c>
      <c r="R210" s="233">
        <f>Q210*H210</f>
        <v>0</v>
      </c>
      <c r="S210" s="233">
        <v>0</v>
      </c>
      <c r="T210" s="234">
        <f>S210*H210</f>
        <v>0</v>
      </c>
      <c r="AR210" s="235" t="s">
        <v>221</v>
      </c>
      <c r="AT210" s="235" t="s">
        <v>209</v>
      </c>
      <c r="AU210" s="235" t="s">
        <v>83</v>
      </c>
      <c r="AY210" s="16" t="s">
        <v>208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6" t="s">
        <v>81</v>
      </c>
      <c r="BK210" s="236">
        <f>ROUND(I210*H210,2)</f>
        <v>0</v>
      </c>
      <c r="BL210" s="16" t="s">
        <v>221</v>
      </c>
      <c r="BM210" s="235" t="s">
        <v>2955</v>
      </c>
    </row>
    <row r="211" s="10" customFormat="1" ht="25.92" customHeight="1">
      <c r="B211" s="210"/>
      <c r="C211" s="211"/>
      <c r="D211" s="212" t="s">
        <v>72</v>
      </c>
      <c r="E211" s="213" t="s">
        <v>577</v>
      </c>
      <c r="F211" s="213" t="s">
        <v>749</v>
      </c>
      <c r="G211" s="211"/>
      <c r="H211" s="211"/>
      <c r="I211" s="214"/>
      <c r="J211" s="215">
        <f>BK211</f>
        <v>0</v>
      </c>
      <c r="K211" s="211"/>
      <c r="L211" s="216"/>
      <c r="M211" s="217"/>
      <c r="N211" s="218"/>
      <c r="O211" s="218"/>
      <c r="P211" s="219">
        <f>P212+P214+P216+P220+P223+P228</f>
        <v>0</v>
      </c>
      <c r="Q211" s="218"/>
      <c r="R211" s="219">
        <f>R212+R214+R216+R220+R223+R228</f>
        <v>0</v>
      </c>
      <c r="S211" s="218"/>
      <c r="T211" s="220">
        <f>T212+T214+T216+T220+T223+T228</f>
        <v>0</v>
      </c>
      <c r="AR211" s="221" t="s">
        <v>81</v>
      </c>
      <c r="AT211" s="222" t="s">
        <v>72</v>
      </c>
      <c r="AU211" s="222" t="s">
        <v>73</v>
      </c>
      <c r="AY211" s="221" t="s">
        <v>208</v>
      </c>
      <c r="BK211" s="223">
        <f>BK212+BK214+BK216+BK220+BK223+BK228</f>
        <v>0</v>
      </c>
    </row>
    <row r="212" s="10" customFormat="1" ht="22.8" customHeight="1">
      <c r="B212" s="210"/>
      <c r="C212" s="211"/>
      <c r="D212" s="212" t="s">
        <v>72</v>
      </c>
      <c r="E212" s="248" t="s">
        <v>587</v>
      </c>
      <c r="F212" s="248" t="s">
        <v>751</v>
      </c>
      <c r="G212" s="211"/>
      <c r="H212" s="211"/>
      <c r="I212" s="214"/>
      <c r="J212" s="249">
        <f>BK212</f>
        <v>0</v>
      </c>
      <c r="K212" s="211"/>
      <c r="L212" s="216"/>
      <c r="M212" s="217"/>
      <c r="N212" s="218"/>
      <c r="O212" s="218"/>
      <c r="P212" s="219">
        <f>P213</f>
        <v>0</v>
      </c>
      <c r="Q212" s="218"/>
      <c r="R212" s="219">
        <f>R213</f>
        <v>0</v>
      </c>
      <c r="S212" s="218"/>
      <c r="T212" s="220">
        <f>T213</f>
        <v>0</v>
      </c>
      <c r="AR212" s="221" t="s">
        <v>81</v>
      </c>
      <c r="AT212" s="222" t="s">
        <v>72</v>
      </c>
      <c r="AU212" s="222" t="s">
        <v>81</v>
      </c>
      <c r="AY212" s="221" t="s">
        <v>208</v>
      </c>
      <c r="BK212" s="223">
        <f>BK213</f>
        <v>0</v>
      </c>
    </row>
    <row r="213" s="1" customFormat="1" ht="16.5" customHeight="1">
      <c r="B213" s="37"/>
      <c r="C213" s="224" t="s">
        <v>451</v>
      </c>
      <c r="D213" s="224" t="s">
        <v>209</v>
      </c>
      <c r="E213" s="225" t="s">
        <v>753</v>
      </c>
      <c r="F213" s="226" t="s">
        <v>754</v>
      </c>
      <c r="G213" s="227" t="s">
        <v>617</v>
      </c>
      <c r="H213" s="228">
        <v>25</v>
      </c>
      <c r="I213" s="229"/>
      <c r="J213" s="230">
        <f>ROUND(I213*H213,2)</f>
        <v>0</v>
      </c>
      <c r="K213" s="226" t="s">
        <v>1</v>
      </c>
      <c r="L213" s="42"/>
      <c r="M213" s="231" t="s">
        <v>1</v>
      </c>
      <c r="N213" s="232" t="s">
        <v>38</v>
      </c>
      <c r="O213" s="85"/>
      <c r="P213" s="233">
        <f>O213*H213</f>
        <v>0</v>
      </c>
      <c r="Q213" s="233">
        <v>0</v>
      </c>
      <c r="R213" s="233">
        <f>Q213*H213</f>
        <v>0</v>
      </c>
      <c r="S213" s="233">
        <v>0</v>
      </c>
      <c r="T213" s="234">
        <f>S213*H213</f>
        <v>0</v>
      </c>
      <c r="AR213" s="235" t="s">
        <v>221</v>
      </c>
      <c r="AT213" s="235" t="s">
        <v>209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221</v>
      </c>
      <c r="BM213" s="235" t="s">
        <v>2956</v>
      </c>
    </row>
    <row r="214" s="10" customFormat="1" ht="22.8" customHeight="1">
      <c r="B214" s="210"/>
      <c r="C214" s="211"/>
      <c r="D214" s="212" t="s">
        <v>72</v>
      </c>
      <c r="E214" s="248" t="s">
        <v>2957</v>
      </c>
      <c r="F214" s="248" t="s">
        <v>757</v>
      </c>
      <c r="G214" s="211"/>
      <c r="H214" s="211"/>
      <c r="I214" s="214"/>
      <c r="J214" s="249">
        <f>BK214</f>
        <v>0</v>
      </c>
      <c r="K214" s="211"/>
      <c r="L214" s="216"/>
      <c r="M214" s="217"/>
      <c r="N214" s="218"/>
      <c r="O214" s="218"/>
      <c r="P214" s="219">
        <f>P215</f>
        <v>0</v>
      </c>
      <c r="Q214" s="218"/>
      <c r="R214" s="219">
        <f>R215</f>
        <v>0</v>
      </c>
      <c r="S214" s="218"/>
      <c r="T214" s="220">
        <f>T215</f>
        <v>0</v>
      </c>
      <c r="AR214" s="221" t="s">
        <v>81</v>
      </c>
      <c r="AT214" s="222" t="s">
        <v>72</v>
      </c>
      <c r="AU214" s="222" t="s">
        <v>81</v>
      </c>
      <c r="AY214" s="221" t="s">
        <v>208</v>
      </c>
      <c r="BK214" s="223">
        <f>BK215</f>
        <v>0</v>
      </c>
    </row>
    <row r="215" s="1" customFormat="1" ht="16.5" customHeight="1">
      <c r="B215" s="37"/>
      <c r="C215" s="224" t="s">
        <v>454</v>
      </c>
      <c r="D215" s="224" t="s">
        <v>209</v>
      </c>
      <c r="E215" s="225" t="s">
        <v>759</v>
      </c>
      <c r="F215" s="226" t="s">
        <v>760</v>
      </c>
      <c r="G215" s="227" t="s">
        <v>462</v>
      </c>
      <c r="H215" s="228">
        <v>3</v>
      </c>
      <c r="I215" s="229"/>
      <c r="J215" s="230">
        <f>ROUND(I215*H215,2)</f>
        <v>0</v>
      </c>
      <c r="K215" s="226" t="s">
        <v>1</v>
      </c>
      <c r="L215" s="42"/>
      <c r="M215" s="231" t="s">
        <v>1</v>
      </c>
      <c r="N215" s="232" t="s">
        <v>38</v>
      </c>
      <c r="O215" s="85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221</v>
      </c>
      <c r="AT215" s="235" t="s">
        <v>209</v>
      </c>
      <c r="AU215" s="235" t="s">
        <v>83</v>
      </c>
      <c r="AY215" s="16" t="s">
        <v>208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6" t="s">
        <v>81</v>
      </c>
      <c r="BK215" s="236">
        <f>ROUND(I215*H215,2)</f>
        <v>0</v>
      </c>
      <c r="BL215" s="16" t="s">
        <v>221</v>
      </c>
      <c r="BM215" s="235" t="s">
        <v>2958</v>
      </c>
    </row>
    <row r="216" s="10" customFormat="1" ht="22.8" customHeight="1">
      <c r="B216" s="210"/>
      <c r="C216" s="211"/>
      <c r="D216" s="212" t="s">
        <v>72</v>
      </c>
      <c r="E216" s="248" t="s">
        <v>707</v>
      </c>
      <c r="F216" s="248" t="s">
        <v>763</v>
      </c>
      <c r="G216" s="211"/>
      <c r="H216" s="211"/>
      <c r="I216" s="214"/>
      <c r="J216" s="249">
        <f>BK216</f>
        <v>0</v>
      </c>
      <c r="K216" s="211"/>
      <c r="L216" s="216"/>
      <c r="M216" s="217"/>
      <c r="N216" s="218"/>
      <c r="O216" s="218"/>
      <c r="P216" s="219">
        <f>SUM(P217:P219)</f>
        <v>0</v>
      </c>
      <c r="Q216" s="218"/>
      <c r="R216" s="219">
        <f>SUM(R217:R219)</f>
        <v>0</v>
      </c>
      <c r="S216" s="218"/>
      <c r="T216" s="220">
        <f>SUM(T217:T219)</f>
        <v>0</v>
      </c>
      <c r="AR216" s="221" t="s">
        <v>81</v>
      </c>
      <c r="AT216" s="222" t="s">
        <v>72</v>
      </c>
      <c r="AU216" s="222" t="s">
        <v>81</v>
      </c>
      <c r="AY216" s="221" t="s">
        <v>208</v>
      </c>
      <c r="BK216" s="223">
        <f>SUM(BK217:BK219)</f>
        <v>0</v>
      </c>
    </row>
    <row r="217" s="1" customFormat="1" ht="16.5" customHeight="1">
      <c r="B217" s="37"/>
      <c r="C217" s="224" t="s">
        <v>459</v>
      </c>
      <c r="D217" s="224" t="s">
        <v>209</v>
      </c>
      <c r="E217" s="225" t="s">
        <v>769</v>
      </c>
      <c r="F217" s="226" t="s">
        <v>770</v>
      </c>
      <c r="G217" s="227" t="s">
        <v>284</v>
      </c>
      <c r="H217" s="228">
        <v>14</v>
      </c>
      <c r="I217" s="229"/>
      <c r="J217" s="230">
        <f>ROUND(I217*H217,2)</f>
        <v>0</v>
      </c>
      <c r="K217" s="226" t="s">
        <v>1</v>
      </c>
      <c r="L217" s="42"/>
      <c r="M217" s="231" t="s">
        <v>1</v>
      </c>
      <c r="N217" s="232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221</v>
      </c>
      <c r="AT217" s="235" t="s">
        <v>209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221</v>
      </c>
      <c r="BM217" s="235" t="s">
        <v>2959</v>
      </c>
    </row>
    <row r="218" s="1" customFormat="1" ht="16.5" customHeight="1">
      <c r="B218" s="37"/>
      <c r="C218" s="224" t="s">
        <v>464</v>
      </c>
      <c r="D218" s="224" t="s">
        <v>209</v>
      </c>
      <c r="E218" s="225" t="s">
        <v>781</v>
      </c>
      <c r="F218" s="226" t="s">
        <v>782</v>
      </c>
      <c r="G218" s="227" t="s">
        <v>284</v>
      </c>
      <c r="H218" s="228">
        <v>16</v>
      </c>
      <c r="I218" s="229"/>
      <c r="J218" s="230">
        <f>ROUND(I218*H218,2)</f>
        <v>0</v>
      </c>
      <c r="K218" s="226" t="s">
        <v>1</v>
      </c>
      <c r="L218" s="42"/>
      <c r="M218" s="231" t="s">
        <v>1</v>
      </c>
      <c r="N218" s="232" t="s">
        <v>38</v>
      </c>
      <c r="O218" s="85"/>
      <c r="P218" s="233">
        <f>O218*H218</f>
        <v>0</v>
      </c>
      <c r="Q218" s="233">
        <v>0</v>
      </c>
      <c r="R218" s="233">
        <f>Q218*H218</f>
        <v>0</v>
      </c>
      <c r="S218" s="233">
        <v>0</v>
      </c>
      <c r="T218" s="234">
        <f>S218*H218</f>
        <v>0</v>
      </c>
      <c r="AR218" s="235" t="s">
        <v>221</v>
      </c>
      <c r="AT218" s="235" t="s">
        <v>209</v>
      </c>
      <c r="AU218" s="235" t="s">
        <v>83</v>
      </c>
      <c r="AY218" s="16" t="s">
        <v>208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6" t="s">
        <v>81</v>
      </c>
      <c r="BK218" s="236">
        <f>ROUND(I218*H218,2)</f>
        <v>0</v>
      </c>
      <c r="BL218" s="16" t="s">
        <v>221</v>
      </c>
      <c r="BM218" s="235" t="s">
        <v>2960</v>
      </c>
    </row>
    <row r="219" s="1" customFormat="1" ht="16.5" customHeight="1">
      <c r="B219" s="37"/>
      <c r="C219" s="224" t="s">
        <v>468</v>
      </c>
      <c r="D219" s="224" t="s">
        <v>209</v>
      </c>
      <c r="E219" s="225" t="s">
        <v>796</v>
      </c>
      <c r="F219" s="226" t="s">
        <v>797</v>
      </c>
      <c r="G219" s="227" t="s">
        <v>600</v>
      </c>
      <c r="H219" s="228">
        <v>16</v>
      </c>
      <c r="I219" s="229"/>
      <c r="J219" s="230">
        <f>ROUND(I219*H219,2)</f>
        <v>0</v>
      </c>
      <c r="K219" s="226" t="s">
        <v>1</v>
      </c>
      <c r="L219" s="42"/>
      <c r="M219" s="231" t="s">
        <v>1</v>
      </c>
      <c r="N219" s="232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221</v>
      </c>
      <c r="AT219" s="235" t="s">
        <v>209</v>
      </c>
      <c r="AU219" s="235" t="s">
        <v>83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221</v>
      </c>
      <c r="BM219" s="235" t="s">
        <v>2961</v>
      </c>
    </row>
    <row r="220" s="10" customFormat="1" ht="22.8" customHeight="1">
      <c r="B220" s="210"/>
      <c r="C220" s="211"/>
      <c r="D220" s="212" t="s">
        <v>72</v>
      </c>
      <c r="E220" s="248" t="s">
        <v>2843</v>
      </c>
      <c r="F220" s="248" t="s">
        <v>800</v>
      </c>
      <c r="G220" s="211"/>
      <c r="H220" s="211"/>
      <c r="I220" s="214"/>
      <c r="J220" s="249">
        <f>BK220</f>
        <v>0</v>
      </c>
      <c r="K220" s="211"/>
      <c r="L220" s="216"/>
      <c r="M220" s="217"/>
      <c r="N220" s="218"/>
      <c r="O220" s="218"/>
      <c r="P220" s="219">
        <f>SUM(P221:P222)</f>
        <v>0</v>
      </c>
      <c r="Q220" s="218"/>
      <c r="R220" s="219">
        <f>SUM(R221:R222)</f>
        <v>0</v>
      </c>
      <c r="S220" s="218"/>
      <c r="T220" s="220">
        <f>SUM(T221:T222)</f>
        <v>0</v>
      </c>
      <c r="AR220" s="221" t="s">
        <v>81</v>
      </c>
      <c r="AT220" s="222" t="s">
        <v>72</v>
      </c>
      <c r="AU220" s="222" t="s">
        <v>81</v>
      </c>
      <c r="AY220" s="221" t="s">
        <v>208</v>
      </c>
      <c r="BK220" s="223">
        <f>SUM(BK221:BK222)</f>
        <v>0</v>
      </c>
    </row>
    <row r="221" s="1" customFormat="1" ht="16.5" customHeight="1">
      <c r="B221" s="37"/>
      <c r="C221" s="224" t="s">
        <v>472</v>
      </c>
      <c r="D221" s="224" t="s">
        <v>209</v>
      </c>
      <c r="E221" s="225" t="s">
        <v>802</v>
      </c>
      <c r="F221" s="226" t="s">
        <v>803</v>
      </c>
      <c r="G221" s="227" t="s">
        <v>600</v>
      </c>
      <c r="H221" s="228">
        <v>20</v>
      </c>
      <c r="I221" s="229"/>
      <c r="J221" s="230">
        <f>ROUND(I221*H221,2)</f>
        <v>0</v>
      </c>
      <c r="K221" s="226" t="s">
        <v>1</v>
      </c>
      <c r="L221" s="42"/>
      <c r="M221" s="231" t="s">
        <v>1</v>
      </c>
      <c r="N221" s="232" t="s">
        <v>38</v>
      </c>
      <c r="O221" s="85"/>
      <c r="P221" s="233">
        <f>O221*H221</f>
        <v>0</v>
      </c>
      <c r="Q221" s="233">
        <v>0</v>
      </c>
      <c r="R221" s="233">
        <f>Q221*H221</f>
        <v>0</v>
      </c>
      <c r="S221" s="233">
        <v>0</v>
      </c>
      <c r="T221" s="234">
        <f>S221*H221</f>
        <v>0</v>
      </c>
      <c r="AR221" s="235" t="s">
        <v>221</v>
      </c>
      <c r="AT221" s="235" t="s">
        <v>209</v>
      </c>
      <c r="AU221" s="235" t="s">
        <v>83</v>
      </c>
      <c r="AY221" s="16" t="s">
        <v>208</v>
      </c>
      <c r="BE221" s="236">
        <f>IF(N221="základní",J221,0)</f>
        <v>0</v>
      </c>
      <c r="BF221" s="236">
        <f>IF(N221="snížená",J221,0)</f>
        <v>0</v>
      </c>
      <c r="BG221" s="236">
        <f>IF(N221="zákl. přenesená",J221,0)</f>
        <v>0</v>
      </c>
      <c r="BH221" s="236">
        <f>IF(N221="sníž. přenesená",J221,0)</f>
        <v>0</v>
      </c>
      <c r="BI221" s="236">
        <f>IF(N221="nulová",J221,0)</f>
        <v>0</v>
      </c>
      <c r="BJ221" s="16" t="s">
        <v>81</v>
      </c>
      <c r="BK221" s="236">
        <f>ROUND(I221*H221,2)</f>
        <v>0</v>
      </c>
      <c r="BL221" s="16" t="s">
        <v>221</v>
      </c>
      <c r="BM221" s="235" t="s">
        <v>2962</v>
      </c>
    </row>
    <row r="222" s="1" customFormat="1" ht="16.5" customHeight="1">
      <c r="B222" s="37"/>
      <c r="C222" s="224" t="s">
        <v>476</v>
      </c>
      <c r="D222" s="224" t="s">
        <v>209</v>
      </c>
      <c r="E222" s="225" t="s">
        <v>806</v>
      </c>
      <c r="F222" s="226" t="s">
        <v>807</v>
      </c>
      <c r="G222" s="227" t="s">
        <v>600</v>
      </c>
      <c r="H222" s="228">
        <v>12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2963</v>
      </c>
    </row>
    <row r="223" s="10" customFormat="1" ht="22.8" customHeight="1">
      <c r="B223" s="210"/>
      <c r="C223" s="211"/>
      <c r="D223" s="212" t="s">
        <v>72</v>
      </c>
      <c r="E223" s="248" t="s">
        <v>714</v>
      </c>
      <c r="F223" s="248" t="s">
        <v>810</v>
      </c>
      <c r="G223" s="211"/>
      <c r="H223" s="211"/>
      <c r="I223" s="214"/>
      <c r="J223" s="249">
        <f>BK223</f>
        <v>0</v>
      </c>
      <c r="K223" s="211"/>
      <c r="L223" s="216"/>
      <c r="M223" s="217"/>
      <c r="N223" s="218"/>
      <c r="O223" s="218"/>
      <c r="P223" s="219">
        <f>SUM(P224:P227)</f>
        <v>0</v>
      </c>
      <c r="Q223" s="218"/>
      <c r="R223" s="219">
        <f>SUM(R224:R227)</f>
        <v>0</v>
      </c>
      <c r="S223" s="218"/>
      <c r="T223" s="220">
        <f>SUM(T224:T227)</f>
        <v>0</v>
      </c>
      <c r="AR223" s="221" t="s">
        <v>81</v>
      </c>
      <c r="AT223" s="222" t="s">
        <v>72</v>
      </c>
      <c r="AU223" s="222" t="s">
        <v>81</v>
      </c>
      <c r="AY223" s="221" t="s">
        <v>208</v>
      </c>
      <c r="BK223" s="223">
        <f>SUM(BK224:BK227)</f>
        <v>0</v>
      </c>
    </row>
    <row r="224" s="1" customFormat="1" ht="16.5" customHeight="1">
      <c r="B224" s="37"/>
      <c r="C224" s="224" t="s">
        <v>480</v>
      </c>
      <c r="D224" s="224" t="s">
        <v>209</v>
      </c>
      <c r="E224" s="225" t="s">
        <v>816</v>
      </c>
      <c r="F224" s="226" t="s">
        <v>817</v>
      </c>
      <c r="G224" s="227" t="s">
        <v>600</v>
      </c>
      <c r="H224" s="228">
        <v>10</v>
      </c>
      <c r="I224" s="229"/>
      <c r="J224" s="230">
        <f>ROUND(I224*H224,2)</f>
        <v>0</v>
      </c>
      <c r="K224" s="226" t="s">
        <v>1</v>
      </c>
      <c r="L224" s="42"/>
      <c r="M224" s="231" t="s">
        <v>1</v>
      </c>
      <c r="N224" s="232" t="s">
        <v>38</v>
      </c>
      <c r="O224" s="85"/>
      <c r="P224" s="233">
        <f>O224*H224</f>
        <v>0</v>
      </c>
      <c r="Q224" s="233">
        <v>0</v>
      </c>
      <c r="R224" s="233">
        <f>Q224*H224</f>
        <v>0</v>
      </c>
      <c r="S224" s="233">
        <v>0</v>
      </c>
      <c r="T224" s="234">
        <f>S224*H224</f>
        <v>0</v>
      </c>
      <c r="AR224" s="235" t="s">
        <v>221</v>
      </c>
      <c r="AT224" s="235" t="s">
        <v>209</v>
      </c>
      <c r="AU224" s="235" t="s">
        <v>83</v>
      </c>
      <c r="AY224" s="16" t="s">
        <v>208</v>
      </c>
      <c r="BE224" s="236">
        <f>IF(N224="základní",J224,0)</f>
        <v>0</v>
      </c>
      <c r="BF224" s="236">
        <f>IF(N224="snížená",J224,0)</f>
        <v>0</v>
      </c>
      <c r="BG224" s="236">
        <f>IF(N224="zákl. přenesená",J224,0)</f>
        <v>0</v>
      </c>
      <c r="BH224" s="236">
        <f>IF(N224="sníž. přenesená",J224,0)</f>
        <v>0</v>
      </c>
      <c r="BI224" s="236">
        <f>IF(N224="nulová",J224,0)</f>
        <v>0</v>
      </c>
      <c r="BJ224" s="16" t="s">
        <v>81</v>
      </c>
      <c r="BK224" s="236">
        <f>ROUND(I224*H224,2)</f>
        <v>0</v>
      </c>
      <c r="BL224" s="16" t="s">
        <v>221</v>
      </c>
      <c r="BM224" s="235" t="s">
        <v>2964</v>
      </c>
    </row>
    <row r="225" s="1" customFormat="1" ht="16.5" customHeight="1">
      <c r="B225" s="37"/>
      <c r="C225" s="224" t="s">
        <v>483</v>
      </c>
      <c r="D225" s="224" t="s">
        <v>209</v>
      </c>
      <c r="E225" s="225" t="s">
        <v>824</v>
      </c>
      <c r="F225" s="226" t="s">
        <v>825</v>
      </c>
      <c r="G225" s="227" t="s">
        <v>600</v>
      </c>
      <c r="H225" s="228">
        <v>15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2965</v>
      </c>
    </row>
    <row r="226" s="1" customFormat="1" ht="16.5" customHeight="1">
      <c r="B226" s="37"/>
      <c r="C226" s="224" t="s">
        <v>485</v>
      </c>
      <c r="D226" s="224" t="s">
        <v>209</v>
      </c>
      <c r="E226" s="225" t="s">
        <v>828</v>
      </c>
      <c r="F226" s="226" t="s">
        <v>829</v>
      </c>
      <c r="G226" s="227" t="s">
        <v>600</v>
      </c>
      <c r="H226" s="228">
        <v>20</v>
      </c>
      <c r="I226" s="229"/>
      <c r="J226" s="230">
        <f>ROUND(I226*H226,2)</f>
        <v>0</v>
      </c>
      <c r="K226" s="226" t="s">
        <v>1</v>
      </c>
      <c r="L226" s="42"/>
      <c r="M226" s="231" t="s">
        <v>1</v>
      </c>
      <c r="N226" s="232" t="s">
        <v>38</v>
      </c>
      <c r="O226" s="85"/>
      <c r="P226" s="233">
        <f>O226*H226</f>
        <v>0</v>
      </c>
      <c r="Q226" s="233">
        <v>0</v>
      </c>
      <c r="R226" s="233">
        <f>Q226*H226</f>
        <v>0</v>
      </c>
      <c r="S226" s="233">
        <v>0</v>
      </c>
      <c r="T226" s="234">
        <f>S226*H226</f>
        <v>0</v>
      </c>
      <c r="AR226" s="235" t="s">
        <v>221</v>
      </c>
      <c r="AT226" s="235" t="s">
        <v>209</v>
      </c>
      <c r="AU226" s="235" t="s">
        <v>83</v>
      </c>
      <c r="AY226" s="16" t="s">
        <v>208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6" t="s">
        <v>81</v>
      </c>
      <c r="BK226" s="236">
        <f>ROUND(I226*H226,2)</f>
        <v>0</v>
      </c>
      <c r="BL226" s="16" t="s">
        <v>221</v>
      </c>
      <c r="BM226" s="235" t="s">
        <v>2966</v>
      </c>
    </row>
    <row r="227" s="1" customFormat="1" ht="16.5" customHeight="1">
      <c r="B227" s="37"/>
      <c r="C227" s="224" t="s">
        <v>489</v>
      </c>
      <c r="D227" s="224" t="s">
        <v>209</v>
      </c>
      <c r="E227" s="225" t="s">
        <v>2847</v>
      </c>
      <c r="F227" s="226" t="s">
        <v>2848</v>
      </c>
      <c r="G227" s="227" t="s">
        <v>600</v>
      </c>
      <c r="H227" s="228">
        <v>35</v>
      </c>
      <c r="I227" s="229"/>
      <c r="J227" s="230">
        <f>ROUND(I227*H227,2)</f>
        <v>0</v>
      </c>
      <c r="K227" s="226" t="s">
        <v>1</v>
      </c>
      <c r="L227" s="42"/>
      <c r="M227" s="231" t="s">
        <v>1</v>
      </c>
      <c r="N227" s="232" t="s">
        <v>38</v>
      </c>
      <c r="O227" s="85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221</v>
      </c>
      <c r="AT227" s="235" t="s">
        <v>209</v>
      </c>
      <c r="AU227" s="235" t="s">
        <v>83</v>
      </c>
      <c r="AY227" s="16" t="s">
        <v>208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6" t="s">
        <v>81</v>
      </c>
      <c r="BK227" s="236">
        <f>ROUND(I227*H227,2)</f>
        <v>0</v>
      </c>
      <c r="BL227" s="16" t="s">
        <v>221</v>
      </c>
      <c r="BM227" s="235" t="s">
        <v>2967</v>
      </c>
    </row>
    <row r="228" s="10" customFormat="1" ht="22.8" customHeight="1">
      <c r="B228" s="210"/>
      <c r="C228" s="211"/>
      <c r="D228" s="212" t="s">
        <v>72</v>
      </c>
      <c r="E228" s="248" t="s">
        <v>716</v>
      </c>
      <c r="F228" s="248" t="s">
        <v>840</v>
      </c>
      <c r="G228" s="211"/>
      <c r="H228" s="211"/>
      <c r="I228" s="214"/>
      <c r="J228" s="249">
        <f>BK228</f>
        <v>0</v>
      </c>
      <c r="K228" s="211"/>
      <c r="L228" s="216"/>
      <c r="M228" s="217"/>
      <c r="N228" s="218"/>
      <c r="O228" s="218"/>
      <c r="P228" s="219">
        <f>SUM(P229:P231)</f>
        <v>0</v>
      </c>
      <c r="Q228" s="218"/>
      <c r="R228" s="219">
        <f>SUM(R229:R231)</f>
        <v>0</v>
      </c>
      <c r="S228" s="218"/>
      <c r="T228" s="220">
        <f>SUM(T229:T231)</f>
        <v>0</v>
      </c>
      <c r="AR228" s="221" t="s">
        <v>81</v>
      </c>
      <c r="AT228" s="222" t="s">
        <v>72</v>
      </c>
      <c r="AU228" s="222" t="s">
        <v>81</v>
      </c>
      <c r="AY228" s="221" t="s">
        <v>208</v>
      </c>
      <c r="BK228" s="223">
        <f>SUM(BK229:BK231)</f>
        <v>0</v>
      </c>
    </row>
    <row r="229" s="1" customFormat="1" ht="16.5" customHeight="1">
      <c r="B229" s="37"/>
      <c r="C229" s="224" t="s">
        <v>497</v>
      </c>
      <c r="D229" s="224" t="s">
        <v>209</v>
      </c>
      <c r="E229" s="225" t="s">
        <v>842</v>
      </c>
      <c r="F229" s="226" t="s">
        <v>843</v>
      </c>
      <c r="G229" s="227" t="s">
        <v>600</v>
      </c>
      <c r="H229" s="228">
        <v>190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221</v>
      </c>
      <c r="AT229" s="235" t="s">
        <v>209</v>
      </c>
      <c r="AU229" s="235" t="s">
        <v>83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221</v>
      </c>
      <c r="BM229" s="235" t="s">
        <v>2968</v>
      </c>
    </row>
    <row r="230" s="1" customFormat="1" ht="16.5" customHeight="1">
      <c r="B230" s="37"/>
      <c r="C230" s="224" t="s">
        <v>503</v>
      </c>
      <c r="D230" s="224" t="s">
        <v>209</v>
      </c>
      <c r="E230" s="225" t="s">
        <v>846</v>
      </c>
      <c r="F230" s="226" t="s">
        <v>847</v>
      </c>
      <c r="G230" s="227" t="s">
        <v>600</v>
      </c>
      <c r="H230" s="228">
        <v>70</v>
      </c>
      <c r="I230" s="229"/>
      <c r="J230" s="230">
        <f>ROUND(I230*H230,2)</f>
        <v>0</v>
      </c>
      <c r="K230" s="226" t="s">
        <v>1</v>
      </c>
      <c r="L230" s="42"/>
      <c r="M230" s="231" t="s">
        <v>1</v>
      </c>
      <c r="N230" s="232" t="s">
        <v>38</v>
      </c>
      <c r="O230" s="85"/>
      <c r="P230" s="233">
        <f>O230*H230</f>
        <v>0</v>
      </c>
      <c r="Q230" s="233">
        <v>0</v>
      </c>
      <c r="R230" s="233">
        <f>Q230*H230</f>
        <v>0</v>
      </c>
      <c r="S230" s="233">
        <v>0</v>
      </c>
      <c r="T230" s="234">
        <f>S230*H230</f>
        <v>0</v>
      </c>
      <c r="AR230" s="235" t="s">
        <v>221</v>
      </c>
      <c r="AT230" s="235" t="s">
        <v>209</v>
      </c>
      <c r="AU230" s="235" t="s">
        <v>83</v>
      </c>
      <c r="AY230" s="16" t="s">
        <v>208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6" t="s">
        <v>81</v>
      </c>
      <c r="BK230" s="236">
        <f>ROUND(I230*H230,2)</f>
        <v>0</v>
      </c>
      <c r="BL230" s="16" t="s">
        <v>221</v>
      </c>
      <c r="BM230" s="235" t="s">
        <v>2969</v>
      </c>
    </row>
    <row r="231" s="1" customFormat="1" ht="16.5" customHeight="1">
      <c r="B231" s="37"/>
      <c r="C231" s="224" t="s">
        <v>507</v>
      </c>
      <c r="D231" s="224" t="s">
        <v>209</v>
      </c>
      <c r="E231" s="225" t="s">
        <v>854</v>
      </c>
      <c r="F231" s="226" t="s">
        <v>855</v>
      </c>
      <c r="G231" s="227" t="s">
        <v>600</v>
      </c>
      <c r="H231" s="228">
        <v>25</v>
      </c>
      <c r="I231" s="229"/>
      <c r="J231" s="230">
        <f>ROUND(I231*H231,2)</f>
        <v>0</v>
      </c>
      <c r="K231" s="226" t="s">
        <v>1</v>
      </c>
      <c r="L231" s="42"/>
      <c r="M231" s="231" t="s">
        <v>1</v>
      </c>
      <c r="N231" s="232" t="s">
        <v>38</v>
      </c>
      <c r="O231" s="85"/>
      <c r="P231" s="233">
        <f>O231*H231</f>
        <v>0</v>
      </c>
      <c r="Q231" s="233">
        <v>0</v>
      </c>
      <c r="R231" s="233">
        <f>Q231*H231</f>
        <v>0</v>
      </c>
      <c r="S231" s="233">
        <v>0</v>
      </c>
      <c r="T231" s="234">
        <f>S231*H231</f>
        <v>0</v>
      </c>
      <c r="AR231" s="235" t="s">
        <v>221</v>
      </c>
      <c r="AT231" s="235" t="s">
        <v>209</v>
      </c>
      <c r="AU231" s="235" t="s">
        <v>83</v>
      </c>
      <c r="AY231" s="16" t="s">
        <v>208</v>
      </c>
      <c r="BE231" s="236">
        <f>IF(N231="základní",J231,0)</f>
        <v>0</v>
      </c>
      <c r="BF231" s="236">
        <f>IF(N231="snížená",J231,0)</f>
        <v>0</v>
      </c>
      <c r="BG231" s="236">
        <f>IF(N231="zákl. přenesená",J231,0)</f>
        <v>0</v>
      </c>
      <c r="BH231" s="236">
        <f>IF(N231="sníž. přenesená",J231,0)</f>
        <v>0</v>
      </c>
      <c r="BI231" s="236">
        <f>IF(N231="nulová",J231,0)</f>
        <v>0</v>
      </c>
      <c r="BJ231" s="16" t="s">
        <v>81</v>
      </c>
      <c r="BK231" s="236">
        <f>ROUND(I231*H231,2)</f>
        <v>0</v>
      </c>
      <c r="BL231" s="16" t="s">
        <v>221</v>
      </c>
      <c r="BM231" s="235" t="s">
        <v>2970</v>
      </c>
    </row>
    <row r="232" s="10" customFormat="1" ht="25.92" customHeight="1">
      <c r="B232" s="210"/>
      <c r="C232" s="211"/>
      <c r="D232" s="212" t="s">
        <v>72</v>
      </c>
      <c r="E232" s="213" t="s">
        <v>2853</v>
      </c>
      <c r="F232" s="213" t="s">
        <v>858</v>
      </c>
      <c r="G232" s="211"/>
      <c r="H232" s="211"/>
      <c r="I232" s="214"/>
      <c r="J232" s="215">
        <f>BK232</f>
        <v>0</v>
      </c>
      <c r="K232" s="211"/>
      <c r="L232" s="216"/>
      <c r="M232" s="217"/>
      <c r="N232" s="218"/>
      <c r="O232" s="218"/>
      <c r="P232" s="219">
        <f>P233+P236+P238+P240</f>
        <v>0</v>
      </c>
      <c r="Q232" s="218"/>
      <c r="R232" s="219">
        <f>R233+R236+R238+R240</f>
        <v>0</v>
      </c>
      <c r="S232" s="218"/>
      <c r="T232" s="220">
        <f>T233+T236+T238+T240</f>
        <v>0</v>
      </c>
      <c r="AR232" s="221" t="s">
        <v>81</v>
      </c>
      <c r="AT232" s="222" t="s">
        <v>72</v>
      </c>
      <c r="AU232" s="222" t="s">
        <v>73</v>
      </c>
      <c r="AY232" s="221" t="s">
        <v>208</v>
      </c>
      <c r="BK232" s="223">
        <f>BK233+BK236+BK238+BK240</f>
        <v>0</v>
      </c>
    </row>
    <row r="233" s="10" customFormat="1" ht="22.8" customHeight="1">
      <c r="B233" s="210"/>
      <c r="C233" s="211"/>
      <c r="D233" s="212" t="s">
        <v>72</v>
      </c>
      <c r="E233" s="248" t="s">
        <v>748</v>
      </c>
      <c r="F233" s="248" t="s">
        <v>867</v>
      </c>
      <c r="G233" s="211"/>
      <c r="H233" s="211"/>
      <c r="I233" s="214"/>
      <c r="J233" s="249">
        <f>BK233</f>
        <v>0</v>
      </c>
      <c r="K233" s="211"/>
      <c r="L233" s="216"/>
      <c r="M233" s="217"/>
      <c r="N233" s="218"/>
      <c r="O233" s="218"/>
      <c r="P233" s="219">
        <f>SUM(P234:P235)</f>
        <v>0</v>
      </c>
      <c r="Q233" s="218"/>
      <c r="R233" s="219">
        <f>SUM(R234:R235)</f>
        <v>0</v>
      </c>
      <c r="S233" s="218"/>
      <c r="T233" s="220">
        <f>SUM(T234:T235)</f>
        <v>0</v>
      </c>
      <c r="AR233" s="221" t="s">
        <v>81</v>
      </c>
      <c r="AT233" s="222" t="s">
        <v>72</v>
      </c>
      <c r="AU233" s="222" t="s">
        <v>81</v>
      </c>
      <c r="AY233" s="221" t="s">
        <v>208</v>
      </c>
      <c r="BK233" s="223">
        <f>SUM(BK234:BK235)</f>
        <v>0</v>
      </c>
    </row>
    <row r="234" s="1" customFormat="1" ht="16.5" customHeight="1">
      <c r="B234" s="37"/>
      <c r="C234" s="224" t="s">
        <v>511</v>
      </c>
      <c r="D234" s="224" t="s">
        <v>209</v>
      </c>
      <c r="E234" s="225" t="s">
        <v>2854</v>
      </c>
      <c r="F234" s="226" t="s">
        <v>870</v>
      </c>
      <c r="G234" s="227" t="s">
        <v>339</v>
      </c>
      <c r="H234" s="228">
        <v>1</v>
      </c>
      <c r="I234" s="229"/>
      <c r="J234" s="230">
        <f>ROUND(I234*H234,2)</f>
        <v>0</v>
      </c>
      <c r="K234" s="226" t="s">
        <v>1</v>
      </c>
      <c r="L234" s="42"/>
      <c r="M234" s="231" t="s">
        <v>1</v>
      </c>
      <c r="N234" s="232" t="s">
        <v>38</v>
      </c>
      <c r="O234" s="85"/>
      <c r="P234" s="233">
        <f>O234*H234</f>
        <v>0</v>
      </c>
      <c r="Q234" s="233">
        <v>0</v>
      </c>
      <c r="R234" s="233">
        <f>Q234*H234</f>
        <v>0</v>
      </c>
      <c r="S234" s="233">
        <v>0</v>
      </c>
      <c r="T234" s="234">
        <f>S234*H234</f>
        <v>0</v>
      </c>
      <c r="AR234" s="235" t="s">
        <v>221</v>
      </c>
      <c r="AT234" s="235" t="s">
        <v>209</v>
      </c>
      <c r="AU234" s="235" t="s">
        <v>83</v>
      </c>
      <c r="AY234" s="16" t="s">
        <v>208</v>
      </c>
      <c r="BE234" s="236">
        <f>IF(N234="základní",J234,0)</f>
        <v>0</v>
      </c>
      <c r="BF234" s="236">
        <f>IF(N234="snížená",J234,0)</f>
        <v>0</v>
      </c>
      <c r="BG234" s="236">
        <f>IF(N234="zákl. přenesená",J234,0)</f>
        <v>0</v>
      </c>
      <c r="BH234" s="236">
        <f>IF(N234="sníž. přenesená",J234,0)</f>
        <v>0</v>
      </c>
      <c r="BI234" s="236">
        <f>IF(N234="nulová",J234,0)</f>
        <v>0</v>
      </c>
      <c r="BJ234" s="16" t="s">
        <v>81</v>
      </c>
      <c r="BK234" s="236">
        <f>ROUND(I234*H234,2)</f>
        <v>0</v>
      </c>
      <c r="BL234" s="16" t="s">
        <v>221</v>
      </c>
      <c r="BM234" s="235" t="s">
        <v>2971</v>
      </c>
    </row>
    <row r="235" s="1" customFormat="1" ht="16.5" customHeight="1">
      <c r="B235" s="37"/>
      <c r="C235" s="224" t="s">
        <v>515</v>
      </c>
      <c r="D235" s="224" t="s">
        <v>209</v>
      </c>
      <c r="E235" s="225" t="s">
        <v>2856</v>
      </c>
      <c r="F235" s="226" t="s">
        <v>874</v>
      </c>
      <c r="G235" s="227" t="s">
        <v>339</v>
      </c>
      <c r="H235" s="228">
        <v>1</v>
      </c>
      <c r="I235" s="229"/>
      <c r="J235" s="230">
        <f>ROUND(I235*H235,2)</f>
        <v>0</v>
      </c>
      <c r="K235" s="226" t="s">
        <v>1</v>
      </c>
      <c r="L235" s="42"/>
      <c r="M235" s="231" t="s">
        <v>1</v>
      </c>
      <c r="N235" s="232" t="s">
        <v>38</v>
      </c>
      <c r="O235" s="85"/>
      <c r="P235" s="233">
        <f>O235*H235</f>
        <v>0</v>
      </c>
      <c r="Q235" s="233">
        <v>0</v>
      </c>
      <c r="R235" s="233">
        <f>Q235*H235</f>
        <v>0</v>
      </c>
      <c r="S235" s="233">
        <v>0</v>
      </c>
      <c r="T235" s="234">
        <f>S235*H235</f>
        <v>0</v>
      </c>
      <c r="AR235" s="235" t="s">
        <v>221</v>
      </c>
      <c r="AT235" s="235" t="s">
        <v>209</v>
      </c>
      <c r="AU235" s="235" t="s">
        <v>83</v>
      </c>
      <c r="AY235" s="16" t="s">
        <v>208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6" t="s">
        <v>81</v>
      </c>
      <c r="BK235" s="236">
        <f>ROUND(I235*H235,2)</f>
        <v>0</v>
      </c>
      <c r="BL235" s="16" t="s">
        <v>221</v>
      </c>
      <c r="BM235" s="235" t="s">
        <v>2972</v>
      </c>
    </row>
    <row r="236" s="10" customFormat="1" ht="22.8" customHeight="1">
      <c r="B236" s="210"/>
      <c r="C236" s="211"/>
      <c r="D236" s="212" t="s">
        <v>72</v>
      </c>
      <c r="E236" s="248" t="s">
        <v>750</v>
      </c>
      <c r="F236" s="248" t="s">
        <v>877</v>
      </c>
      <c r="G236" s="211"/>
      <c r="H236" s="211"/>
      <c r="I236" s="214"/>
      <c r="J236" s="249">
        <f>BK236</f>
        <v>0</v>
      </c>
      <c r="K236" s="211"/>
      <c r="L236" s="216"/>
      <c r="M236" s="217"/>
      <c r="N236" s="218"/>
      <c r="O236" s="218"/>
      <c r="P236" s="219">
        <f>P237</f>
        <v>0</v>
      </c>
      <c r="Q236" s="218"/>
      <c r="R236" s="219">
        <f>R237</f>
        <v>0</v>
      </c>
      <c r="S236" s="218"/>
      <c r="T236" s="220">
        <f>T237</f>
        <v>0</v>
      </c>
      <c r="AR236" s="221" t="s">
        <v>81</v>
      </c>
      <c r="AT236" s="222" t="s">
        <v>72</v>
      </c>
      <c r="AU236" s="222" t="s">
        <v>81</v>
      </c>
      <c r="AY236" s="221" t="s">
        <v>208</v>
      </c>
      <c r="BK236" s="223">
        <f>BK237</f>
        <v>0</v>
      </c>
    </row>
    <row r="237" s="1" customFormat="1" ht="16.5" customHeight="1">
      <c r="B237" s="37"/>
      <c r="C237" s="224" t="s">
        <v>523</v>
      </c>
      <c r="D237" s="224" t="s">
        <v>209</v>
      </c>
      <c r="E237" s="225" t="s">
        <v>2858</v>
      </c>
      <c r="F237" s="226" t="s">
        <v>880</v>
      </c>
      <c r="G237" s="227" t="s">
        <v>339</v>
      </c>
      <c r="H237" s="228">
        <v>1</v>
      </c>
      <c r="I237" s="229"/>
      <c r="J237" s="230">
        <f>ROUND(I237*H237,2)</f>
        <v>0</v>
      </c>
      <c r="K237" s="226" t="s">
        <v>1</v>
      </c>
      <c r="L237" s="42"/>
      <c r="M237" s="231" t="s">
        <v>1</v>
      </c>
      <c r="N237" s="232" t="s">
        <v>38</v>
      </c>
      <c r="O237" s="85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221</v>
      </c>
      <c r="AT237" s="235" t="s">
        <v>209</v>
      </c>
      <c r="AU237" s="235" t="s">
        <v>83</v>
      </c>
      <c r="AY237" s="16" t="s">
        <v>208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6" t="s">
        <v>81</v>
      </c>
      <c r="BK237" s="236">
        <f>ROUND(I237*H237,2)</f>
        <v>0</v>
      </c>
      <c r="BL237" s="16" t="s">
        <v>221</v>
      </c>
      <c r="BM237" s="235" t="s">
        <v>2973</v>
      </c>
    </row>
    <row r="238" s="10" customFormat="1" ht="22.8" customHeight="1">
      <c r="B238" s="210"/>
      <c r="C238" s="211"/>
      <c r="D238" s="212" t="s">
        <v>72</v>
      </c>
      <c r="E238" s="248" t="s">
        <v>756</v>
      </c>
      <c r="F238" s="248" t="s">
        <v>883</v>
      </c>
      <c r="G238" s="211"/>
      <c r="H238" s="211"/>
      <c r="I238" s="214"/>
      <c r="J238" s="249">
        <f>BK238</f>
        <v>0</v>
      </c>
      <c r="K238" s="211"/>
      <c r="L238" s="216"/>
      <c r="M238" s="217"/>
      <c r="N238" s="218"/>
      <c r="O238" s="218"/>
      <c r="P238" s="219">
        <f>P239</f>
        <v>0</v>
      </c>
      <c r="Q238" s="218"/>
      <c r="R238" s="219">
        <f>R239</f>
        <v>0</v>
      </c>
      <c r="S238" s="218"/>
      <c r="T238" s="220">
        <f>T239</f>
        <v>0</v>
      </c>
      <c r="AR238" s="221" t="s">
        <v>81</v>
      </c>
      <c r="AT238" s="222" t="s">
        <v>72</v>
      </c>
      <c r="AU238" s="222" t="s">
        <v>81</v>
      </c>
      <c r="AY238" s="221" t="s">
        <v>208</v>
      </c>
      <c r="BK238" s="223">
        <f>BK239</f>
        <v>0</v>
      </c>
    </row>
    <row r="239" s="1" customFormat="1" ht="16.5" customHeight="1">
      <c r="B239" s="37"/>
      <c r="C239" s="224" t="s">
        <v>527</v>
      </c>
      <c r="D239" s="224" t="s">
        <v>209</v>
      </c>
      <c r="E239" s="225" t="s">
        <v>2860</v>
      </c>
      <c r="F239" s="226" t="s">
        <v>886</v>
      </c>
      <c r="G239" s="227" t="s">
        <v>339</v>
      </c>
      <c r="H239" s="228">
        <v>1</v>
      </c>
      <c r="I239" s="229"/>
      <c r="J239" s="230">
        <f>ROUND(I239*H239,2)</f>
        <v>0</v>
      </c>
      <c r="K239" s="226" t="s">
        <v>1</v>
      </c>
      <c r="L239" s="42"/>
      <c r="M239" s="231" t="s">
        <v>1</v>
      </c>
      <c r="N239" s="232" t="s">
        <v>38</v>
      </c>
      <c r="O239" s="85"/>
      <c r="P239" s="233">
        <f>O239*H239</f>
        <v>0</v>
      </c>
      <c r="Q239" s="233">
        <v>0</v>
      </c>
      <c r="R239" s="233">
        <f>Q239*H239</f>
        <v>0</v>
      </c>
      <c r="S239" s="233">
        <v>0</v>
      </c>
      <c r="T239" s="234">
        <f>S239*H239</f>
        <v>0</v>
      </c>
      <c r="AR239" s="235" t="s">
        <v>221</v>
      </c>
      <c r="AT239" s="235" t="s">
        <v>209</v>
      </c>
      <c r="AU239" s="235" t="s">
        <v>83</v>
      </c>
      <c r="AY239" s="16" t="s">
        <v>208</v>
      </c>
      <c r="BE239" s="236">
        <f>IF(N239="základní",J239,0)</f>
        <v>0</v>
      </c>
      <c r="BF239" s="236">
        <f>IF(N239="snížená",J239,0)</f>
        <v>0</v>
      </c>
      <c r="BG239" s="236">
        <f>IF(N239="zákl. přenesená",J239,0)</f>
        <v>0</v>
      </c>
      <c r="BH239" s="236">
        <f>IF(N239="sníž. přenesená",J239,0)</f>
        <v>0</v>
      </c>
      <c r="BI239" s="236">
        <f>IF(N239="nulová",J239,0)</f>
        <v>0</v>
      </c>
      <c r="BJ239" s="16" t="s">
        <v>81</v>
      </c>
      <c r="BK239" s="236">
        <f>ROUND(I239*H239,2)</f>
        <v>0</v>
      </c>
      <c r="BL239" s="16" t="s">
        <v>221</v>
      </c>
      <c r="BM239" s="235" t="s">
        <v>2974</v>
      </c>
    </row>
    <row r="240" s="10" customFormat="1" ht="22.8" customHeight="1">
      <c r="B240" s="210"/>
      <c r="C240" s="211"/>
      <c r="D240" s="212" t="s">
        <v>72</v>
      </c>
      <c r="E240" s="248" t="s">
        <v>2975</v>
      </c>
      <c r="F240" s="248" t="s">
        <v>889</v>
      </c>
      <c r="G240" s="211"/>
      <c r="H240" s="211"/>
      <c r="I240" s="214"/>
      <c r="J240" s="249">
        <f>BK240</f>
        <v>0</v>
      </c>
      <c r="K240" s="211"/>
      <c r="L240" s="216"/>
      <c r="M240" s="217"/>
      <c r="N240" s="218"/>
      <c r="O240" s="218"/>
      <c r="P240" s="219">
        <f>SUM(P241:P246)</f>
        <v>0</v>
      </c>
      <c r="Q240" s="218"/>
      <c r="R240" s="219">
        <f>SUM(R241:R246)</f>
        <v>0</v>
      </c>
      <c r="S240" s="218"/>
      <c r="T240" s="220">
        <f>SUM(T241:T246)</f>
        <v>0</v>
      </c>
      <c r="AR240" s="221" t="s">
        <v>81</v>
      </c>
      <c r="AT240" s="222" t="s">
        <v>72</v>
      </c>
      <c r="AU240" s="222" t="s">
        <v>81</v>
      </c>
      <c r="AY240" s="221" t="s">
        <v>208</v>
      </c>
      <c r="BK240" s="223">
        <f>SUM(BK241:BK246)</f>
        <v>0</v>
      </c>
    </row>
    <row r="241" s="1" customFormat="1" ht="16.5" customHeight="1">
      <c r="B241" s="37"/>
      <c r="C241" s="224" t="s">
        <v>531</v>
      </c>
      <c r="D241" s="224" t="s">
        <v>209</v>
      </c>
      <c r="E241" s="225" t="s">
        <v>895</v>
      </c>
      <c r="F241" s="226" t="s">
        <v>896</v>
      </c>
      <c r="G241" s="227" t="s">
        <v>339</v>
      </c>
      <c r="H241" s="228">
        <v>1</v>
      </c>
      <c r="I241" s="229"/>
      <c r="J241" s="230">
        <f>ROUND(I241*H241,2)</f>
        <v>0</v>
      </c>
      <c r="K241" s="226" t="s">
        <v>1</v>
      </c>
      <c r="L241" s="42"/>
      <c r="M241" s="231" t="s">
        <v>1</v>
      </c>
      <c r="N241" s="232" t="s">
        <v>38</v>
      </c>
      <c r="O241" s="85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221</v>
      </c>
      <c r="AT241" s="235" t="s">
        <v>209</v>
      </c>
      <c r="AU241" s="235" t="s">
        <v>83</v>
      </c>
      <c r="AY241" s="16" t="s">
        <v>208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6" t="s">
        <v>81</v>
      </c>
      <c r="BK241" s="236">
        <f>ROUND(I241*H241,2)</f>
        <v>0</v>
      </c>
      <c r="BL241" s="16" t="s">
        <v>221</v>
      </c>
      <c r="BM241" s="235" t="s">
        <v>2976</v>
      </c>
    </row>
    <row r="242" s="1" customFormat="1" ht="16.5" customHeight="1">
      <c r="B242" s="37"/>
      <c r="C242" s="224" t="s">
        <v>537</v>
      </c>
      <c r="D242" s="224" t="s">
        <v>209</v>
      </c>
      <c r="E242" s="225" t="s">
        <v>2864</v>
      </c>
      <c r="F242" s="226" t="s">
        <v>892</v>
      </c>
      <c r="G242" s="227" t="s">
        <v>339</v>
      </c>
      <c r="H242" s="228">
        <v>1</v>
      </c>
      <c r="I242" s="229"/>
      <c r="J242" s="230">
        <f>ROUND(I242*H242,2)</f>
        <v>0</v>
      </c>
      <c r="K242" s="226" t="s">
        <v>1</v>
      </c>
      <c r="L242" s="42"/>
      <c r="M242" s="231" t="s">
        <v>1</v>
      </c>
      <c r="N242" s="232" t="s">
        <v>38</v>
      </c>
      <c r="O242" s="85"/>
      <c r="P242" s="233">
        <f>O242*H242</f>
        <v>0</v>
      </c>
      <c r="Q242" s="233">
        <v>0</v>
      </c>
      <c r="R242" s="233">
        <f>Q242*H242</f>
        <v>0</v>
      </c>
      <c r="S242" s="233">
        <v>0</v>
      </c>
      <c r="T242" s="234">
        <f>S242*H242</f>
        <v>0</v>
      </c>
      <c r="AR242" s="235" t="s">
        <v>221</v>
      </c>
      <c r="AT242" s="235" t="s">
        <v>209</v>
      </c>
      <c r="AU242" s="235" t="s">
        <v>83</v>
      </c>
      <c r="AY242" s="16" t="s">
        <v>208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6" t="s">
        <v>81</v>
      </c>
      <c r="BK242" s="236">
        <f>ROUND(I242*H242,2)</f>
        <v>0</v>
      </c>
      <c r="BL242" s="16" t="s">
        <v>221</v>
      </c>
      <c r="BM242" s="235" t="s">
        <v>2977</v>
      </c>
    </row>
    <row r="243" s="1" customFormat="1" ht="16.5" customHeight="1">
      <c r="B243" s="37"/>
      <c r="C243" s="224" t="s">
        <v>541</v>
      </c>
      <c r="D243" s="224" t="s">
        <v>209</v>
      </c>
      <c r="E243" s="225" t="s">
        <v>2866</v>
      </c>
      <c r="F243" s="226" t="s">
        <v>900</v>
      </c>
      <c r="G243" s="227" t="s">
        <v>339</v>
      </c>
      <c r="H243" s="228">
        <v>1</v>
      </c>
      <c r="I243" s="229"/>
      <c r="J243" s="230">
        <f>ROUND(I243*H243,2)</f>
        <v>0</v>
      </c>
      <c r="K243" s="226" t="s">
        <v>1</v>
      </c>
      <c r="L243" s="42"/>
      <c r="M243" s="231" t="s">
        <v>1</v>
      </c>
      <c r="N243" s="232" t="s">
        <v>38</v>
      </c>
      <c r="O243" s="85"/>
      <c r="P243" s="233">
        <f>O243*H243</f>
        <v>0</v>
      </c>
      <c r="Q243" s="233">
        <v>0</v>
      </c>
      <c r="R243" s="233">
        <f>Q243*H243</f>
        <v>0</v>
      </c>
      <c r="S243" s="233">
        <v>0</v>
      </c>
      <c r="T243" s="234">
        <f>S243*H243</f>
        <v>0</v>
      </c>
      <c r="AR243" s="235" t="s">
        <v>221</v>
      </c>
      <c r="AT243" s="235" t="s">
        <v>209</v>
      </c>
      <c r="AU243" s="235" t="s">
        <v>83</v>
      </c>
      <c r="AY243" s="16" t="s">
        <v>208</v>
      </c>
      <c r="BE243" s="236">
        <f>IF(N243="základní",J243,0)</f>
        <v>0</v>
      </c>
      <c r="BF243" s="236">
        <f>IF(N243="snížená",J243,0)</f>
        <v>0</v>
      </c>
      <c r="BG243" s="236">
        <f>IF(N243="zákl. přenesená",J243,0)</f>
        <v>0</v>
      </c>
      <c r="BH243" s="236">
        <f>IF(N243="sníž. přenesená",J243,0)</f>
        <v>0</v>
      </c>
      <c r="BI243" s="236">
        <f>IF(N243="nulová",J243,0)</f>
        <v>0</v>
      </c>
      <c r="BJ243" s="16" t="s">
        <v>81</v>
      </c>
      <c r="BK243" s="236">
        <f>ROUND(I243*H243,2)</f>
        <v>0</v>
      </c>
      <c r="BL243" s="16" t="s">
        <v>221</v>
      </c>
      <c r="BM243" s="235" t="s">
        <v>2978</v>
      </c>
    </row>
    <row r="244" s="1" customFormat="1" ht="16.5" customHeight="1">
      <c r="B244" s="37"/>
      <c r="C244" s="224" t="s">
        <v>547</v>
      </c>
      <c r="D244" s="224" t="s">
        <v>209</v>
      </c>
      <c r="E244" s="225" t="s">
        <v>2868</v>
      </c>
      <c r="F244" s="226" t="s">
        <v>904</v>
      </c>
      <c r="G244" s="227" t="s">
        <v>339</v>
      </c>
      <c r="H244" s="228">
        <v>1</v>
      </c>
      <c r="I244" s="229"/>
      <c r="J244" s="230">
        <f>ROUND(I244*H244,2)</f>
        <v>0</v>
      </c>
      <c r="K244" s="226" t="s">
        <v>1</v>
      </c>
      <c r="L244" s="42"/>
      <c r="M244" s="231" t="s">
        <v>1</v>
      </c>
      <c r="N244" s="232" t="s">
        <v>38</v>
      </c>
      <c r="O244" s="85"/>
      <c r="P244" s="233">
        <f>O244*H244</f>
        <v>0</v>
      </c>
      <c r="Q244" s="233">
        <v>0</v>
      </c>
      <c r="R244" s="233">
        <f>Q244*H244</f>
        <v>0</v>
      </c>
      <c r="S244" s="233">
        <v>0</v>
      </c>
      <c r="T244" s="234">
        <f>S244*H244</f>
        <v>0</v>
      </c>
      <c r="AR244" s="235" t="s">
        <v>221</v>
      </c>
      <c r="AT244" s="235" t="s">
        <v>209</v>
      </c>
      <c r="AU244" s="235" t="s">
        <v>83</v>
      </c>
      <c r="AY244" s="16" t="s">
        <v>208</v>
      </c>
      <c r="BE244" s="236">
        <f>IF(N244="základní",J244,0)</f>
        <v>0</v>
      </c>
      <c r="BF244" s="236">
        <f>IF(N244="snížená",J244,0)</f>
        <v>0</v>
      </c>
      <c r="BG244" s="236">
        <f>IF(N244="zákl. přenesená",J244,0)</f>
        <v>0</v>
      </c>
      <c r="BH244" s="236">
        <f>IF(N244="sníž. přenesená",J244,0)</f>
        <v>0</v>
      </c>
      <c r="BI244" s="236">
        <f>IF(N244="nulová",J244,0)</f>
        <v>0</v>
      </c>
      <c r="BJ244" s="16" t="s">
        <v>81</v>
      </c>
      <c r="BK244" s="236">
        <f>ROUND(I244*H244,2)</f>
        <v>0</v>
      </c>
      <c r="BL244" s="16" t="s">
        <v>221</v>
      </c>
      <c r="BM244" s="235" t="s">
        <v>2979</v>
      </c>
    </row>
    <row r="245" s="1" customFormat="1" ht="16.5" customHeight="1">
      <c r="B245" s="37"/>
      <c r="C245" s="224" t="s">
        <v>551</v>
      </c>
      <c r="D245" s="224" t="s">
        <v>209</v>
      </c>
      <c r="E245" s="225" t="s">
        <v>2870</v>
      </c>
      <c r="F245" s="226" t="s">
        <v>2871</v>
      </c>
      <c r="G245" s="227" t="s">
        <v>339</v>
      </c>
      <c r="H245" s="228">
        <v>1</v>
      </c>
      <c r="I245" s="229"/>
      <c r="J245" s="230">
        <f>ROUND(I245*H245,2)</f>
        <v>0</v>
      </c>
      <c r="K245" s="226" t="s">
        <v>1</v>
      </c>
      <c r="L245" s="42"/>
      <c r="M245" s="231" t="s">
        <v>1</v>
      </c>
      <c r="N245" s="232" t="s">
        <v>38</v>
      </c>
      <c r="O245" s="85"/>
      <c r="P245" s="233">
        <f>O245*H245</f>
        <v>0</v>
      </c>
      <c r="Q245" s="233">
        <v>0</v>
      </c>
      <c r="R245" s="233">
        <f>Q245*H245</f>
        <v>0</v>
      </c>
      <c r="S245" s="233">
        <v>0</v>
      </c>
      <c r="T245" s="234">
        <f>S245*H245</f>
        <v>0</v>
      </c>
      <c r="AR245" s="235" t="s">
        <v>221</v>
      </c>
      <c r="AT245" s="235" t="s">
        <v>209</v>
      </c>
      <c r="AU245" s="235" t="s">
        <v>83</v>
      </c>
      <c r="AY245" s="16" t="s">
        <v>208</v>
      </c>
      <c r="BE245" s="236">
        <f>IF(N245="základní",J245,0)</f>
        <v>0</v>
      </c>
      <c r="BF245" s="236">
        <f>IF(N245="snížená",J245,0)</f>
        <v>0</v>
      </c>
      <c r="BG245" s="236">
        <f>IF(N245="zákl. přenesená",J245,0)</f>
        <v>0</v>
      </c>
      <c r="BH245" s="236">
        <f>IF(N245="sníž. přenesená",J245,0)</f>
        <v>0</v>
      </c>
      <c r="BI245" s="236">
        <f>IF(N245="nulová",J245,0)</f>
        <v>0</v>
      </c>
      <c r="BJ245" s="16" t="s">
        <v>81</v>
      </c>
      <c r="BK245" s="236">
        <f>ROUND(I245*H245,2)</f>
        <v>0</v>
      </c>
      <c r="BL245" s="16" t="s">
        <v>221</v>
      </c>
      <c r="BM245" s="235" t="s">
        <v>2980</v>
      </c>
    </row>
    <row r="246" s="1" customFormat="1" ht="16.5" customHeight="1">
      <c r="B246" s="37"/>
      <c r="C246" s="224" t="s">
        <v>557</v>
      </c>
      <c r="D246" s="224" t="s">
        <v>209</v>
      </c>
      <c r="E246" s="225" t="s">
        <v>2873</v>
      </c>
      <c r="F246" s="226" t="s">
        <v>912</v>
      </c>
      <c r="G246" s="227" t="s">
        <v>339</v>
      </c>
      <c r="H246" s="228">
        <v>1</v>
      </c>
      <c r="I246" s="229"/>
      <c r="J246" s="230">
        <f>ROUND(I246*H246,2)</f>
        <v>0</v>
      </c>
      <c r="K246" s="226" t="s">
        <v>1</v>
      </c>
      <c r="L246" s="42"/>
      <c r="M246" s="231" t="s">
        <v>1</v>
      </c>
      <c r="N246" s="232" t="s">
        <v>38</v>
      </c>
      <c r="O246" s="85"/>
      <c r="P246" s="233">
        <f>O246*H246</f>
        <v>0</v>
      </c>
      <c r="Q246" s="233">
        <v>0</v>
      </c>
      <c r="R246" s="233">
        <f>Q246*H246</f>
        <v>0</v>
      </c>
      <c r="S246" s="233">
        <v>0</v>
      </c>
      <c r="T246" s="234">
        <f>S246*H246</f>
        <v>0</v>
      </c>
      <c r="AR246" s="235" t="s">
        <v>221</v>
      </c>
      <c r="AT246" s="235" t="s">
        <v>209</v>
      </c>
      <c r="AU246" s="235" t="s">
        <v>83</v>
      </c>
      <c r="AY246" s="16" t="s">
        <v>208</v>
      </c>
      <c r="BE246" s="236">
        <f>IF(N246="základní",J246,0)</f>
        <v>0</v>
      </c>
      <c r="BF246" s="236">
        <f>IF(N246="snížená",J246,0)</f>
        <v>0</v>
      </c>
      <c r="BG246" s="236">
        <f>IF(N246="zákl. přenesená",J246,0)</f>
        <v>0</v>
      </c>
      <c r="BH246" s="236">
        <f>IF(N246="sníž. přenesená",J246,0)</f>
        <v>0</v>
      </c>
      <c r="BI246" s="236">
        <f>IF(N246="nulová",J246,0)</f>
        <v>0</v>
      </c>
      <c r="BJ246" s="16" t="s">
        <v>81</v>
      </c>
      <c r="BK246" s="236">
        <f>ROUND(I246*H246,2)</f>
        <v>0</v>
      </c>
      <c r="BL246" s="16" t="s">
        <v>221</v>
      </c>
      <c r="BM246" s="235" t="s">
        <v>2981</v>
      </c>
    </row>
    <row r="247" s="10" customFormat="1" ht="25.92" customHeight="1">
      <c r="B247" s="210"/>
      <c r="C247" s="211"/>
      <c r="D247" s="212" t="s">
        <v>72</v>
      </c>
      <c r="E247" s="213" t="s">
        <v>914</v>
      </c>
      <c r="F247" s="213" t="s">
        <v>520</v>
      </c>
      <c r="G247" s="211"/>
      <c r="H247" s="211"/>
      <c r="I247" s="214"/>
      <c r="J247" s="215">
        <f>BK247</f>
        <v>0</v>
      </c>
      <c r="K247" s="211"/>
      <c r="L247" s="216"/>
      <c r="M247" s="217"/>
      <c r="N247" s="218"/>
      <c r="O247" s="218"/>
      <c r="P247" s="219">
        <f>P248+P252+P254</f>
        <v>0</v>
      </c>
      <c r="Q247" s="218"/>
      <c r="R247" s="219">
        <f>R248+R252+R254</f>
        <v>0</v>
      </c>
      <c r="S247" s="218"/>
      <c r="T247" s="220">
        <f>T248+T252+T254</f>
        <v>0</v>
      </c>
      <c r="AR247" s="221" t="s">
        <v>81</v>
      </c>
      <c r="AT247" s="222" t="s">
        <v>72</v>
      </c>
      <c r="AU247" s="222" t="s">
        <v>73</v>
      </c>
      <c r="AY247" s="221" t="s">
        <v>208</v>
      </c>
      <c r="BK247" s="223">
        <f>BK248+BK252+BK254</f>
        <v>0</v>
      </c>
    </row>
    <row r="248" s="10" customFormat="1" ht="22.8" customHeight="1">
      <c r="B248" s="210"/>
      <c r="C248" s="211"/>
      <c r="D248" s="212" t="s">
        <v>72</v>
      </c>
      <c r="E248" s="248" t="s">
        <v>2875</v>
      </c>
      <c r="F248" s="248" t="s">
        <v>522</v>
      </c>
      <c r="G248" s="211"/>
      <c r="H248" s="211"/>
      <c r="I248" s="214"/>
      <c r="J248" s="249">
        <f>BK248</f>
        <v>0</v>
      </c>
      <c r="K248" s="211"/>
      <c r="L248" s="216"/>
      <c r="M248" s="217"/>
      <c r="N248" s="218"/>
      <c r="O248" s="218"/>
      <c r="P248" s="219">
        <f>SUM(P249:P251)</f>
        <v>0</v>
      </c>
      <c r="Q248" s="218"/>
      <c r="R248" s="219">
        <f>SUM(R249:R251)</f>
        <v>0</v>
      </c>
      <c r="S248" s="218"/>
      <c r="T248" s="220">
        <f>SUM(T249:T251)</f>
        <v>0</v>
      </c>
      <c r="AR248" s="221" t="s">
        <v>81</v>
      </c>
      <c r="AT248" s="222" t="s">
        <v>72</v>
      </c>
      <c r="AU248" s="222" t="s">
        <v>81</v>
      </c>
      <c r="AY248" s="221" t="s">
        <v>208</v>
      </c>
      <c r="BK248" s="223">
        <f>SUM(BK249:BK251)</f>
        <v>0</v>
      </c>
    </row>
    <row r="249" s="1" customFormat="1" ht="24" customHeight="1">
      <c r="B249" s="37"/>
      <c r="C249" s="224" t="s">
        <v>561</v>
      </c>
      <c r="D249" s="224" t="s">
        <v>209</v>
      </c>
      <c r="E249" s="225" t="s">
        <v>524</v>
      </c>
      <c r="F249" s="226" t="s">
        <v>525</v>
      </c>
      <c r="G249" s="227" t="s">
        <v>284</v>
      </c>
      <c r="H249" s="228">
        <v>6</v>
      </c>
      <c r="I249" s="229"/>
      <c r="J249" s="230">
        <f>ROUND(I249*H249,2)</f>
        <v>0</v>
      </c>
      <c r="K249" s="226" t="s">
        <v>1</v>
      </c>
      <c r="L249" s="42"/>
      <c r="M249" s="231" t="s">
        <v>1</v>
      </c>
      <c r="N249" s="232" t="s">
        <v>38</v>
      </c>
      <c r="O249" s="85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AR249" s="235" t="s">
        <v>221</v>
      </c>
      <c r="AT249" s="235" t="s">
        <v>209</v>
      </c>
      <c r="AU249" s="235" t="s">
        <v>83</v>
      </c>
      <c r="AY249" s="16" t="s">
        <v>208</v>
      </c>
      <c r="BE249" s="236">
        <f>IF(N249="základní",J249,0)</f>
        <v>0</v>
      </c>
      <c r="BF249" s="236">
        <f>IF(N249="snížená",J249,0)</f>
        <v>0</v>
      </c>
      <c r="BG249" s="236">
        <f>IF(N249="zákl. přenesená",J249,0)</f>
        <v>0</v>
      </c>
      <c r="BH249" s="236">
        <f>IF(N249="sníž. přenesená",J249,0)</f>
        <v>0</v>
      </c>
      <c r="BI249" s="236">
        <f>IF(N249="nulová",J249,0)</f>
        <v>0</v>
      </c>
      <c r="BJ249" s="16" t="s">
        <v>81</v>
      </c>
      <c r="BK249" s="236">
        <f>ROUND(I249*H249,2)</f>
        <v>0</v>
      </c>
      <c r="BL249" s="16" t="s">
        <v>221</v>
      </c>
      <c r="BM249" s="235" t="s">
        <v>2982</v>
      </c>
    </row>
    <row r="250" s="1" customFormat="1" ht="16.5" customHeight="1">
      <c r="B250" s="37"/>
      <c r="C250" s="224" t="s">
        <v>565</v>
      </c>
      <c r="D250" s="224" t="s">
        <v>209</v>
      </c>
      <c r="E250" s="225" t="s">
        <v>528</v>
      </c>
      <c r="F250" s="226" t="s">
        <v>529</v>
      </c>
      <c r="G250" s="227" t="s">
        <v>284</v>
      </c>
      <c r="H250" s="228">
        <v>6</v>
      </c>
      <c r="I250" s="229"/>
      <c r="J250" s="230">
        <f>ROUND(I250*H250,2)</f>
        <v>0</v>
      </c>
      <c r="K250" s="226" t="s">
        <v>1</v>
      </c>
      <c r="L250" s="42"/>
      <c r="M250" s="231" t="s">
        <v>1</v>
      </c>
      <c r="N250" s="232" t="s">
        <v>38</v>
      </c>
      <c r="O250" s="85"/>
      <c r="P250" s="233">
        <f>O250*H250</f>
        <v>0</v>
      </c>
      <c r="Q250" s="233">
        <v>0</v>
      </c>
      <c r="R250" s="233">
        <f>Q250*H250</f>
        <v>0</v>
      </c>
      <c r="S250" s="233">
        <v>0</v>
      </c>
      <c r="T250" s="234">
        <f>S250*H250</f>
        <v>0</v>
      </c>
      <c r="AR250" s="235" t="s">
        <v>221</v>
      </c>
      <c r="AT250" s="235" t="s">
        <v>209</v>
      </c>
      <c r="AU250" s="235" t="s">
        <v>83</v>
      </c>
      <c r="AY250" s="16" t="s">
        <v>208</v>
      </c>
      <c r="BE250" s="236">
        <f>IF(N250="základní",J250,0)</f>
        <v>0</v>
      </c>
      <c r="BF250" s="236">
        <f>IF(N250="snížená",J250,0)</f>
        <v>0</v>
      </c>
      <c r="BG250" s="236">
        <f>IF(N250="zákl. přenesená",J250,0)</f>
        <v>0</v>
      </c>
      <c r="BH250" s="236">
        <f>IF(N250="sníž. přenesená",J250,0)</f>
        <v>0</v>
      </c>
      <c r="BI250" s="236">
        <f>IF(N250="nulová",J250,0)</f>
        <v>0</v>
      </c>
      <c r="BJ250" s="16" t="s">
        <v>81</v>
      </c>
      <c r="BK250" s="236">
        <f>ROUND(I250*H250,2)</f>
        <v>0</v>
      </c>
      <c r="BL250" s="16" t="s">
        <v>221</v>
      </c>
      <c r="BM250" s="235" t="s">
        <v>2983</v>
      </c>
    </row>
    <row r="251" s="1" customFormat="1" ht="36" customHeight="1">
      <c r="B251" s="37"/>
      <c r="C251" s="224" t="s">
        <v>569</v>
      </c>
      <c r="D251" s="224" t="s">
        <v>209</v>
      </c>
      <c r="E251" s="225" t="s">
        <v>532</v>
      </c>
      <c r="F251" s="226" t="s">
        <v>533</v>
      </c>
      <c r="G251" s="227" t="s">
        <v>284</v>
      </c>
      <c r="H251" s="228">
        <v>2</v>
      </c>
      <c r="I251" s="229"/>
      <c r="J251" s="230">
        <f>ROUND(I251*H251,2)</f>
        <v>0</v>
      </c>
      <c r="K251" s="226" t="s">
        <v>1</v>
      </c>
      <c r="L251" s="42"/>
      <c r="M251" s="231" t="s">
        <v>1</v>
      </c>
      <c r="N251" s="232" t="s">
        <v>38</v>
      </c>
      <c r="O251" s="85"/>
      <c r="P251" s="233">
        <f>O251*H251</f>
        <v>0</v>
      </c>
      <c r="Q251" s="233">
        <v>0</v>
      </c>
      <c r="R251" s="233">
        <f>Q251*H251</f>
        <v>0</v>
      </c>
      <c r="S251" s="233">
        <v>0</v>
      </c>
      <c r="T251" s="234">
        <f>S251*H251</f>
        <v>0</v>
      </c>
      <c r="AR251" s="235" t="s">
        <v>221</v>
      </c>
      <c r="AT251" s="235" t="s">
        <v>209</v>
      </c>
      <c r="AU251" s="235" t="s">
        <v>83</v>
      </c>
      <c r="AY251" s="16" t="s">
        <v>208</v>
      </c>
      <c r="BE251" s="236">
        <f>IF(N251="základní",J251,0)</f>
        <v>0</v>
      </c>
      <c r="BF251" s="236">
        <f>IF(N251="snížená",J251,0)</f>
        <v>0</v>
      </c>
      <c r="BG251" s="236">
        <f>IF(N251="zákl. přenesená",J251,0)</f>
        <v>0</v>
      </c>
      <c r="BH251" s="236">
        <f>IF(N251="sníž. přenesená",J251,0)</f>
        <v>0</v>
      </c>
      <c r="BI251" s="236">
        <f>IF(N251="nulová",J251,0)</f>
        <v>0</v>
      </c>
      <c r="BJ251" s="16" t="s">
        <v>81</v>
      </c>
      <c r="BK251" s="236">
        <f>ROUND(I251*H251,2)</f>
        <v>0</v>
      </c>
      <c r="BL251" s="16" t="s">
        <v>221</v>
      </c>
      <c r="BM251" s="235" t="s">
        <v>2984</v>
      </c>
    </row>
    <row r="252" s="10" customFormat="1" ht="22.8" customHeight="1">
      <c r="B252" s="210"/>
      <c r="C252" s="211"/>
      <c r="D252" s="212" t="s">
        <v>72</v>
      </c>
      <c r="E252" s="248" t="s">
        <v>493</v>
      </c>
      <c r="F252" s="248" t="s">
        <v>2985</v>
      </c>
      <c r="G252" s="211"/>
      <c r="H252" s="211"/>
      <c r="I252" s="214"/>
      <c r="J252" s="249">
        <f>BK252</f>
        <v>0</v>
      </c>
      <c r="K252" s="211"/>
      <c r="L252" s="216"/>
      <c r="M252" s="217"/>
      <c r="N252" s="218"/>
      <c r="O252" s="218"/>
      <c r="P252" s="219">
        <f>P253</f>
        <v>0</v>
      </c>
      <c r="Q252" s="218"/>
      <c r="R252" s="219">
        <f>R253</f>
        <v>0</v>
      </c>
      <c r="S252" s="218"/>
      <c r="T252" s="220">
        <f>T253</f>
        <v>0</v>
      </c>
      <c r="AR252" s="221" t="s">
        <v>81</v>
      </c>
      <c r="AT252" s="222" t="s">
        <v>72</v>
      </c>
      <c r="AU252" s="222" t="s">
        <v>81</v>
      </c>
      <c r="AY252" s="221" t="s">
        <v>208</v>
      </c>
      <c r="BK252" s="223">
        <f>BK253</f>
        <v>0</v>
      </c>
    </row>
    <row r="253" s="1" customFormat="1" ht="24" customHeight="1">
      <c r="B253" s="37"/>
      <c r="C253" s="224" t="s">
        <v>573</v>
      </c>
      <c r="D253" s="224" t="s">
        <v>209</v>
      </c>
      <c r="E253" s="225" t="s">
        <v>2986</v>
      </c>
      <c r="F253" s="226" t="s">
        <v>2987</v>
      </c>
      <c r="G253" s="227" t="s">
        <v>284</v>
      </c>
      <c r="H253" s="228">
        <v>1</v>
      </c>
      <c r="I253" s="229"/>
      <c r="J253" s="230">
        <f>ROUND(I253*H253,2)</f>
        <v>0</v>
      </c>
      <c r="K253" s="226" t="s">
        <v>1</v>
      </c>
      <c r="L253" s="42"/>
      <c r="M253" s="231" t="s">
        <v>1</v>
      </c>
      <c r="N253" s="232" t="s">
        <v>38</v>
      </c>
      <c r="O253" s="85"/>
      <c r="P253" s="233">
        <f>O253*H253</f>
        <v>0</v>
      </c>
      <c r="Q253" s="233">
        <v>0</v>
      </c>
      <c r="R253" s="233">
        <f>Q253*H253</f>
        <v>0</v>
      </c>
      <c r="S253" s="233">
        <v>0</v>
      </c>
      <c r="T253" s="234">
        <f>S253*H253</f>
        <v>0</v>
      </c>
      <c r="AR253" s="235" t="s">
        <v>221</v>
      </c>
      <c r="AT253" s="235" t="s">
        <v>209</v>
      </c>
      <c r="AU253" s="235" t="s">
        <v>83</v>
      </c>
      <c r="AY253" s="16" t="s">
        <v>208</v>
      </c>
      <c r="BE253" s="236">
        <f>IF(N253="základní",J253,0)</f>
        <v>0</v>
      </c>
      <c r="BF253" s="236">
        <f>IF(N253="snížená",J253,0)</f>
        <v>0</v>
      </c>
      <c r="BG253" s="236">
        <f>IF(N253="zákl. přenesená",J253,0)</f>
        <v>0</v>
      </c>
      <c r="BH253" s="236">
        <f>IF(N253="sníž. přenesená",J253,0)</f>
        <v>0</v>
      </c>
      <c r="BI253" s="236">
        <f>IF(N253="nulová",J253,0)</f>
        <v>0</v>
      </c>
      <c r="BJ253" s="16" t="s">
        <v>81</v>
      </c>
      <c r="BK253" s="236">
        <f>ROUND(I253*H253,2)</f>
        <v>0</v>
      </c>
      <c r="BL253" s="16" t="s">
        <v>221</v>
      </c>
      <c r="BM253" s="235" t="s">
        <v>2988</v>
      </c>
    </row>
    <row r="254" s="10" customFormat="1" ht="22.8" customHeight="1">
      <c r="B254" s="210"/>
      <c r="C254" s="211"/>
      <c r="D254" s="212" t="s">
        <v>72</v>
      </c>
      <c r="E254" s="248" t="s">
        <v>495</v>
      </c>
      <c r="F254" s="248" t="s">
        <v>546</v>
      </c>
      <c r="G254" s="211"/>
      <c r="H254" s="211"/>
      <c r="I254" s="214"/>
      <c r="J254" s="249">
        <f>BK254</f>
        <v>0</v>
      </c>
      <c r="K254" s="211"/>
      <c r="L254" s="216"/>
      <c r="M254" s="217"/>
      <c r="N254" s="218"/>
      <c r="O254" s="218"/>
      <c r="P254" s="219">
        <f>SUM(P255:P256)</f>
        <v>0</v>
      </c>
      <c r="Q254" s="218"/>
      <c r="R254" s="219">
        <f>SUM(R255:R256)</f>
        <v>0</v>
      </c>
      <c r="S254" s="218"/>
      <c r="T254" s="220">
        <f>SUM(T255:T256)</f>
        <v>0</v>
      </c>
      <c r="AR254" s="221" t="s">
        <v>81</v>
      </c>
      <c r="AT254" s="222" t="s">
        <v>72</v>
      </c>
      <c r="AU254" s="222" t="s">
        <v>81</v>
      </c>
      <c r="AY254" s="221" t="s">
        <v>208</v>
      </c>
      <c r="BK254" s="223">
        <f>SUM(BK255:BK256)</f>
        <v>0</v>
      </c>
    </row>
    <row r="255" s="1" customFormat="1" ht="24" customHeight="1">
      <c r="B255" s="37"/>
      <c r="C255" s="224" t="s">
        <v>579</v>
      </c>
      <c r="D255" s="224" t="s">
        <v>209</v>
      </c>
      <c r="E255" s="225" t="s">
        <v>548</v>
      </c>
      <c r="F255" s="226" t="s">
        <v>549</v>
      </c>
      <c r="G255" s="227" t="s">
        <v>284</v>
      </c>
      <c r="H255" s="228">
        <v>1</v>
      </c>
      <c r="I255" s="229"/>
      <c r="J255" s="230">
        <f>ROUND(I255*H255,2)</f>
        <v>0</v>
      </c>
      <c r="K255" s="226" t="s">
        <v>1</v>
      </c>
      <c r="L255" s="42"/>
      <c r="M255" s="231" t="s">
        <v>1</v>
      </c>
      <c r="N255" s="232" t="s">
        <v>38</v>
      </c>
      <c r="O255" s="85"/>
      <c r="P255" s="233">
        <f>O255*H255</f>
        <v>0</v>
      </c>
      <c r="Q255" s="233">
        <v>0</v>
      </c>
      <c r="R255" s="233">
        <f>Q255*H255</f>
        <v>0</v>
      </c>
      <c r="S255" s="233">
        <v>0</v>
      </c>
      <c r="T255" s="234">
        <f>S255*H255</f>
        <v>0</v>
      </c>
      <c r="AR255" s="235" t="s">
        <v>221</v>
      </c>
      <c r="AT255" s="235" t="s">
        <v>209</v>
      </c>
      <c r="AU255" s="235" t="s">
        <v>83</v>
      </c>
      <c r="AY255" s="16" t="s">
        <v>208</v>
      </c>
      <c r="BE255" s="236">
        <f>IF(N255="základní",J255,0)</f>
        <v>0</v>
      </c>
      <c r="BF255" s="236">
        <f>IF(N255="snížená",J255,0)</f>
        <v>0</v>
      </c>
      <c r="BG255" s="236">
        <f>IF(N255="zákl. přenesená",J255,0)</f>
        <v>0</v>
      </c>
      <c r="BH255" s="236">
        <f>IF(N255="sníž. přenesená",J255,0)</f>
        <v>0</v>
      </c>
      <c r="BI255" s="236">
        <f>IF(N255="nulová",J255,0)</f>
        <v>0</v>
      </c>
      <c r="BJ255" s="16" t="s">
        <v>81</v>
      </c>
      <c r="BK255" s="236">
        <f>ROUND(I255*H255,2)</f>
        <v>0</v>
      </c>
      <c r="BL255" s="16" t="s">
        <v>221</v>
      </c>
      <c r="BM255" s="235" t="s">
        <v>2989</v>
      </c>
    </row>
    <row r="256" s="1" customFormat="1" ht="16.5" customHeight="1">
      <c r="B256" s="37"/>
      <c r="C256" s="224" t="s">
        <v>583</v>
      </c>
      <c r="D256" s="224" t="s">
        <v>209</v>
      </c>
      <c r="E256" s="225" t="s">
        <v>552</v>
      </c>
      <c r="F256" s="226" t="s">
        <v>553</v>
      </c>
      <c r="G256" s="227" t="s">
        <v>284</v>
      </c>
      <c r="H256" s="228">
        <v>1</v>
      </c>
      <c r="I256" s="229"/>
      <c r="J256" s="230">
        <f>ROUND(I256*H256,2)</f>
        <v>0</v>
      </c>
      <c r="K256" s="226" t="s">
        <v>1</v>
      </c>
      <c r="L256" s="42"/>
      <c r="M256" s="237" t="s">
        <v>1</v>
      </c>
      <c r="N256" s="238" t="s">
        <v>38</v>
      </c>
      <c r="O256" s="239"/>
      <c r="P256" s="240">
        <f>O256*H256</f>
        <v>0</v>
      </c>
      <c r="Q256" s="240">
        <v>0</v>
      </c>
      <c r="R256" s="240">
        <f>Q256*H256</f>
        <v>0</v>
      </c>
      <c r="S256" s="240">
        <v>0</v>
      </c>
      <c r="T256" s="241">
        <f>S256*H256</f>
        <v>0</v>
      </c>
      <c r="AR256" s="235" t="s">
        <v>221</v>
      </c>
      <c r="AT256" s="235" t="s">
        <v>209</v>
      </c>
      <c r="AU256" s="235" t="s">
        <v>83</v>
      </c>
      <c r="AY256" s="16" t="s">
        <v>208</v>
      </c>
      <c r="BE256" s="236">
        <f>IF(N256="základní",J256,0)</f>
        <v>0</v>
      </c>
      <c r="BF256" s="236">
        <f>IF(N256="snížená",J256,0)</f>
        <v>0</v>
      </c>
      <c r="BG256" s="236">
        <f>IF(N256="zákl. přenesená",J256,0)</f>
        <v>0</v>
      </c>
      <c r="BH256" s="236">
        <f>IF(N256="sníž. přenesená",J256,0)</f>
        <v>0</v>
      </c>
      <c r="BI256" s="236">
        <f>IF(N256="nulová",J256,0)</f>
        <v>0</v>
      </c>
      <c r="BJ256" s="16" t="s">
        <v>81</v>
      </c>
      <c r="BK256" s="236">
        <f>ROUND(I256*H256,2)</f>
        <v>0</v>
      </c>
      <c r="BL256" s="16" t="s">
        <v>221</v>
      </c>
      <c r="BM256" s="235" t="s">
        <v>2990</v>
      </c>
    </row>
    <row r="257" s="1" customFormat="1" ht="6.96" customHeight="1">
      <c r="B257" s="60"/>
      <c r="C257" s="61"/>
      <c r="D257" s="61"/>
      <c r="E257" s="61"/>
      <c r="F257" s="61"/>
      <c r="G257" s="61"/>
      <c r="H257" s="61"/>
      <c r="I257" s="182"/>
      <c r="J257" s="61"/>
      <c r="K257" s="61"/>
      <c r="L257" s="42"/>
    </row>
  </sheetData>
  <sheetProtection sheet="1" autoFilter="0" formatColumns="0" formatRows="0" objects="1" scenarios="1" spinCount="100000" saltValue="w19yRHnXbDLD+sevd/+oikXDICN2JlBVjvbEolEvYYd/J1uGYrb/g6pvxZebp68u+eldxeSij4S+NEG1ah5gRA==" hashValue="IfO0yxKLKMaNegKIZPA0PHeR6ZTg6H/VQj6RqTcbkKkEBTTZRklKIJLwAVKLwbPAvGRJbAzcwZDozkyqIGnrKw==" algorithmName="SHA-512" password="CC35"/>
  <autoFilter ref="C150:K25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7:H137"/>
    <mergeCell ref="E141:H141"/>
    <mergeCell ref="E139:H139"/>
    <mergeCell ref="E143:H14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127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2632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2881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1178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ROUND(J132,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ROUND((SUM(BE132:BE184)),  2)</f>
        <v>0</v>
      </c>
      <c r="I37" s="163">
        <v>0.20999999999999999</v>
      </c>
      <c r="J37" s="162">
        <f>ROUND(((SUM(BE132:BE184))*I37),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ROUND((SUM(BF132:BF184)),  2)</f>
        <v>0</v>
      </c>
      <c r="I38" s="163">
        <v>0.14999999999999999</v>
      </c>
      <c r="J38" s="162">
        <f>ROUND(((SUM(BF132:BF184))*I38),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ROUND((SUM(BG132:BG184)),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ROUND((SUM(BH132:BH184)),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ROUND((SUM(BI132:BI184)),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2881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J132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J133</f>
        <v>0</v>
      </c>
      <c r="K101" s="193"/>
      <c r="L101" s="198"/>
    </row>
    <row r="102" s="11" customFormat="1" ht="19.92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J134</f>
        <v>0</v>
      </c>
      <c r="K102" s="127"/>
      <c r="L102" s="247"/>
    </row>
    <row r="103" s="11" customFormat="1" ht="19.92" customHeight="1">
      <c r="B103" s="242"/>
      <c r="C103" s="127"/>
      <c r="D103" s="243" t="s">
        <v>1183</v>
      </c>
      <c r="E103" s="244"/>
      <c r="F103" s="244"/>
      <c r="G103" s="244"/>
      <c r="H103" s="244"/>
      <c r="I103" s="245"/>
      <c r="J103" s="246">
        <f>J139</f>
        <v>0</v>
      </c>
      <c r="K103" s="127"/>
      <c r="L103" s="247"/>
    </row>
    <row r="104" s="11" customFormat="1" ht="19.92" customHeight="1">
      <c r="B104" s="242"/>
      <c r="C104" s="127"/>
      <c r="D104" s="243" t="s">
        <v>1184</v>
      </c>
      <c r="E104" s="244"/>
      <c r="F104" s="244"/>
      <c r="G104" s="244"/>
      <c r="H104" s="244"/>
      <c r="I104" s="245"/>
      <c r="J104" s="246">
        <f>J148</f>
        <v>0</v>
      </c>
      <c r="K104" s="127"/>
      <c r="L104" s="247"/>
    </row>
    <row r="105" s="11" customFormat="1" ht="19.92" customHeight="1">
      <c r="B105" s="242"/>
      <c r="C105" s="127"/>
      <c r="D105" s="243" t="s">
        <v>1185</v>
      </c>
      <c r="E105" s="244"/>
      <c r="F105" s="244"/>
      <c r="G105" s="244"/>
      <c r="H105" s="244"/>
      <c r="I105" s="245"/>
      <c r="J105" s="246">
        <f>J152</f>
        <v>0</v>
      </c>
      <c r="K105" s="127"/>
      <c r="L105" s="247"/>
    </row>
    <row r="106" s="11" customFormat="1" ht="19.92" customHeight="1">
      <c r="B106" s="242"/>
      <c r="C106" s="127"/>
      <c r="D106" s="243" t="s">
        <v>1186</v>
      </c>
      <c r="E106" s="244"/>
      <c r="F106" s="244"/>
      <c r="G106" s="244"/>
      <c r="H106" s="244"/>
      <c r="I106" s="245"/>
      <c r="J106" s="246">
        <f>J159</f>
        <v>0</v>
      </c>
      <c r="K106" s="127"/>
      <c r="L106" s="247"/>
    </row>
    <row r="107" s="11" customFormat="1" ht="19.92" customHeight="1">
      <c r="B107" s="242"/>
      <c r="C107" s="127"/>
      <c r="D107" s="243" t="s">
        <v>1187</v>
      </c>
      <c r="E107" s="244"/>
      <c r="F107" s="244"/>
      <c r="G107" s="244"/>
      <c r="H107" s="244"/>
      <c r="I107" s="245"/>
      <c r="J107" s="246">
        <f>J166</f>
        <v>0</v>
      </c>
      <c r="K107" s="127"/>
      <c r="L107" s="247"/>
    </row>
    <row r="108" s="11" customFormat="1" ht="19.92" customHeight="1">
      <c r="B108" s="242"/>
      <c r="C108" s="127"/>
      <c r="D108" s="243" t="s">
        <v>1188</v>
      </c>
      <c r="E108" s="244"/>
      <c r="F108" s="244"/>
      <c r="G108" s="244"/>
      <c r="H108" s="244"/>
      <c r="I108" s="245"/>
      <c r="J108" s="246">
        <f>J183</f>
        <v>0</v>
      </c>
      <c r="K108" s="127"/>
      <c r="L108" s="247"/>
    </row>
    <row r="109" s="1" customFormat="1" ht="21.84" customHeight="1">
      <c r="B109" s="37"/>
      <c r="C109" s="38"/>
      <c r="D109" s="38"/>
      <c r="E109" s="38"/>
      <c r="F109" s="38"/>
      <c r="G109" s="38"/>
      <c r="H109" s="38"/>
      <c r="I109" s="149"/>
      <c r="J109" s="38"/>
      <c r="K109" s="38"/>
      <c r="L109" s="42"/>
    </row>
    <row r="110" s="1" customFormat="1" ht="6.96" customHeight="1">
      <c r="B110" s="60"/>
      <c r="C110" s="61"/>
      <c r="D110" s="61"/>
      <c r="E110" s="61"/>
      <c r="F110" s="61"/>
      <c r="G110" s="61"/>
      <c r="H110" s="61"/>
      <c r="I110" s="182"/>
      <c r="J110" s="61"/>
      <c r="K110" s="61"/>
      <c r="L110" s="42"/>
    </row>
    <row r="114" s="1" customFormat="1" ht="6.96" customHeight="1">
      <c r="B114" s="62"/>
      <c r="C114" s="63"/>
      <c r="D114" s="63"/>
      <c r="E114" s="63"/>
      <c r="F114" s="63"/>
      <c r="G114" s="63"/>
      <c r="H114" s="63"/>
      <c r="I114" s="185"/>
      <c r="J114" s="63"/>
      <c r="K114" s="63"/>
      <c r="L114" s="42"/>
    </row>
    <row r="115" s="1" customFormat="1" ht="24.96" customHeight="1">
      <c r="B115" s="37"/>
      <c r="C115" s="22" t="s">
        <v>194</v>
      </c>
      <c r="D115" s="38"/>
      <c r="E115" s="38"/>
      <c r="F115" s="38"/>
      <c r="G115" s="38"/>
      <c r="H115" s="38"/>
      <c r="I115" s="149"/>
      <c r="J115" s="38"/>
      <c r="K115" s="38"/>
      <c r="L115" s="42"/>
    </row>
    <row r="116" s="1" customFormat="1" ht="6.96" customHeight="1">
      <c r="B116" s="37"/>
      <c r="C116" s="38"/>
      <c r="D116" s="38"/>
      <c r="E116" s="38"/>
      <c r="F116" s="38"/>
      <c r="G116" s="38"/>
      <c r="H116" s="38"/>
      <c r="I116" s="149"/>
      <c r="J116" s="38"/>
      <c r="K116" s="38"/>
      <c r="L116" s="42"/>
    </row>
    <row r="117" s="1" customFormat="1" ht="12" customHeight="1">
      <c r="B117" s="37"/>
      <c r="C117" s="31" t="s">
        <v>16</v>
      </c>
      <c r="D117" s="38"/>
      <c r="E117" s="38"/>
      <c r="F117" s="38"/>
      <c r="G117" s="38"/>
      <c r="H117" s="38"/>
      <c r="I117" s="149"/>
      <c r="J117" s="38"/>
      <c r="K117" s="38"/>
      <c r="L117" s="42"/>
    </row>
    <row r="118" s="1" customFormat="1" ht="16.5" customHeight="1">
      <c r="B118" s="37"/>
      <c r="C118" s="38"/>
      <c r="D118" s="38"/>
      <c r="E118" s="186" t="str">
        <f>E7</f>
        <v>NOVÝ ZDROJ TEPLA, TEPLOVODNÍ ROZVODY A REGULACE VYTÁPĚNÍ DŘEVOTERM s.r.o, BŘEZOVÁ</v>
      </c>
      <c r="F118" s="31"/>
      <c r="G118" s="31"/>
      <c r="H118" s="31"/>
      <c r="I118" s="149"/>
      <c r="J118" s="38"/>
      <c r="K118" s="38"/>
      <c r="L118" s="42"/>
    </row>
    <row r="119" ht="12" customHeight="1">
      <c r="B119" s="20"/>
      <c r="C119" s="31" t="s">
        <v>187</v>
      </c>
      <c r="D119" s="21"/>
      <c r="E119" s="21"/>
      <c r="F119" s="21"/>
      <c r="G119" s="21"/>
      <c r="H119" s="21"/>
      <c r="I119" s="141"/>
      <c r="J119" s="21"/>
      <c r="K119" s="21"/>
      <c r="L119" s="19"/>
    </row>
    <row r="120" ht="16.5" customHeight="1">
      <c r="B120" s="20"/>
      <c r="C120" s="21"/>
      <c r="D120" s="21"/>
      <c r="E120" s="186" t="s">
        <v>2632</v>
      </c>
      <c r="F120" s="21"/>
      <c r="G120" s="21"/>
      <c r="H120" s="21"/>
      <c r="I120" s="141"/>
      <c r="J120" s="21"/>
      <c r="K120" s="21"/>
      <c r="L120" s="19"/>
    </row>
    <row r="121" ht="12" customHeight="1">
      <c r="B121" s="20"/>
      <c r="C121" s="31" t="s">
        <v>233</v>
      </c>
      <c r="D121" s="21"/>
      <c r="E121" s="21"/>
      <c r="F121" s="21"/>
      <c r="G121" s="21"/>
      <c r="H121" s="21"/>
      <c r="I121" s="141"/>
      <c r="J121" s="21"/>
      <c r="K121" s="21"/>
      <c r="L121" s="19"/>
    </row>
    <row r="122" s="1" customFormat="1" ht="16.5" customHeight="1">
      <c r="B122" s="37"/>
      <c r="C122" s="38"/>
      <c r="D122" s="38"/>
      <c r="E122" s="296" t="s">
        <v>2881</v>
      </c>
      <c r="F122" s="38"/>
      <c r="G122" s="38"/>
      <c r="H122" s="38"/>
      <c r="I122" s="149"/>
      <c r="J122" s="38"/>
      <c r="K122" s="38"/>
      <c r="L122" s="42"/>
    </row>
    <row r="123" s="1" customFormat="1" ht="12" customHeight="1">
      <c r="B123" s="37"/>
      <c r="C123" s="31" t="s">
        <v>2380</v>
      </c>
      <c r="D123" s="38"/>
      <c r="E123" s="38"/>
      <c r="F123" s="38"/>
      <c r="G123" s="38"/>
      <c r="H123" s="38"/>
      <c r="I123" s="149"/>
      <c r="J123" s="38"/>
      <c r="K123" s="38"/>
      <c r="L123" s="42"/>
    </row>
    <row r="124" s="1" customFormat="1" ht="16.5" customHeight="1">
      <c r="B124" s="37"/>
      <c r="C124" s="38"/>
      <c r="D124" s="38"/>
      <c r="E124" s="70" t="str">
        <f>E13</f>
        <v>STR - STROJNÍ</v>
      </c>
      <c r="F124" s="38"/>
      <c r="G124" s="38"/>
      <c r="H124" s="38"/>
      <c r="I124" s="149"/>
      <c r="J124" s="38"/>
      <c r="K124" s="38"/>
      <c r="L124" s="42"/>
    </row>
    <row r="125" s="1" customFormat="1" ht="6.96" customHeight="1">
      <c r="B125" s="37"/>
      <c r="C125" s="38"/>
      <c r="D125" s="38"/>
      <c r="E125" s="38"/>
      <c r="F125" s="38"/>
      <c r="G125" s="38"/>
      <c r="H125" s="38"/>
      <c r="I125" s="149"/>
      <c r="J125" s="38"/>
      <c r="K125" s="38"/>
      <c r="L125" s="42"/>
    </row>
    <row r="126" s="1" customFormat="1" ht="12" customHeight="1">
      <c r="B126" s="37"/>
      <c r="C126" s="31" t="s">
        <v>20</v>
      </c>
      <c r="D126" s="38"/>
      <c r="E126" s="38"/>
      <c r="F126" s="26" t="str">
        <f>F16</f>
        <v>Březová</v>
      </c>
      <c r="G126" s="38"/>
      <c r="H126" s="38"/>
      <c r="I126" s="151" t="s">
        <v>22</v>
      </c>
      <c r="J126" s="73" t="str">
        <f>IF(J16="","",J16)</f>
        <v>26. 4. 2019</v>
      </c>
      <c r="K126" s="38"/>
      <c r="L126" s="42"/>
    </row>
    <row r="127" s="1" customFormat="1" ht="6.96" customHeight="1">
      <c r="B127" s="37"/>
      <c r="C127" s="38"/>
      <c r="D127" s="38"/>
      <c r="E127" s="38"/>
      <c r="F127" s="38"/>
      <c r="G127" s="38"/>
      <c r="H127" s="38"/>
      <c r="I127" s="149"/>
      <c r="J127" s="38"/>
      <c r="K127" s="38"/>
      <c r="L127" s="42"/>
    </row>
    <row r="128" s="1" customFormat="1" ht="15.15" customHeight="1">
      <c r="B128" s="37"/>
      <c r="C128" s="31" t="s">
        <v>24</v>
      </c>
      <c r="D128" s="38"/>
      <c r="E128" s="38"/>
      <c r="F128" s="26" t="str">
        <f>E19</f>
        <v xml:space="preserve"> </v>
      </c>
      <c r="G128" s="38"/>
      <c r="H128" s="38"/>
      <c r="I128" s="151" t="s">
        <v>29</v>
      </c>
      <c r="J128" s="35" t="str">
        <f>E25</f>
        <v>Ing. Michal Pátek</v>
      </c>
      <c r="K128" s="38"/>
      <c r="L128" s="42"/>
    </row>
    <row r="129" s="1" customFormat="1" ht="15.15" customHeight="1">
      <c r="B129" s="37"/>
      <c r="C129" s="31" t="s">
        <v>27</v>
      </c>
      <c r="D129" s="38"/>
      <c r="E129" s="38"/>
      <c r="F129" s="26" t="str">
        <f>IF(E22="","",E22)</f>
        <v>Vyplň údaj</v>
      </c>
      <c r="G129" s="38"/>
      <c r="H129" s="38"/>
      <c r="I129" s="151" t="s">
        <v>30</v>
      </c>
      <c r="J129" s="35" t="str">
        <f>E28</f>
        <v>VK CAD s.r.o.</v>
      </c>
      <c r="K129" s="38"/>
      <c r="L129" s="42"/>
    </row>
    <row r="130" s="1" customFormat="1" ht="10.32" customHeight="1">
      <c r="B130" s="37"/>
      <c r="C130" s="38"/>
      <c r="D130" s="38"/>
      <c r="E130" s="38"/>
      <c r="F130" s="38"/>
      <c r="G130" s="38"/>
      <c r="H130" s="38"/>
      <c r="I130" s="149"/>
      <c r="J130" s="38"/>
      <c r="K130" s="38"/>
      <c r="L130" s="42"/>
    </row>
    <row r="131" s="9" customFormat="1" ht="29.28" customHeight="1">
      <c r="B131" s="199"/>
      <c r="C131" s="200" t="s">
        <v>195</v>
      </c>
      <c r="D131" s="201" t="s">
        <v>58</v>
      </c>
      <c r="E131" s="201" t="s">
        <v>54</v>
      </c>
      <c r="F131" s="201" t="s">
        <v>55</v>
      </c>
      <c r="G131" s="201" t="s">
        <v>196</v>
      </c>
      <c r="H131" s="201" t="s">
        <v>197</v>
      </c>
      <c r="I131" s="202" t="s">
        <v>198</v>
      </c>
      <c r="J131" s="203" t="s">
        <v>191</v>
      </c>
      <c r="K131" s="204" t="s">
        <v>199</v>
      </c>
      <c r="L131" s="205"/>
      <c r="M131" s="94" t="s">
        <v>1</v>
      </c>
      <c r="N131" s="95" t="s">
        <v>37</v>
      </c>
      <c r="O131" s="95" t="s">
        <v>200</v>
      </c>
      <c r="P131" s="95" t="s">
        <v>201</v>
      </c>
      <c r="Q131" s="95" t="s">
        <v>202</v>
      </c>
      <c r="R131" s="95" t="s">
        <v>203</v>
      </c>
      <c r="S131" s="95" t="s">
        <v>204</v>
      </c>
      <c r="T131" s="96" t="s">
        <v>205</v>
      </c>
    </row>
    <row r="132" s="1" customFormat="1" ht="22.8" customHeight="1">
      <c r="B132" s="37"/>
      <c r="C132" s="101" t="s">
        <v>206</v>
      </c>
      <c r="D132" s="38"/>
      <c r="E132" s="38"/>
      <c r="F132" s="38"/>
      <c r="G132" s="38"/>
      <c r="H132" s="38"/>
      <c r="I132" s="149"/>
      <c r="J132" s="206">
        <f>BK132</f>
        <v>0</v>
      </c>
      <c r="K132" s="38"/>
      <c r="L132" s="42"/>
      <c r="M132" s="97"/>
      <c r="N132" s="98"/>
      <c r="O132" s="98"/>
      <c r="P132" s="207">
        <f>P133</f>
        <v>0</v>
      </c>
      <c r="Q132" s="98"/>
      <c r="R132" s="207">
        <f>R133</f>
        <v>0.40689000000000003</v>
      </c>
      <c r="S132" s="98"/>
      <c r="T132" s="208">
        <f>T133</f>
        <v>0</v>
      </c>
      <c r="AT132" s="16" t="s">
        <v>72</v>
      </c>
      <c r="AU132" s="16" t="s">
        <v>193</v>
      </c>
      <c r="BK132" s="209">
        <f>BK133</f>
        <v>0</v>
      </c>
    </row>
    <row r="133" s="10" customFormat="1" ht="25.92" customHeight="1">
      <c r="B133" s="210"/>
      <c r="C133" s="211"/>
      <c r="D133" s="212" t="s">
        <v>72</v>
      </c>
      <c r="E133" s="213" t="s">
        <v>1200</v>
      </c>
      <c r="F133" s="213" t="s">
        <v>1201</v>
      </c>
      <c r="G133" s="211"/>
      <c r="H133" s="211"/>
      <c r="I133" s="214"/>
      <c r="J133" s="215">
        <f>BK133</f>
        <v>0</v>
      </c>
      <c r="K133" s="211"/>
      <c r="L133" s="216"/>
      <c r="M133" s="217"/>
      <c r="N133" s="218"/>
      <c r="O133" s="218"/>
      <c r="P133" s="219">
        <f>P134+P139+P148+P152+P159+P166+P183</f>
        <v>0</v>
      </c>
      <c r="Q133" s="218"/>
      <c r="R133" s="219">
        <f>R134+R139+R148+R152+R159+R166+R183</f>
        <v>0.40689000000000003</v>
      </c>
      <c r="S133" s="218"/>
      <c r="T133" s="220">
        <f>T134+T139+T148+T152+T159+T166+T183</f>
        <v>0</v>
      </c>
      <c r="AR133" s="221" t="s">
        <v>83</v>
      </c>
      <c r="AT133" s="222" t="s">
        <v>72</v>
      </c>
      <c r="AU133" s="222" t="s">
        <v>73</v>
      </c>
      <c r="AY133" s="221" t="s">
        <v>208</v>
      </c>
      <c r="BK133" s="223">
        <f>BK134+BK139+BK148+BK152+BK159+BK166+BK183</f>
        <v>0</v>
      </c>
    </row>
    <row r="134" s="10" customFormat="1" ht="22.8" customHeight="1">
      <c r="B134" s="210"/>
      <c r="C134" s="211"/>
      <c r="D134" s="212" t="s">
        <v>72</v>
      </c>
      <c r="E134" s="248" t="s">
        <v>1202</v>
      </c>
      <c r="F134" s="248" t="s">
        <v>1203</v>
      </c>
      <c r="G134" s="211"/>
      <c r="H134" s="211"/>
      <c r="I134" s="214"/>
      <c r="J134" s="249">
        <f>BK134</f>
        <v>0</v>
      </c>
      <c r="K134" s="211"/>
      <c r="L134" s="216"/>
      <c r="M134" s="217"/>
      <c r="N134" s="218"/>
      <c r="O134" s="218"/>
      <c r="P134" s="219">
        <f>SUM(P135:P138)</f>
        <v>0</v>
      </c>
      <c r="Q134" s="218"/>
      <c r="R134" s="219">
        <f>SUM(R135:R138)</f>
        <v>0.040719999999999999</v>
      </c>
      <c r="S134" s="218"/>
      <c r="T134" s="220">
        <f>SUM(T135:T138)</f>
        <v>0</v>
      </c>
      <c r="AR134" s="221" t="s">
        <v>83</v>
      </c>
      <c r="AT134" s="222" t="s">
        <v>72</v>
      </c>
      <c r="AU134" s="222" t="s">
        <v>81</v>
      </c>
      <c r="AY134" s="221" t="s">
        <v>208</v>
      </c>
      <c r="BK134" s="223">
        <f>SUM(BK135:BK138)</f>
        <v>0</v>
      </c>
    </row>
    <row r="135" s="1" customFormat="1" ht="24" customHeight="1">
      <c r="B135" s="37"/>
      <c r="C135" s="224" t="s">
        <v>81</v>
      </c>
      <c r="D135" s="224" t="s">
        <v>209</v>
      </c>
      <c r="E135" s="225" t="s">
        <v>1204</v>
      </c>
      <c r="F135" s="226" t="s">
        <v>1205</v>
      </c>
      <c r="G135" s="227" t="s">
        <v>600</v>
      </c>
      <c r="H135" s="228">
        <v>52</v>
      </c>
      <c r="I135" s="229"/>
      <c r="J135" s="230">
        <f>ROUND(I135*H135,2)</f>
        <v>0</v>
      </c>
      <c r="K135" s="226" t="s">
        <v>1</v>
      </c>
      <c r="L135" s="42"/>
      <c r="M135" s="231" t="s">
        <v>1</v>
      </c>
      <c r="N135" s="232" t="s">
        <v>38</v>
      </c>
      <c r="O135" s="85"/>
      <c r="P135" s="233">
        <f>O135*H135</f>
        <v>0</v>
      </c>
      <c r="Q135" s="233">
        <v>0.00019000000000000001</v>
      </c>
      <c r="R135" s="233">
        <f>Q135*H135</f>
        <v>0.0098799999999999999</v>
      </c>
      <c r="S135" s="233">
        <v>0</v>
      </c>
      <c r="T135" s="234">
        <f>S135*H135</f>
        <v>0</v>
      </c>
      <c r="AR135" s="235" t="s">
        <v>336</v>
      </c>
      <c r="AT135" s="235" t="s">
        <v>209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2991</v>
      </c>
    </row>
    <row r="136" s="1" customFormat="1" ht="24" customHeight="1">
      <c r="B136" s="37"/>
      <c r="C136" s="250" t="s">
        <v>83</v>
      </c>
      <c r="D136" s="250" t="s">
        <v>281</v>
      </c>
      <c r="E136" s="251" t="s">
        <v>1207</v>
      </c>
      <c r="F136" s="252" t="s">
        <v>2668</v>
      </c>
      <c r="G136" s="253" t="s">
        <v>600</v>
      </c>
      <c r="H136" s="254">
        <v>30</v>
      </c>
      <c r="I136" s="255"/>
      <c r="J136" s="256">
        <f>ROUND(I136*H136,2)</f>
        <v>0</v>
      </c>
      <c r="K136" s="252" t="s">
        <v>1</v>
      </c>
      <c r="L136" s="257"/>
      <c r="M136" s="258" t="s">
        <v>1</v>
      </c>
      <c r="N136" s="259" t="s">
        <v>38</v>
      </c>
      <c r="O136" s="85"/>
      <c r="P136" s="233">
        <f>O136*H136</f>
        <v>0</v>
      </c>
      <c r="Q136" s="233">
        <v>0.00050000000000000001</v>
      </c>
      <c r="R136" s="233">
        <f>Q136*H136</f>
        <v>0.014999999999999999</v>
      </c>
      <c r="S136" s="233">
        <v>0</v>
      </c>
      <c r="T136" s="234">
        <f>S136*H136</f>
        <v>0</v>
      </c>
      <c r="AR136" s="235" t="s">
        <v>404</v>
      </c>
      <c r="AT136" s="235" t="s">
        <v>281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2992</v>
      </c>
    </row>
    <row r="137" s="1" customFormat="1" ht="24" customHeight="1">
      <c r="B137" s="37"/>
      <c r="C137" s="250" t="s">
        <v>104</v>
      </c>
      <c r="D137" s="250" t="s">
        <v>281</v>
      </c>
      <c r="E137" s="251" t="s">
        <v>2993</v>
      </c>
      <c r="F137" s="252" t="s">
        <v>2994</v>
      </c>
      <c r="G137" s="253" t="s">
        <v>600</v>
      </c>
      <c r="H137" s="254">
        <v>22</v>
      </c>
      <c r="I137" s="255"/>
      <c r="J137" s="256">
        <f>ROUND(I137*H137,2)</f>
        <v>0</v>
      </c>
      <c r="K137" s="252" t="s">
        <v>1</v>
      </c>
      <c r="L137" s="257"/>
      <c r="M137" s="258" t="s">
        <v>1</v>
      </c>
      <c r="N137" s="259" t="s">
        <v>38</v>
      </c>
      <c r="O137" s="85"/>
      <c r="P137" s="233">
        <f>O137*H137</f>
        <v>0</v>
      </c>
      <c r="Q137" s="233">
        <v>0.00072000000000000005</v>
      </c>
      <c r="R137" s="233">
        <f>Q137*H137</f>
        <v>0.01584</v>
      </c>
      <c r="S137" s="233">
        <v>0</v>
      </c>
      <c r="T137" s="234">
        <f>S137*H137</f>
        <v>0</v>
      </c>
      <c r="AR137" s="235" t="s">
        <v>404</v>
      </c>
      <c r="AT137" s="235" t="s">
        <v>281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336</v>
      </c>
      <c r="BM137" s="235" t="s">
        <v>2995</v>
      </c>
    </row>
    <row r="138" s="1" customFormat="1" ht="24" customHeight="1">
      <c r="B138" s="37"/>
      <c r="C138" s="224" t="s">
        <v>221</v>
      </c>
      <c r="D138" s="224" t="s">
        <v>209</v>
      </c>
      <c r="E138" s="225" t="s">
        <v>1225</v>
      </c>
      <c r="F138" s="226" t="s">
        <v>1226</v>
      </c>
      <c r="G138" s="227" t="s">
        <v>1227</v>
      </c>
      <c r="H138" s="228">
        <v>0.041000000000000002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2996</v>
      </c>
    </row>
    <row r="139" s="10" customFormat="1" ht="22.8" customHeight="1">
      <c r="B139" s="210"/>
      <c r="C139" s="211"/>
      <c r="D139" s="212" t="s">
        <v>72</v>
      </c>
      <c r="E139" s="248" t="s">
        <v>1229</v>
      </c>
      <c r="F139" s="248" t="s">
        <v>1230</v>
      </c>
      <c r="G139" s="211"/>
      <c r="H139" s="211"/>
      <c r="I139" s="214"/>
      <c r="J139" s="249">
        <f>BK139</f>
        <v>0</v>
      </c>
      <c r="K139" s="211"/>
      <c r="L139" s="216"/>
      <c r="M139" s="217"/>
      <c r="N139" s="218"/>
      <c r="O139" s="218"/>
      <c r="P139" s="219">
        <f>SUM(P140:P147)</f>
        <v>0</v>
      </c>
      <c r="Q139" s="218"/>
      <c r="R139" s="219">
        <f>SUM(R140:R147)</f>
        <v>0.011520000000000003</v>
      </c>
      <c r="S139" s="218"/>
      <c r="T139" s="220">
        <f>SUM(T140:T147)</f>
        <v>0</v>
      </c>
      <c r="AR139" s="221" t="s">
        <v>83</v>
      </c>
      <c r="AT139" s="222" t="s">
        <v>72</v>
      </c>
      <c r="AU139" s="222" t="s">
        <v>81</v>
      </c>
      <c r="AY139" s="221" t="s">
        <v>208</v>
      </c>
      <c r="BK139" s="223">
        <f>SUM(BK140:BK147)</f>
        <v>0</v>
      </c>
    </row>
    <row r="140" s="1" customFormat="1" ht="24" customHeight="1">
      <c r="B140" s="37"/>
      <c r="C140" s="224" t="s">
        <v>207</v>
      </c>
      <c r="D140" s="224" t="s">
        <v>209</v>
      </c>
      <c r="E140" s="225" t="s">
        <v>2997</v>
      </c>
      <c r="F140" s="226" t="s">
        <v>2998</v>
      </c>
      <c r="G140" s="227" t="s">
        <v>600</v>
      </c>
      <c r="H140" s="228">
        <v>3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0.0030899999999999999</v>
      </c>
      <c r="R140" s="233">
        <f>Q140*H140</f>
        <v>0.0092700000000000005</v>
      </c>
      <c r="S140" s="233">
        <v>0</v>
      </c>
      <c r="T140" s="234">
        <f>S140*H140</f>
        <v>0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2999</v>
      </c>
    </row>
    <row r="141" s="1" customFormat="1" ht="16.5" customHeight="1">
      <c r="B141" s="37"/>
      <c r="C141" s="224" t="s">
        <v>228</v>
      </c>
      <c r="D141" s="224" t="s">
        <v>209</v>
      </c>
      <c r="E141" s="225" t="s">
        <v>3000</v>
      </c>
      <c r="F141" s="226" t="s">
        <v>3001</v>
      </c>
      <c r="G141" s="227" t="s">
        <v>212</v>
      </c>
      <c r="H141" s="228">
        <v>1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0.00024000000000000001</v>
      </c>
      <c r="R141" s="233">
        <f>Q141*H141</f>
        <v>0.00024000000000000001</v>
      </c>
      <c r="S141" s="233">
        <v>0</v>
      </c>
      <c r="T141" s="234">
        <f>S141*H141</f>
        <v>0</v>
      </c>
      <c r="AR141" s="235" t="s">
        <v>336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3002</v>
      </c>
    </row>
    <row r="142" s="1" customFormat="1" ht="16.5" customHeight="1">
      <c r="B142" s="37"/>
      <c r="C142" s="224" t="s">
        <v>302</v>
      </c>
      <c r="D142" s="224" t="s">
        <v>209</v>
      </c>
      <c r="E142" s="225" t="s">
        <v>3003</v>
      </c>
      <c r="F142" s="226" t="s">
        <v>3004</v>
      </c>
      <c r="G142" s="227" t="s">
        <v>212</v>
      </c>
      <c r="H142" s="228">
        <v>1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0.00040999999999999999</v>
      </c>
      <c r="R142" s="233">
        <f>Q142*H142</f>
        <v>0.00040999999999999999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3005</v>
      </c>
    </row>
    <row r="143" s="1" customFormat="1" ht="24" customHeight="1">
      <c r="B143" s="37"/>
      <c r="C143" s="224" t="s">
        <v>285</v>
      </c>
      <c r="D143" s="224" t="s">
        <v>209</v>
      </c>
      <c r="E143" s="225" t="s">
        <v>3006</v>
      </c>
      <c r="F143" s="226" t="s">
        <v>3007</v>
      </c>
      <c r="G143" s="227" t="s">
        <v>212</v>
      </c>
      <c r="H143" s="228">
        <v>2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0.00050000000000000001</v>
      </c>
      <c r="R143" s="233">
        <f>Q143*H143</f>
        <v>0.001</v>
      </c>
      <c r="S143" s="233">
        <v>0</v>
      </c>
      <c r="T143" s="234">
        <f>S143*H143</f>
        <v>0</v>
      </c>
      <c r="AR143" s="235" t="s">
        <v>336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3008</v>
      </c>
    </row>
    <row r="144" s="1" customFormat="1" ht="24" customHeight="1">
      <c r="B144" s="37"/>
      <c r="C144" s="224" t="s">
        <v>309</v>
      </c>
      <c r="D144" s="224" t="s">
        <v>209</v>
      </c>
      <c r="E144" s="225" t="s">
        <v>1240</v>
      </c>
      <c r="F144" s="226" t="s">
        <v>3009</v>
      </c>
      <c r="G144" s="227" t="s">
        <v>600</v>
      </c>
      <c r="H144" s="228">
        <v>3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0.00019000000000000001</v>
      </c>
      <c r="R144" s="233">
        <f>Q144*H144</f>
        <v>0.00056999999999999998</v>
      </c>
      <c r="S144" s="233">
        <v>0</v>
      </c>
      <c r="T144" s="234">
        <f>S144*H144</f>
        <v>0</v>
      </c>
      <c r="AR144" s="235" t="s">
        <v>336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3010</v>
      </c>
    </row>
    <row r="145" s="1" customFormat="1" ht="16.5" customHeight="1">
      <c r="B145" s="37"/>
      <c r="C145" s="224" t="s">
        <v>313</v>
      </c>
      <c r="D145" s="224" t="s">
        <v>209</v>
      </c>
      <c r="E145" s="225" t="s">
        <v>1243</v>
      </c>
      <c r="F145" s="226" t="s">
        <v>1244</v>
      </c>
      <c r="G145" s="227" t="s">
        <v>600</v>
      </c>
      <c r="H145" s="228">
        <v>3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1.0000000000000001E-05</v>
      </c>
      <c r="R145" s="233">
        <f>Q145*H145</f>
        <v>3.0000000000000004E-05</v>
      </c>
      <c r="S145" s="233">
        <v>0</v>
      </c>
      <c r="T145" s="234">
        <f>S145*H145</f>
        <v>0</v>
      </c>
      <c r="AR145" s="235" t="s">
        <v>336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3011</v>
      </c>
    </row>
    <row r="146" s="1" customFormat="1" ht="24" customHeight="1">
      <c r="B146" s="37"/>
      <c r="C146" s="224" t="s">
        <v>317</v>
      </c>
      <c r="D146" s="224" t="s">
        <v>209</v>
      </c>
      <c r="E146" s="225" t="s">
        <v>3012</v>
      </c>
      <c r="F146" s="226" t="s">
        <v>3013</v>
      </c>
      <c r="G146" s="227" t="s">
        <v>1227</v>
      </c>
      <c r="H146" s="228">
        <v>0.012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3014</v>
      </c>
    </row>
    <row r="147" s="1" customFormat="1" ht="16.5" customHeight="1">
      <c r="B147" s="37"/>
      <c r="C147" s="224" t="s">
        <v>321</v>
      </c>
      <c r="D147" s="224" t="s">
        <v>209</v>
      </c>
      <c r="E147" s="225" t="s">
        <v>3015</v>
      </c>
      <c r="F147" s="226" t="s">
        <v>3016</v>
      </c>
      <c r="G147" s="227" t="s">
        <v>212</v>
      </c>
      <c r="H147" s="228">
        <v>2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336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3017</v>
      </c>
    </row>
    <row r="148" s="10" customFormat="1" ht="22.8" customHeight="1">
      <c r="B148" s="210"/>
      <c r="C148" s="211"/>
      <c r="D148" s="212" t="s">
        <v>72</v>
      </c>
      <c r="E148" s="248" t="s">
        <v>1249</v>
      </c>
      <c r="F148" s="248" t="s">
        <v>1250</v>
      </c>
      <c r="G148" s="211"/>
      <c r="H148" s="211"/>
      <c r="I148" s="214"/>
      <c r="J148" s="249">
        <f>BK148</f>
        <v>0</v>
      </c>
      <c r="K148" s="211"/>
      <c r="L148" s="216"/>
      <c r="M148" s="217"/>
      <c r="N148" s="218"/>
      <c r="O148" s="218"/>
      <c r="P148" s="219">
        <f>SUM(P149:P151)</f>
        <v>0</v>
      </c>
      <c r="Q148" s="218"/>
      <c r="R148" s="219">
        <f>SUM(R149:R151)</f>
        <v>0</v>
      </c>
      <c r="S148" s="218"/>
      <c r="T148" s="220">
        <f>SUM(T149:T151)</f>
        <v>0</v>
      </c>
      <c r="AR148" s="221" t="s">
        <v>83</v>
      </c>
      <c r="AT148" s="222" t="s">
        <v>72</v>
      </c>
      <c r="AU148" s="222" t="s">
        <v>81</v>
      </c>
      <c r="AY148" s="221" t="s">
        <v>208</v>
      </c>
      <c r="BK148" s="223">
        <f>SUM(BK149:BK151)</f>
        <v>0</v>
      </c>
    </row>
    <row r="149" s="1" customFormat="1" ht="24" customHeight="1">
      <c r="B149" s="37"/>
      <c r="C149" s="224" t="s">
        <v>325</v>
      </c>
      <c r="D149" s="224" t="s">
        <v>209</v>
      </c>
      <c r="E149" s="225" t="s">
        <v>1251</v>
      </c>
      <c r="F149" s="226" t="s">
        <v>2639</v>
      </c>
      <c r="G149" s="227" t="s">
        <v>212</v>
      </c>
      <c r="H149" s="228">
        <v>1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3018</v>
      </c>
    </row>
    <row r="150" s="1" customFormat="1" ht="16.5" customHeight="1">
      <c r="B150" s="37"/>
      <c r="C150" s="224" t="s">
        <v>329</v>
      </c>
      <c r="D150" s="224" t="s">
        <v>209</v>
      </c>
      <c r="E150" s="225" t="s">
        <v>1254</v>
      </c>
      <c r="F150" s="226" t="s">
        <v>2641</v>
      </c>
      <c r="G150" s="227" t="s">
        <v>1256</v>
      </c>
      <c r="H150" s="228">
        <v>72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336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3019</v>
      </c>
    </row>
    <row r="151" s="1" customFormat="1" ht="24" customHeight="1">
      <c r="B151" s="37"/>
      <c r="C151" s="224" t="s">
        <v>8</v>
      </c>
      <c r="D151" s="224" t="s">
        <v>209</v>
      </c>
      <c r="E151" s="225" t="s">
        <v>1258</v>
      </c>
      <c r="F151" s="226" t="s">
        <v>1259</v>
      </c>
      <c r="G151" s="227" t="s">
        <v>212</v>
      </c>
      <c r="H151" s="228">
        <v>1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3020</v>
      </c>
    </row>
    <row r="152" s="10" customFormat="1" ht="22.8" customHeight="1">
      <c r="B152" s="210"/>
      <c r="C152" s="211"/>
      <c r="D152" s="212" t="s">
        <v>72</v>
      </c>
      <c r="E152" s="248" t="s">
        <v>1276</v>
      </c>
      <c r="F152" s="248" t="s">
        <v>1250</v>
      </c>
      <c r="G152" s="211"/>
      <c r="H152" s="211"/>
      <c r="I152" s="214"/>
      <c r="J152" s="249">
        <f>BK152</f>
        <v>0</v>
      </c>
      <c r="K152" s="211"/>
      <c r="L152" s="216"/>
      <c r="M152" s="217"/>
      <c r="N152" s="218"/>
      <c r="O152" s="218"/>
      <c r="P152" s="219">
        <f>SUM(P153:P158)</f>
        <v>0</v>
      </c>
      <c r="Q152" s="218"/>
      <c r="R152" s="219">
        <f>SUM(R153:R158)</f>
        <v>0.16604000000000002</v>
      </c>
      <c r="S152" s="218"/>
      <c r="T152" s="220">
        <f>SUM(T153:T158)</f>
        <v>0</v>
      </c>
      <c r="AR152" s="221" t="s">
        <v>83</v>
      </c>
      <c r="AT152" s="222" t="s">
        <v>72</v>
      </c>
      <c r="AU152" s="222" t="s">
        <v>81</v>
      </c>
      <c r="AY152" s="221" t="s">
        <v>208</v>
      </c>
      <c r="BK152" s="223">
        <f>SUM(BK153:BK158)</f>
        <v>0</v>
      </c>
    </row>
    <row r="153" s="1" customFormat="1" ht="16.5" customHeight="1">
      <c r="B153" s="37"/>
      <c r="C153" s="224" t="s">
        <v>336</v>
      </c>
      <c r="D153" s="224" t="s">
        <v>209</v>
      </c>
      <c r="E153" s="225" t="s">
        <v>3021</v>
      </c>
      <c r="F153" s="226" t="s">
        <v>3022</v>
      </c>
      <c r="G153" s="227" t="s">
        <v>212</v>
      </c>
      <c r="H153" s="228">
        <v>1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0.01023</v>
      </c>
      <c r="R153" s="233">
        <f>Q153*H153</f>
        <v>0.01023</v>
      </c>
      <c r="S153" s="233">
        <v>0</v>
      </c>
      <c r="T153" s="234">
        <f>S153*H153</f>
        <v>0</v>
      </c>
      <c r="AR153" s="235" t="s">
        <v>336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3023</v>
      </c>
    </row>
    <row r="154" s="1" customFormat="1" ht="16.5" customHeight="1">
      <c r="B154" s="37"/>
      <c r="C154" s="250" t="s">
        <v>341</v>
      </c>
      <c r="D154" s="250" t="s">
        <v>281</v>
      </c>
      <c r="E154" s="251" t="s">
        <v>3024</v>
      </c>
      <c r="F154" s="252" t="s">
        <v>3025</v>
      </c>
      <c r="G154" s="253" t="s">
        <v>212</v>
      </c>
      <c r="H154" s="254">
        <v>1</v>
      </c>
      <c r="I154" s="255"/>
      <c r="J154" s="256">
        <f>ROUND(I154*H154,2)</f>
        <v>0</v>
      </c>
      <c r="K154" s="252" t="s">
        <v>1</v>
      </c>
      <c r="L154" s="257"/>
      <c r="M154" s="258" t="s">
        <v>1</v>
      </c>
      <c r="N154" s="259" t="s">
        <v>38</v>
      </c>
      <c r="O154" s="85"/>
      <c r="P154" s="233">
        <f>O154*H154</f>
        <v>0</v>
      </c>
      <c r="Q154" s="233">
        <v>0.092999999999999999</v>
      </c>
      <c r="R154" s="233">
        <f>Q154*H154</f>
        <v>0.092999999999999999</v>
      </c>
      <c r="S154" s="233">
        <v>0</v>
      </c>
      <c r="T154" s="234">
        <f>S154*H154</f>
        <v>0</v>
      </c>
      <c r="AR154" s="235" t="s">
        <v>404</v>
      </c>
      <c r="AT154" s="235" t="s">
        <v>281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3026</v>
      </c>
    </row>
    <row r="155" s="1" customFormat="1" ht="24" customHeight="1">
      <c r="B155" s="37"/>
      <c r="C155" s="224" t="s">
        <v>345</v>
      </c>
      <c r="D155" s="224" t="s">
        <v>209</v>
      </c>
      <c r="E155" s="225" t="s">
        <v>3027</v>
      </c>
      <c r="F155" s="226" t="s">
        <v>3028</v>
      </c>
      <c r="G155" s="227" t="s">
        <v>212</v>
      </c>
      <c r="H155" s="228">
        <v>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0.01281</v>
      </c>
      <c r="R155" s="233">
        <f>Q155*H155</f>
        <v>0.01281</v>
      </c>
      <c r="S155" s="233">
        <v>0</v>
      </c>
      <c r="T155" s="234">
        <f>S155*H155</f>
        <v>0</v>
      </c>
      <c r="AR155" s="235" t="s">
        <v>336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3029</v>
      </c>
    </row>
    <row r="156" s="1" customFormat="1" ht="24" customHeight="1">
      <c r="B156" s="37"/>
      <c r="C156" s="224" t="s">
        <v>349</v>
      </c>
      <c r="D156" s="224" t="s">
        <v>209</v>
      </c>
      <c r="E156" s="225" t="s">
        <v>1301</v>
      </c>
      <c r="F156" s="226" t="s">
        <v>1302</v>
      </c>
      <c r="G156" s="227" t="s">
        <v>212</v>
      </c>
      <c r="H156" s="228">
        <v>1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336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3030</v>
      </c>
    </row>
    <row r="157" s="1" customFormat="1" ht="24" customHeight="1">
      <c r="B157" s="37"/>
      <c r="C157" s="250" t="s">
        <v>353</v>
      </c>
      <c r="D157" s="250" t="s">
        <v>281</v>
      </c>
      <c r="E157" s="251" t="s">
        <v>2682</v>
      </c>
      <c r="F157" s="252" t="s">
        <v>3031</v>
      </c>
      <c r="G157" s="253" t="s">
        <v>212</v>
      </c>
      <c r="H157" s="254">
        <v>1</v>
      </c>
      <c r="I157" s="255"/>
      <c r="J157" s="256">
        <f>ROUND(I157*H157,2)</f>
        <v>0</v>
      </c>
      <c r="K157" s="252" t="s">
        <v>1</v>
      </c>
      <c r="L157" s="257"/>
      <c r="M157" s="258" t="s">
        <v>1</v>
      </c>
      <c r="N157" s="259" t="s">
        <v>38</v>
      </c>
      <c r="O157" s="85"/>
      <c r="P157" s="233">
        <f>O157*H157</f>
        <v>0</v>
      </c>
      <c r="Q157" s="233">
        <v>0.050000000000000003</v>
      </c>
      <c r="R157" s="233">
        <f>Q157*H157</f>
        <v>0.050000000000000003</v>
      </c>
      <c r="S157" s="233">
        <v>0</v>
      </c>
      <c r="T157" s="234">
        <f>S157*H157</f>
        <v>0</v>
      </c>
      <c r="AR157" s="235" t="s">
        <v>404</v>
      </c>
      <c r="AT157" s="235" t="s">
        <v>281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3032</v>
      </c>
    </row>
    <row r="158" s="1" customFormat="1" ht="16.5" customHeight="1">
      <c r="B158" s="37"/>
      <c r="C158" s="224" t="s">
        <v>7</v>
      </c>
      <c r="D158" s="224" t="s">
        <v>209</v>
      </c>
      <c r="E158" s="225" t="s">
        <v>1337</v>
      </c>
      <c r="F158" s="226" t="s">
        <v>1338</v>
      </c>
      <c r="G158" s="227" t="s">
        <v>1227</v>
      </c>
      <c r="H158" s="228">
        <v>0.16600000000000001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336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3033</v>
      </c>
    </row>
    <row r="159" s="10" customFormat="1" ht="22.8" customHeight="1">
      <c r="B159" s="210"/>
      <c r="C159" s="211"/>
      <c r="D159" s="212" t="s">
        <v>72</v>
      </c>
      <c r="E159" s="248" t="s">
        <v>1340</v>
      </c>
      <c r="F159" s="248" t="s">
        <v>1250</v>
      </c>
      <c r="G159" s="211"/>
      <c r="H159" s="211"/>
      <c r="I159" s="214"/>
      <c r="J159" s="249">
        <f>BK159</f>
        <v>0</v>
      </c>
      <c r="K159" s="211"/>
      <c r="L159" s="216"/>
      <c r="M159" s="217"/>
      <c r="N159" s="218"/>
      <c r="O159" s="218"/>
      <c r="P159" s="219">
        <f>SUM(P160:P165)</f>
        <v>0</v>
      </c>
      <c r="Q159" s="218"/>
      <c r="R159" s="219">
        <f>SUM(R160:R165)</f>
        <v>0.17398</v>
      </c>
      <c r="S159" s="218"/>
      <c r="T159" s="220">
        <f>SUM(T160:T165)</f>
        <v>0</v>
      </c>
      <c r="AR159" s="221" t="s">
        <v>83</v>
      </c>
      <c r="AT159" s="222" t="s">
        <v>72</v>
      </c>
      <c r="AU159" s="222" t="s">
        <v>81</v>
      </c>
      <c r="AY159" s="221" t="s">
        <v>208</v>
      </c>
      <c r="BK159" s="223">
        <f>SUM(BK160:BK165)</f>
        <v>0</v>
      </c>
    </row>
    <row r="160" s="1" customFormat="1" ht="24" customHeight="1">
      <c r="B160" s="37"/>
      <c r="C160" s="224" t="s">
        <v>360</v>
      </c>
      <c r="D160" s="224" t="s">
        <v>209</v>
      </c>
      <c r="E160" s="225" t="s">
        <v>1344</v>
      </c>
      <c r="F160" s="226" t="s">
        <v>1345</v>
      </c>
      <c r="G160" s="227" t="s">
        <v>600</v>
      </c>
      <c r="H160" s="228">
        <v>30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0.00296</v>
      </c>
      <c r="R160" s="233">
        <f>Q160*H160</f>
        <v>0.088800000000000004</v>
      </c>
      <c r="S160" s="233">
        <v>0</v>
      </c>
      <c r="T160" s="234">
        <f>S160*H160</f>
        <v>0</v>
      </c>
      <c r="AR160" s="235" t="s">
        <v>336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3034</v>
      </c>
    </row>
    <row r="161" s="1" customFormat="1" ht="24" customHeight="1">
      <c r="B161" s="37"/>
      <c r="C161" s="224" t="s">
        <v>364</v>
      </c>
      <c r="D161" s="224" t="s">
        <v>209</v>
      </c>
      <c r="E161" s="225" t="s">
        <v>1347</v>
      </c>
      <c r="F161" s="226" t="s">
        <v>1348</v>
      </c>
      <c r="G161" s="227" t="s">
        <v>600</v>
      </c>
      <c r="H161" s="228">
        <v>22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0.0037599999999999999</v>
      </c>
      <c r="R161" s="233">
        <f>Q161*H161</f>
        <v>0.082720000000000002</v>
      </c>
      <c r="S161" s="233">
        <v>0</v>
      </c>
      <c r="T161" s="234">
        <f>S161*H161</f>
        <v>0</v>
      </c>
      <c r="AR161" s="235" t="s">
        <v>336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3035</v>
      </c>
    </row>
    <row r="162" s="1" customFormat="1" ht="16.5" customHeight="1">
      <c r="B162" s="37"/>
      <c r="C162" s="224" t="s">
        <v>368</v>
      </c>
      <c r="D162" s="224" t="s">
        <v>209</v>
      </c>
      <c r="E162" s="225" t="s">
        <v>1362</v>
      </c>
      <c r="F162" s="226" t="s">
        <v>1363</v>
      </c>
      <c r="G162" s="227" t="s">
        <v>600</v>
      </c>
      <c r="H162" s="228">
        <v>52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336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3036</v>
      </c>
    </row>
    <row r="163" s="1" customFormat="1" ht="24" customHeight="1">
      <c r="B163" s="37"/>
      <c r="C163" s="224" t="s">
        <v>372</v>
      </c>
      <c r="D163" s="224" t="s">
        <v>209</v>
      </c>
      <c r="E163" s="225" t="s">
        <v>3037</v>
      </c>
      <c r="F163" s="226" t="s">
        <v>3038</v>
      </c>
      <c r="G163" s="227" t="s">
        <v>212</v>
      </c>
      <c r="H163" s="228">
        <v>2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0.00042999999999999999</v>
      </c>
      <c r="R163" s="233">
        <f>Q163*H163</f>
        <v>0.00085999999999999998</v>
      </c>
      <c r="S163" s="233">
        <v>0</v>
      </c>
      <c r="T163" s="234">
        <f>S163*H163</f>
        <v>0</v>
      </c>
      <c r="AR163" s="235" t="s">
        <v>336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3039</v>
      </c>
    </row>
    <row r="164" s="1" customFormat="1" ht="16.5" customHeight="1">
      <c r="B164" s="37"/>
      <c r="C164" s="224" t="s">
        <v>376</v>
      </c>
      <c r="D164" s="224" t="s">
        <v>209</v>
      </c>
      <c r="E164" s="225" t="s">
        <v>3040</v>
      </c>
      <c r="F164" s="226" t="s">
        <v>3041</v>
      </c>
      <c r="G164" s="227" t="s">
        <v>212</v>
      </c>
      <c r="H164" s="228">
        <v>2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0.00080000000000000004</v>
      </c>
      <c r="R164" s="233">
        <f>Q164*H164</f>
        <v>0.0016000000000000001</v>
      </c>
      <c r="S164" s="233">
        <v>0</v>
      </c>
      <c r="T164" s="234">
        <f>S164*H164</f>
        <v>0</v>
      </c>
      <c r="AR164" s="235" t="s">
        <v>336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3042</v>
      </c>
    </row>
    <row r="165" s="1" customFormat="1" ht="24" customHeight="1">
      <c r="B165" s="37"/>
      <c r="C165" s="224" t="s">
        <v>384</v>
      </c>
      <c r="D165" s="224" t="s">
        <v>209</v>
      </c>
      <c r="E165" s="225" t="s">
        <v>1371</v>
      </c>
      <c r="F165" s="226" t="s">
        <v>1372</v>
      </c>
      <c r="G165" s="227" t="s">
        <v>1227</v>
      </c>
      <c r="H165" s="228">
        <v>0.17399999999999999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336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3043</v>
      </c>
    </row>
    <row r="166" s="10" customFormat="1" ht="22.8" customHeight="1">
      <c r="B166" s="210"/>
      <c r="C166" s="211"/>
      <c r="D166" s="212" t="s">
        <v>72</v>
      </c>
      <c r="E166" s="248" t="s">
        <v>1374</v>
      </c>
      <c r="F166" s="248" t="s">
        <v>1250</v>
      </c>
      <c r="G166" s="211"/>
      <c r="H166" s="211"/>
      <c r="I166" s="214"/>
      <c r="J166" s="249">
        <f>BK166</f>
        <v>0</v>
      </c>
      <c r="K166" s="211"/>
      <c r="L166" s="216"/>
      <c r="M166" s="217"/>
      <c r="N166" s="218"/>
      <c r="O166" s="218"/>
      <c r="P166" s="219">
        <f>SUM(P167:P182)</f>
        <v>0</v>
      </c>
      <c r="Q166" s="218"/>
      <c r="R166" s="219">
        <f>SUM(R167:R182)</f>
        <v>0.01359</v>
      </c>
      <c r="S166" s="218"/>
      <c r="T166" s="220">
        <f>SUM(T167:T182)</f>
        <v>0</v>
      </c>
      <c r="AR166" s="221" t="s">
        <v>83</v>
      </c>
      <c r="AT166" s="222" t="s">
        <v>72</v>
      </c>
      <c r="AU166" s="222" t="s">
        <v>81</v>
      </c>
      <c r="AY166" s="221" t="s">
        <v>208</v>
      </c>
      <c r="BK166" s="223">
        <f>SUM(BK167:BK182)</f>
        <v>0</v>
      </c>
    </row>
    <row r="167" s="1" customFormat="1" ht="16.5" customHeight="1">
      <c r="B167" s="37"/>
      <c r="C167" s="224" t="s">
        <v>388</v>
      </c>
      <c r="D167" s="224" t="s">
        <v>209</v>
      </c>
      <c r="E167" s="225" t="s">
        <v>1408</v>
      </c>
      <c r="F167" s="226" t="s">
        <v>1409</v>
      </c>
      <c r="G167" s="227" t="s">
        <v>212</v>
      </c>
      <c r="H167" s="228">
        <v>6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3.0000000000000001E-05</v>
      </c>
      <c r="R167" s="233">
        <f>Q167*H167</f>
        <v>0.00018000000000000001</v>
      </c>
      <c r="S167" s="233">
        <v>0</v>
      </c>
      <c r="T167" s="234">
        <f>S167*H167</f>
        <v>0</v>
      </c>
      <c r="AR167" s="235" t="s">
        <v>336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3044</v>
      </c>
    </row>
    <row r="168" s="1" customFormat="1" ht="16.5" customHeight="1">
      <c r="B168" s="37"/>
      <c r="C168" s="250" t="s">
        <v>392</v>
      </c>
      <c r="D168" s="250" t="s">
        <v>281</v>
      </c>
      <c r="E168" s="251" t="s">
        <v>1411</v>
      </c>
      <c r="F168" s="252" t="s">
        <v>2652</v>
      </c>
      <c r="G168" s="253" t="s">
        <v>212</v>
      </c>
      <c r="H168" s="254">
        <v>4</v>
      </c>
      <c r="I168" s="255"/>
      <c r="J168" s="256">
        <f>ROUND(I168*H168,2)</f>
        <v>0</v>
      </c>
      <c r="K168" s="252" t="s">
        <v>1</v>
      </c>
      <c r="L168" s="257"/>
      <c r="M168" s="258" t="s">
        <v>1</v>
      </c>
      <c r="N168" s="259" t="s">
        <v>38</v>
      </c>
      <c r="O168" s="85"/>
      <c r="P168" s="233">
        <f>O168*H168</f>
        <v>0</v>
      </c>
      <c r="Q168" s="233">
        <v>0.00025000000000000001</v>
      </c>
      <c r="R168" s="233">
        <f>Q168*H168</f>
        <v>0.001</v>
      </c>
      <c r="S168" s="233">
        <v>0</v>
      </c>
      <c r="T168" s="234">
        <f>S168*H168</f>
        <v>0</v>
      </c>
      <c r="AR168" s="235" t="s">
        <v>404</v>
      </c>
      <c r="AT168" s="235" t="s">
        <v>281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336</v>
      </c>
      <c r="BM168" s="235" t="s">
        <v>3045</v>
      </c>
    </row>
    <row r="169" s="1" customFormat="1" ht="24" customHeight="1">
      <c r="B169" s="37"/>
      <c r="C169" s="250" t="s">
        <v>396</v>
      </c>
      <c r="D169" s="250" t="s">
        <v>281</v>
      </c>
      <c r="E169" s="251" t="s">
        <v>3046</v>
      </c>
      <c r="F169" s="252" t="s">
        <v>3047</v>
      </c>
      <c r="G169" s="253" t="s">
        <v>212</v>
      </c>
      <c r="H169" s="254">
        <v>2</v>
      </c>
      <c r="I169" s="255"/>
      <c r="J169" s="256">
        <f>ROUND(I169*H169,2)</f>
        <v>0</v>
      </c>
      <c r="K169" s="252" t="s">
        <v>1</v>
      </c>
      <c r="L169" s="257"/>
      <c r="M169" s="258" t="s">
        <v>1</v>
      </c>
      <c r="N169" s="259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404</v>
      </c>
      <c r="AT169" s="235" t="s">
        <v>281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336</v>
      </c>
      <c r="BM169" s="235" t="s">
        <v>3048</v>
      </c>
    </row>
    <row r="170" s="1" customFormat="1" ht="16.5" customHeight="1">
      <c r="B170" s="37"/>
      <c r="C170" s="224" t="s">
        <v>400</v>
      </c>
      <c r="D170" s="224" t="s">
        <v>209</v>
      </c>
      <c r="E170" s="225" t="s">
        <v>1429</v>
      </c>
      <c r="F170" s="226" t="s">
        <v>1430</v>
      </c>
      <c r="G170" s="227" t="s">
        <v>212</v>
      </c>
      <c r="H170" s="228">
        <v>3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0.00013999999999999999</v>
      </c>
      <c r="R170" s="233">
        <f>Q170*H170</f>
        <v>0.00041999999999999996</v>
      </c>
      <c r="S170" s="233">
        <v>0</v>
      </c>
      <c r="T170" s="234">
        <f>S170*H170</f>
        <v>0</v>
      </c>
      <c r="AR170" s="235" t="s">
        <v>336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336</v>
      </c>
      <c r="BM170" s="235" t="s">
        <v>3049</v>
      </c>
    </row>
    <row r="171" s="1" customFormat="1" ht="16.5" customHeight="1">
      <c r="B171" s="37"/>
      <c r="C171" s="250" t="s">
        <v>404</v>
      </c>
      <c r="D171" s="250" t="s">
        <v>281</v>
      </c>
      <c r="E171" s="251" t="s">
        <v>1432</v>
      </c>
      <c r="F171" s="252" t="s">
        <v>2712</v>
      </c>
      <c r="G171" s="253" t="s">
        <v>212</v>
      </c>
      <c r="H171" s="254">
        <v>2</v>
      </c>
      <c r="I171" s="255"/>
      <c r="J171" s="256">
        <f>ROUND(I171*H171,2)</f>
        <v>0</v>
      </c>
      <c r="K171" s="252" t="s">
        <v>1</v>
      </c>
      <c r="L171" s="257"/>
      <c r="M171" s="258" t="s">
        <v>1</v>
      </c>
      <c r="N171" s="259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404</v>
      </c>
      <c r="AT171" s="235" t="s">
        <v>281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336</v>
      </c>
      <c r="BM171" s="235" t="s">
        <v>3050</v>
      </c>
    </row>
    <row r="172" s="1" customFormat="1" ht="36" customHeight="1">
      <c r="B172" s="37"/>
      <c r="C172" s="250" t="s">
        <v>408</v>
      </c>
      <c r="D172" s="250" t="s">
        <v>281</v>
      </c>
      <c r="E172" s="251" t="s">
        <v>1378</v>
      </c>
      <c r="F172" s="252" t="s">
        <v>3051</v>
      </c>
      <c r="G172" s="253" t="s">
        <v>212</v>
      </c>
      <c r="H172" s="254">
        <v>1</v>
      </c>
      <c r="I172" s="255"/>
      <c r="J172" s="256">
        <f>ROUND(I172*H172,2)</f>
        <v>0</v>
      </c>
      <c r="K172" s="252" t="s">
        <v>1</v>
      </c>
      <c r="L172" s="257"/>
      <c r="M172" s="258" t="s">
        <v>1</v>
      </c>
      <c r="N172" s="259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404</v>
      </c>
      <c r="AT172" s="235" t="s">
        <v>281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336</v>
      </c>
      <c r="BM172" s="235" t="s">
        <v>3052</v>
      </c>
    </row>
    <row r="173" s="1" customFormat="1" ht="16.5" customHeight="1">
      <c r="B173" s="37"/>
      <c r="C173" s="224" t="s">
        <v>412</v>
      </c>
      <c r="D173" s="224" t="s">
        <v>209</v>
      </c>
      <c r="E173" s="225" t="s">
        <v>2654</v>
      </c>
      <c r="F173" s="226" t="s">
        <v>2655</v>
      </c>
      <c r="G173" s="227" t="s">
        <v>212</v>
      </c>
      <c r="H173" s="228">
        <v>7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336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336</v>
      </c>
      <c r="BM173" s="235" t="s">
        <v>3053</v>
      </c>
    </row>
    <row r="174" s="1" customFormat="1" ht="16.5" customHeight="1">
      <c r="B174" s="37"/>
      <c r="C174" s="250" t="s">
        <v>416</v>
      </c>
      <c r="D174" s="250" t="s">
        <v>281</v>
      </c>
      <c r="E174" s="251" t="s">
        <v>3054</v>
      </c>
      <c r="F174" s="252" t="s">
        <v>3055</v>
      </c>
      <c r="G174" s="253" t="s">
        <v>212</v>
      </c>
      <c r="H174" s="254">
        <v>4</v>
      </c>
      <c r="I174" s="255"/>
      <c r="J174" s="256">
        <f>ROUND(I174*H174,2)</f>
        <v>0</v>
      </c>
      <c r="K174" s="252" t="s">
        <v>1</v>
      </c>
      <c r="L174" s="257"/>
      <c r="M174" s="258" t="s">
        <v>1</v>
      </c>
      <c r="N174" s="259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404</v>
      </c>
      <c r="AT174" s="235" t="s">
        <v>281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336</v>
      </c>
      <c r="BM174" s="235" t="s">
        <v>3056</v>
      </c>
    </row>
    <row r="175" s="1" customFormat="1" ht="16.5" customHeight="1">
      <c r="B175" s="37"/>
      <c r="C175" s="250" t="s">
        <v>418</v>
      </c>
      <c r="D175" s="250" t="s">
        <v>281</v>
      </c>
      <c r="E175" s="251" t="s">
        <v>3057</v>
      </c>
      <c r="F175" s="252" t="s">
        <v>3058</v>
      </c>
      <c r="G175" s="253" t="s">
        <v>212</v>
      </c>
      <c r="H175" s="254">
        <v>2</v>
      </c>
      <c r="I175" s="255"/>
      <c r="J175" s="256">
        <f>ROUND(I175*H175,2)</f>
        <v>0</v>
      </c>
      <c r="K175" s="252" t="s">
        <v>1</v>
      </c>
      <c r="L175" s="257"/>
      <c r="M175" s="258" t="s">
        <v>1</v>
      </c>
      <c r="N175" s="259" t="s">
        <v>38</v>
      </c>
      <c r="O175" s="85"/>
      <c r="P175" s="233">
        <f>O175*H175</f>
        <v>0</v>
      </c>
      <c r="Q175" s="233">
        <v>0.00034000000000000002</v>
      </c>
      <c r="R175" s="233">
        <f>Q175*H175</f>
        <v>0.00068000000000000005</v>
      </c>
      <c r="S175" s="233">
        <v>0</v>
      </c>
      <c r="T175" s="234">
        <f>S175*H175</f>
        <v>0</v>
      </c>
      <c r="AR175" s="235" t="s">
        <v>404</v>
      </c>
      <c r="AT175" s="235" t="s">
        <v>281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336</v>
      </c>
      <c r="BM175" s="235" t="s">
        <v>3059</v>
      </c>
    </row>
    <row r="176" s="1" customFormat="1" ht="16.5" customHeight="1">
      <c r="B176" s="37"/>
      <c r="C176" s="250" t="s">
        <v>420</v>
      </c>
      <c r="D176" s="250" t="s">
        <v>281</v>
      </c>
      <c r="E176" s="251" t="s">
        <v>3060</v>
      </c>
      <c r="F176" s="252" t="s">
        <v>3061</v>
      </c>
      <c r="G176" s="253" t="s">
        <v>212</v>
      </c>
      <c r="H176" s="254">
        <v>1</v>
      </c>
      <c r="I176" s="255"/>
      <c r="J176" s="256">
        <f>ROUND(I176*H176,2)</f>
        <v>0</v>
      </c>
      <c r="K176" s="252" t="s">
        <v>1</v>
      </c>
      <c r="L176" s="257"/>
      <c r="M176" s="258" t="s">
        <v>1</v>
      </c>
      <c r="N176" s="259" t="s">
        <v>38</v>
      </c>
      <c r="O176" s="85"/>
      <c r="P176" s="233">
        <f>O176*H176</f>
        <v>0</v>
      </c>
      <c r="Q176" s="233">
        <v>0.0011999999999999999</v>
      </c>
      <c r="R176" s="233">
        <f>Q176*H176</f>
        <v>0.0011999999999999999</v>
      </c>
      <c r="S176" s="233">
        <v>0</v>
      </c>
      <c r="T176" s="234">
        <f>S176*H176</f>
        <v>0</v>
      </c>
      <c r="AR176" s="235" t="s">
        <v>404</v>
      </c>
      <c r="AT176" s="235" t="s">
        <v>281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336</v>
      </c>
      <c r="BM176" s="235" t="s">
        <v>3062</v>
      </c>
    </row>
    <row r="177" s="1" customFormat="1" ht="16.5" customHeight="1">
      <c r="B177" s="37"/>
      <c r="C177" s="224" t="s">
        <v>422</v>
      </c>
      <c r="D177" s="224" t="s">
        <v>209</v>
      </c>
      <c r="E177" s="225" t="s">
        <v>3063</v>
      </c>
      <c r="F177" s="226" t="s">
        <v>3064</v>
      </c>
      <c r="G177" s="227" t="s">
        <v>212</v>
      </c>
      <c r="H177" s="228">
        <v>1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0.00022000000000000001</v>
      </c>
      <c r="R177" s="233">
        <f>Q177*H177</f>
        <v>0.00022000000000000001</v>
      </c>
      <c r="S177" s="233">
        <v>0</v>
      </c>
      <c r="T177" s="234">
        <f>S177*H177</f>
        <v>0</v>
      </c>
      <c r="AR177" s="235" t="s">
        <v>336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336</v>
      </c>
      <c r="BM177" s="235" t="s">
        <v>3065</v>
      </c>
    </row>
    <row r="178" s="1" customFormat="1" ht="36" customHeight="1">
      <c r="B178" s="37"/>
      <c r="C178" s="250" t="s">
        <v>424</v>
      </c>
      <c r="D178" s="250" t="s">
        <v>281</v>
      </c>
      <c r="E178" s="251" t="s">
        <v>1384</v>
      </c>
      <c r="F178" s="252" t="s">
        <v>3066</v>
      </c>
      <c r="G178" s="253" t="s">
        <v>212</v>
      </c>
      <c r="H178" s="254">
        <v>1</v>
      </c>
      <c r="I178" s="255"/>
      <c r="J178" s="256">
        <f>ROUND(I178*H178,2)</f>
        <v>0</v>
      </c>
      <c r="K178" s="252" t="s">
        <v>1</v>
      </c>
      <c r="L178" s="257"/>
      <c r="M178" s="258" t="s">
        <v>1</v>
      </c>
      <c r="N178" s="259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404</v>
      </c>
      <c r="AT178" s="235" t="s">
        <v>281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336</v>
      </c>
      <c r="BM178" s="235" t="s">
        <v>3067</v>
      </c>
    </row>
    <row r="179" s="1" customFormat="1" ht="24" customHeight="1">
      <c r="B179" s="37"/>
      <c r="C179" s="224" t="s">
        <v>426</v>
      </c>
      <c r="D179" s="224" t="s">
        <v>209</v>
      </c>
      <c r="E179" s="225" t="s">
        <v>1444</v>
      </c>
      <c r="F179" s="226" t="s">
        <v>1445</v>
      </c>
      <c r="G179" s="227" t="s">
        <v>212</v>
      </c>
      <c r="H179" s="228">
        <v>4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0.00052999999999999998</v>
      </c>
      <c r="R179" s="233">
        <f>Q179*H179</f>
        <v>0.0021199999999999999</v>
      </c>
      <c r="S179" s="233">
        <v>0</v>
      </c>
      <c r="T179" s="234">
        <f>S179*H179</f>
        <v>0</v>
      </c>
      <c r="AR179" s="235" t="s">
        <v>336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336</v>
      </c>
      <c r="BM179" s="235" t="s">
        <v>3068</v>
      </c>
    </row>
    <row r="180" s="1" customFormat="1" ht="24" customHeight="1">
      <c r="B180" s="37"/>
      <c r="C180" s="224" t="s">
        <v>428</v>
      </c>
      <c r="D180" s="224" t="s">
        <v>209</v>
      </c>
      <c r="E180" s="225" t="s">
        <v>1447</v>
      </c>
      <c r="F180" s="226" t="s">
        <v>1448</v>
      </c>
      <c r="G180" s="227" t="s">
        <v>212</v>
      </c>
      <c r="H180" s="228">
        <v>3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0.00147</v>
      </c>
      <c r="R180" s="233">
        <f>Q180*H180</f>
        <v>0.0044099999999999999</v>
      </c>
      <c r="S180" s="233">
        <v>0</v>
      </c>
      <c r="T180" s="234">
        <f>S180*H180</f>
        <v>0</v>
      </c>
      <c r="AR180" s="235" t="s">
        <v>336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336</v>
      </c>
      <c r="BM180" s="235" t="s">
        <v>3069</v>
      </c>
    </row>
    <row r="181" s="1" customFormat="1" ht="16.5" customHeight="1">
      <c r="B181" s="37"/>
      <c r="C181" s="224" t="s">
        <v>431</v>
      </c>
      <c r="D181" s="224" t="s">
        <v>209</v>
      </c>
      <c r="E181" s="225" t="s">
        <v>1450</v>
      </c>
      <c r="F181" s="226" t="s">
        <v>1451</v>
      </c>
      <c r="G181" s="227" t="s">
        <v>212</v>
      </c>
      <c r="H181" s="228">
        <v>14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0.00024000000000000001</v>
      </c>
      <c r="R181" s="233">
        <f>Q181*H181</f>
        <v>0.0033600000000000001</v>
      </c>
      <c r="S181" s="233">
        <v>0</v>
      </c>
      <c r="T181" s="234">
        <f>S181*H181</f>
        <v>0</v>
      </c>
      <c r="AR181" s="235" t="s">
        <v>336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336</v>
      </c>
      <c r="BM181" s="235" t="s">
        <v>3070</v>
      </c>
    </row>
    <row r="182" s="1" customFormat="1" ht="16.5" customHeight="1">
      <c r="B182" s="37"/>
      <c r="C182" s="224" t="s">
        <v>433</v>
      </c>
      <c r="D182" s="224" t="s">
        <v>209</v>
      </c>
      <c r="E182" s="225" t="s">
        <v>1453</v>
      </c>
      <c r="F182" s="226" t="s">
        <v>1454</v>
      </c>
      <c r="G182" s="227" t="s">
        <v>1227</v>
      </c>
      <c r="H182" s="228">
        <v>0.014</v>
      </c>
      <c r="I182" s="229"/>
      <c r="J182" s="230">
        <f>ROUND(I182*H182,2)</f>
        <v>0</v>
      </c>
      <c r="K182" s="226" t="s">
        <v>1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336</v>
      </c>
      <c r="AT182" s="235" t="s">
        <v>209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336</v>
      </c>
      <c r="BM182" s="235" t="s">
        <v>3071</v>
      </c>
    </row>
    <row r="183" s="10" customFormat="1" ht="22.8" customHeight="1">
      <c r="B183" s="210"/>
      <c r="C183" s="211"/>
      <c r="D183" s="212" t="s">
        <v>72</v>
      </c>
      <c r="E183" s="248" t="s">
        <v>1456</v>
      </c>
      <c r="F183" s="248" t="s">
        <v>1457</v>
      </c>
      <c r="G183" s="211"/>
      <c r="H183" s="211"/>
      <c r="I183" s="214"/>
      <c r="J183" s="249">
        <f>BK183</f>
        <v>0</v>
      </c>
      <c r="K183" s="211"/>
      <c r="L183" s="216"/>
      <c r="M183" s="217"/>
      <c r="N183" s="218"/>
      <c r="O183" s="218"/>
      <c r="P183" s="219">
        <f>P184</f>
        <v>0</v>
      </c>
      <c r="Q183" s="218"/>
      <c r="R183" s="219">
        <f>R184</f>
        <v>0.0010400000000000001</v>
      </c>
      <c r="S183" s="218"/>
      <c r="T183" s="220">
        <f>T184</f>
        <v>0</v>
      </c>
      <c r="AR183" s="221" t="s">
        <v>83</v>
      </c>
      <c r="AT183" s="222" t="s">
        <v>72</v>
      </c>
      <c r="AU183" s="222" t="s">
        <v>81</v>
      </c>
      <c r="AY183" s="221" t="s">
        <v>208</v>
      </c>
      <c r="BK183" s="223">
        <f>BK184</f>
        <v>0</v>
      </c>
    </row>
    <row r="184" s="1" customFormat="1" ht="24" customHeight="1">
      <c r="B184" s="37"/>
      <c r="C184" s="224" t="s">
        <v>436</v>
      </c>
      <c r="D184" s="224" t="s">
        <v>209</v>
      </c>
      <c r="E184" s="225" t="s">
        <v>1458</v>
      </c>
      <c r="F184" s="226" t="s">
        <v>1459</v>
      </c>
      <c r="G184" s="227" t="s">
        <v>600</v>
      </c>
      <c r="H184" s="228">
        <v>52</v>
      </c>
      <c r="I184" s="229"/>
      <c r="J184" s="230">
        <f>ROUND(I184*H184,2)</f>
        <v>0</v>
      </c>
      <c r="K184" s="226" t="s">
        <v>1</v>
      </c>
      <c r="L184" s="42"/>
      <c r="M184" s="237" t="s">
        <v>1</v>
      </c>
      <c r="N184" s="238" t="s">
        <v>38</v>
      </c>
      <c r="O184" s="239"/>
      <c r="P184" s="240">
        <f>O184*H184</f>
        <v>0</v>
      </c>
      <c r="Q184" s="240">
        <v>2.0000000000000002E-05</v>
      </c>
      <c r="R184" s="240">
        <f>Q184*H184</f>
        <v>0.0010400000000000001</v>
      </c>
      <c r="S184" s="240">
        <v>0</v>
      </c>
      <c r="T184" s="241">
        <f>S184*H184</f>
        <v>0</v>
      </c>
      <c r="AR184" s="235" t="s">
        <v>336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336</v>
      </c>
      <c r="BM184" s="235" t="s">
        <v>3072</v>
      </c>
    </row>
    <row r="185" s="1" customFormat="1" ht="6.96" customHeight="1">
      <c r="B185" s="60"/>
      <c r="C185" s="61"/>
      <c r="D185" s="61"/>
      <c r="E185" s="61"/>
      <c r="F185" s="61"/>
      <c r="G185" s="61"/>
      <c r="H185" s="61"/>
      <c r="I185" s="182"/>
      <c r="J185" s="61"/>
      <c r="K185" s="61"/>
      <c r="L185" s="42"/>
    </row>
  </sheetData>
  <sheetProtection sheet="1" autoFilter="0" formatColumns="0" formatRows="0" objects="1" scenarios="1" spinCount="100000" saltValue="lUMrZ+Ht03MfEqFP2Cm61lFZWtXt2+Tf0dJu0vdjiLCREzwLHg8ffhPRbuaNqFH85fx8MrSP0jh+hIkzFoshwQ==" hashValue="DIchPX01KCaFyeKGote/Z/NjT80ewnyBaHMQLnR7BGgXcarx6Z+amB/4pIqebTbfrNi5N+EbRMOVxdj7KHIS0A==" algorithmName="SHA-512" password="CC35"/>
  <autoFilter ref="C131:K18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131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2632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3073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2735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ROUND(J150,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ROUND((SUM(BE150:BE252)),  2)</f>
        <v>0</v>
      </c>
      <c r="I37" s="163">
        <v>0.20999999999999999</v>
      </c>
      <c r="J37" s="162">
        <f>ROUND(((SUM(BE150:BE252))*I37),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ROUND((SUM(BF150:BF252)),  2)</f>
        <v>0</v>
      </c>
      <c r="I38" s="163">
        <v>0.14999999999999999</v>
      </c>
      <c r="J38" s="162">
        <f>ROUND(((SUM(BF150:BF252))*I38),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ROUND((SUM(BG150:BG252)),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ROUND((SUM(BH150:BH252)),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ROUND((SUM(BI150:BI252)),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3073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El. - MaR - Elektro + MaR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J150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3074</v>
      </c>
      <c r="E101" s="195"/>
      <c r="F101" s="195"/>
      <c r="G101" s="195"/>
      <c r="H101" s="195"/>
      <c r="I101" s="196"/>
      <c r="J101" s="197">
        <f>J151</f>
        <v>0</v>
      </c>
      <c r="K101" s="193"/>
      <c r="L101" s="198"/>
    </row>
    <row r="102" s="11" customFormat="1" ht="19.92" customHeight="1">
      <c r="B102" s="242"/>
      <c r="C102" s="127"/>
      <c r="D102" s="243" t="s">
        <v>274</v>
      </c>
      <c r="E102" s="244"/>
      <c r="F102" s="244"/>
      <c r="G102" s="244"/>
      <c r="H102" s="244"/>
      <c r="I102" s="245"/>
      <c r="J102" s="246">
        <f>J152</f>
        <v>0</v>
      </c>
      <c r="K102" s="127"/>
      <c r="L102" s="247"/>
    </row>
    <row r="103" s="11" customFormat="1" ht="19.92" customHeight="1">
      <c r="B103" s="242"/>
      <c r="C103" s="127"/>
      <c r="D103" s="243" t="s">
        <v>2737</v>
      </c>
      <c r="E103" s="244"/>
      <c r="F103" s="244"/>
      <c r="G103" s="244"/>
      <c r="H103" s="244"/>
      <c r="I103" s="245"/>
      <c r="J103" s="246">
        <f>J182</f>
        <v>0</v>
      </c>
      <c r="K103" s="127"/>
      <c r="L103" s="247"/>
    </row>
    <row r="104" s="11" customFormat="1" ht="19.92" customHeight="1">
      <c r="B104" s="242"/>
      <c r="C104" s="127"/>
      <c r="D104" s="243" t="s">
        <v>2738</v>
      </c>
      <c r="E104" s="244"/>
      <c r="F104" s="244"/>
      <c r="G104" s="244"/>
      <c r="H104" s="244"/>
      <c r="I104" s="245"/>
      <c r="J104" s="246">
        <f>J187</f>
        <v>0</v>
      </c>
      <c r="K104" s="127"/>
      <c r="L104" s="247"/>
    </row>
    <row r="105" s="11" customFormat="1" ht="19.92" customHeight="1">
      <c r="B105" s="242"/>
      <c r="C105" s="127"/>
      <c r="D105" s="243" t="s">
        <v>2739</v>
      </c>
      <c r="E105" s="244"/>
      <c r="F105" s="244"/>
      <c r="G105" s="244"/>
      <c r="H105" s="244"/>
      <c r="I105" s="245"/>
      <c r="J105" s="246">
        <f>J189</f>
        <v>0</v>
      </c>
      <c r="K105" s="127"/>
      <c r="L105" s="247"/>
    </row>
    <row r="106" s="11" customFormat="1" ht="19.92" customHeight="1">
      <c r="B106" s="242"/>
      <c r="C106" s="127"/>
      <c r="D106" s="243" t="s">
        <v>2740</v>
      </c>
      <c r="E106" s="244"/>
      <c r="F106" s="244"/>
      <c r="G106" s="244"/>
      <c r="H106" s="244"/>
      <c r="I106" s="245"/>
      <c r="J106" s="246">
        <f>J191</f>
        <v>0</v>
      </c>
      <c r="K106" s="127"/>
      <c r="L106" s="247"/>
    </row>
    <row r="107" s="11" customFormat="1" ht="19.92" customHeight="1">
      <c r="B107" s="242"/>
      <c r="C107" s="127"/>
      <c r="D107" s="243" t="s">
        <v>243</v>
      </c>
      <c r="E107" s="244"/>
      <c r="F107" s="244"/>
      <c r="G107" s="244"/>
      <c r="H107" s="244"/>
      <c r="I107" s="245"/>
      <c r="J107" s="246">
        <f>J193</f>
        <v>0</v>
      </c>
      <c r="K107" s="127"/>
      <c r="L107" s="247"/>
    </row>
    <row r="108" s="8" customFormat="1" ht="24.96" customHeight="1">
      <c r="B108" s="192"/>
      <c r="C108" s="193"/>
      <c r="D108" s="194" t="s">
        <v>2741</v>
      </c>
      <c r="E108" s="195"/>
      <c r="F108" s="195"/>
      <c r="G108" s="195"/>
      <c r="H108" s="195"/>
      <c r="I108" s="196"/>
      <c r="J108" s="197">
        <f>J197</f>
        <v>0</v>
      </c>
      <c r="K108" s="193"/>
      <c r="L108" s="198"/>
    </row>
    <row r="109" s="11" customFormat="1" ht="19.92" customHeight="1">
      <c r="B109" s="242"/>
      <c r="C109" s="127"/>
      <c r="D109" s="243" t="s">
        <v>2742</v>
      </c>
      <c r="E109" s="244"/>
      <c r="F109" s="244"/>
      <c r="G109" s="244"/>
      <c r="H109" s="244"/>
      <c r="I109" s="245"/>
      <c r="J109" s="246">
        <f>J198</f>
        <v>0</v>
      </c>
      <c r="K109" s="127"/>
      <c r="L109" s="247"/>
    </row>
    <row r="110" s="8" customFormat="1" ht="24.96" customHeight="1">
      <c r="B110" s="192"/>
      <c r="C110" s="193"/>
      <c r="D110" s="194" t="s">
        <v>2743</v>
      </c>
      <c r="E110" s="195"/>
      <c r="F110" s="195"/>
      <c r="G110" s="195"/>
      <c r="H110" s="195"/>
      <c r="I110" s="196"/>
      <c r="J110" s="197">
        <f>J203</f>
        <v>0</v>
      </c>
      <c r="K110" s="193"/>
      <c r="L110" s="198"/>
    </row>
    <row r="111" s="11" customFormat="1" ht="19.92" customHeight="1">
      <c r="B111" s="242"/>
      <c r="C111" s="127"/>
      <c r="D111" s="243" t="s">
        <v>2744</v>
      </c>
      <c r="E111" s="244"/>
      <c r="F111" s="244"/>
      <c r="G111" s="244"/>
      <c r="H111" s="244"/>
      <c r="I111" s="245"/>
      <c r="J111" s="246">
        <f>J204</f>
        <v>0</v>
      </c>
      <c r="K111" s="127"/>
      <c r="L111" s="247"/>
    </row>
    <row r="112" s="8" customFormat="1" ht="24.96" customHeight="1">
      <c r="B112" s="192"/>
      <c r="C112" s="193"/>
      <c r="D112" s="194" t="s">
        <v>2745</v>
      </c>
      <c r="E112" s="195"/>
      <c r="F112" s="195"/>
      <c r="G112" s="195"/>
      <c r="H112" s="195"/>
      <c r="I112" s="196"/>
      <c r="J112" s="197">
        <f>J209</f>
        <v>0</v>
      </c>
      <c r="K112" s="193"/>
      <c r="L112" s="198"/>
    </row>
    <row r="113" s="11" customFormat="1" ht="19.92" customHeight="1">
      <c r="B113" s="242"/>
      <c r="C113" s="127"/>
      <c r="D113" s="243" t="s">
        <v>2746</v>
      </c>
      <c r="E113" s="244"/>
      <c r="F113" s="244"/>
      <c r="G113" s="244"/>
      <c r="H113" s="244"/>
      <c r="I113" s="245"/>
      <c r="J113" s="246">
        <f>J210</f>
        <v>0</v>
      </c>
      <c r="K113" s="127"/>
      <c r="L113" s="247"/>
    </row>
    <row r="114" s="11" customFormat="1" ht="19.92" customHeight="1">
      <c r="B114" s="242"/>
      <c r="C114" s="127"/>
      <c r="D114" s="243" t="s">
        <v>2747</v>
      </c>
      <c r="E114" s="244"/>
      <c r="F114" s="244"/>
      <c r="G114" s="244"/>
      <c r="H114" s="244"/>
      <c r="I114" s="245"/>
      <c r="J114" s="246">
        <f>J212</f>
        <v>0</v>
      </c>
      <c r="K114" s="127"/>
      <c r="L114" s="247"/>
    </row>
    <row r="115" s="11" customFormat="1" ht="19.92" customHeight="1">
      <c r="B115" s="242"/>
      <c r="C115" s="127"/>
      <c r="D115" s="243" t="s">
        <v>2748</v>
      </c>
      <c r="E115" s="244"/>
      <c r="F115" s="244"/>
      <c r="G115" s="244"/>
      <c r="H115" s="244"/>
      <c r="I115" s="245"/>
      <c r="J115" s="246">
        <f>J214</f>
        <v>0</v>
      </c>
      <c r="K115" s="127"/>
      <c r="L115" s="247"/>
    </row>
    <row r="116" s="11" customFormat="1" ht="19.92" customHeight="1">
      <c r="B116" s="242"/>
      <c r="C116" s="127"/>
      <c r="D116" s="243" t="s">
        <v>2749</v>
      </c>
      <c r="E116" s="244"/>
      <c r="F116" s="244"/>
      <c r="G116" s="244"/>
      <c r="H116" s="244"/>
      <c r="I116" s="245"/>
      <c r="J116" s="246">
        <f>J218</f>
        <v>0</v>
      </c>
      <c r="K116" s="127"/>
      <c r="L116" s="247"/>
    </row>
    <row r="117" s="11" customFormat="1" ht="19.92" customHeight="1">
      <c r="B117" s="242"/>
      <c r="C117" s="127"/>
      <c r="D117" s="243" t="s">
        <v>2750</v>
      </c>
      <c r="E117" s="244"/>
      <c r="F117" s="244"/>
      <c r="G117" s="244"/>
      <c r="H117" s="244"/>
      <c r="I117" s="245"/>
      <c r="J117" s="246">
        <f>J221</f>
        <v>0</v>
      </c>
      <c r="K117" s="127"/>
      <c r="L117" s="247"/>
    </row>
    <row r="118" s="11" customFormat="1" ht="19.92" customHeight="1">
      <c r="B118" s="242"/>
      <c r="C118" s="127"/>
      <c r="D118" s="243" t="s">
        <v>2751</v>
      </c>
      <c r="E118" s="244"/>
      <c r="F118" s="244"/>
      <c r="G118" s="244"/>
      <c r="H118" s="244"/>
      <c r="I118" s="245"/>
      <c r="J118" s="246">
        <f>J226</f>
        <v>0</v>
      </c>
      <c r="K118" s="127"/>
      <c r="L118" s="247"/>
    </row>
    <row r="119" s="8" customFormat="1" ht="24.96" customHeight="1">
      <c r="B119" s="192"/>
      <c r="C119" s="193"/>
      <c r="D119" s="194" t="s">
        <v>2752</v>
      </c>
      <c r="E119" s="195"/>
      <c r="F119" s="195"/>
      <c r="G119" s="195"/>
      <c r="H119" s="195"/>
      <c r="I119" s="196"/>
      <c r="J119" s="197">
        <f>J230</f>
        <v>0</v>
      </c>
      <c r="K119" s="193"/>
      <c r="L119" s="198"/>
    </row>
    <row r="120" s="11" customFormat="1" ht="19.92" customHeight="1">
      <c r="B120" s="242"/>
      <c r="C120" s="127"/>
      <c r="D120" s="243" t="s">
        <v>2753</v>
      </c>
      <c r="E120" s="244"/>
      <c r="F120" s="244"/>
      <c r="G120" s="244"/>
      <c r="H120" s="244"/>
      <c r="I120" s="245"/>
      <c r="J120" s="246">
        <f>J231</f>
        <v>0</v>
      </c>
      <c r="K120" s="127"/>
      <c r="L120" s="247"/>
    </row>
    <row r="121" s="11" customFormat="1" ht="19.92" customHeight="1">
      <c r="B121" s="242"/>
      <c r="C121" s="127"/>
      <c r="D121" s="243" t="s">
        <v>2754</v>
      </c>
      <c r="E121" s="244"/>
      <c r="F121" s="244"/>
      <c r="G121" s="244"/>
      <c r="H121" s="244"/>
      <c r="I121" s="245"/>
      <c r="J121" s="246">
        <f>J234</f>
        <v>0</v>
      </c>
      <c r="K121" s="127"/>
      <c r="L121" s="247"/>
    </row>
    <row r="122" s="11" customFormat="1" ht="19.92" customHeight="1">
      <c r="B122" s="242"/>
      <c r="C122" s="127"/>
      <c r="D122" s="243" t="s">
        <v>2755</v>
      </c>
      <c r="E122" s="244"/>
      <c r="F122" s="244"/>
      <c r="G122" s="244"/>
      <c r="H122" s="244"/>
      <c r="I122" s="245"/>
      <c r="J122" s="246">
        <f>J236</f>
        <v>0</v>
      </c>
      <c r="K122" s="127"/>
      <c r="L122" s="247"/>
    </row>
    <row r="123" s="11" customFormat="1" ht="19.92" customHeight="1">
      <c r="B123" s="242"/>
      <c r="C123" s="127"/>
      <c r="D123" s="243" t="s">
        <v>2756</v>
      </c>
      <c r="E123" s="244"/>
      <c r="F123" s="244"/>
      <c r="G123" s="244"/>
      <c r="H123" s="244"/>
      <c r="I123" s="245"/>
      <c r="J123" s="246">
        <f>J238</f>
        <v>0</v>
      </c>
      <c r="K123" s="127"/>
      <c r="L123" s="247"/>
    </row>
    <row r="124" s="8" customFormat="1" ht="24.96" customHeight="1">
      <c r="B124" s="192"/>
      <c r="C124" s="193"/>
      <c r="D124" s="194" t="s">
        <v>2757</v>
      </c>
      <c r="E124" s="195"/>
      <c r="F124" s="195"/>
      <c r="G124" s="195"/>
      <c r="H124" s="195"/>
      <c r="I124" s="196"/>
      <c r="J124" s="197">
        <f>J245</f>
        <v>0</v>
      </c>
      <c r="K124" s="193"/>
      <c r="L124" s="198"/>
    </row>
    <row r="125" s="11" customFormat="1" ht="19.92" customHeight="1">
      <c r="B125" s="242"/>
      <c r="C125" s="127"/>
      <c r="D125" s="243" t="s">
        <v>2758</v>
      </c>
      <c r="E125" s="244"/>
      <c r="F125" s="244"/>
      <c r="G125" s="244"/>
      <c r="H125" s="244"/>
      <c r="I125" s="245"/>
      <c r="J125" s="246">
        <f>J246</f>
        <v>0</v>
      </c>
      <c r="K125" s="127"/>
      <c r="L125" s="247"/>
    </row>
    <row r="126" s="11" customFormat="1" ht="19.92" customHeight="1">
      <c r="B126" s="242"/>
      <c r="C126" s="127"/>
      <c r="D126" s="243" t="s">
        <v>2759</v>
      </c>
      <c r="E126" s="244"/>
      <c r="F126" s="244"/>
      <c r="G126" s="244"/>
      <c r="H126" s="244"/>
      <c r="I126" s="245"/>
      <c r="J126" s="246">
        <f>J250</f>
        <v>0</v>
      </c>
      <c r="K126" s="127"/>
      <c r="L126" s="247"/>
    </row>
    <row r="127" s="1" customFormat="1" ht="21.84" customHeight="1">
      <c r="B127" s="37"/>
      <c r="C127" s="38"/>
      <c r="D127" s="38"/>
      <c r="E127" s="38"/>
      <c r="F127" s="38"/>
      <c r="G127" s="38"/>
      <c r="H127" s="38"/>
      <c r="I127" s="149"/>
      <c r="J127" s="38"/>
      <c r="K127" s="38"/>
      <c r="L127" s="42"/>
    </row>
    <row r="128" s="1" customFormat="1" ht="6.96" customHeight="1">
      <c r="B128" s="60"/>
      <c r="C128" s="61"/>
      <c r="D128" s="61"/>
      <c r="E128" s="61"/>
      <c r="F128" s="61"/>
      <c r="G128" s="61"/>
      <c r="H128" s="61"/>
      <c r="I128" s="182"/>
      <c r="J128" s="61"/>
      <c r="K128" s="61"/>
      <c r="L128" s="42"/>
    </row>
    <row r="132" s="1" customFormat="1" ht="6.96" customHeight="1">
      <c r="B132" s="62"/>
      <c r="C132" s="63"/>
      <c r="D132" s="63"/>
      <c r="E132" s="63"/>
      <c r="F132" s="63"/>
      <c r="G132" s="63"/>
      <c r="H132" s="63"/>
      <c r="I132" s="185"/>
      <c r="J132" s="63"/>
      <c r="K132" s="63"/>
      <c r="L132" s="42"/>
    </row>
    <row r="133" s="1" customFormat="1" ht="24.96" customHeight="1">
      <c r="B133" s="37"/>
      <c r="C133" s="22" t="s">
        <v>194</v>
      </c>
      <c r="D133" s="38"/>
      <c r="E133" s="38"/>
      <c r="F133" s="38"/>
      <c r="G133" s="38"/>
      <c r="H133" s="38"/>
      <c r="I133" s="149"/>
      <c r="J133" s="38"/>
      <c r="K133" s="38"/>
      <c r="L133" s="42"/>
    </row>
    <row r="134" s="1" customFormat="1" ht="6.96" customHeight="1">
      <c r="B134" s="37"/>
      <c r="C134" s="38"/>
      <c r="D134" s="38"/>
      <c r="E134" s="38"/>
      <c r="F134" s="38"/>
      <c r="G134" s="38"/>
      <c r="H134" s="38"/>
      <c r="I134" s="149"/>
      <c r="J134" s="38"/>
      <c r="K134" s="38"/>
      <c r="L134" s="42"/>
    </row>
    <row r="135" s="1" customFormat="1" ht="12" customHeight="1">
      <c r="B135" s="37"/>
      <c r="C135" s="31" t="s">
        <v>16</v>
      </c>
      <c r="D135" s="38"/>
      <c r="E135" s="38"/>
      <c r="F135" s="38"/>
      <c r="G135" s="38"/>
      <c r="H135" s="38"/>
      <c r="I135" s="149"/>
      <c r="J135" s="38"/>
      <c r="K135" s="38"/>
      <c r="L135" s="42"/>
    </row>
    <row r="136" s="1" customFormat="1" ht="16.5" customHeight="1">
      <c r="B136" s="37"/>
      <c r="C136" s="38"/>
      <c r="D136" s="38"/>
      <c r="E136" s="186" t="str">
        <f>E7</f>
        <v>NOVÝ ZDROJ TEPLA, TEPLOVODNÍ ROZVODY A REGULACE VYTÁPĚNÍ DŘEVOTERM s.r.o, BŘEZOVÁ</v>
      </c>
      <c r="F136" s="31"/>
      <c r="G136" s="31"/>
      <c r="H136" s="31"/>
      <c r="I136" s="149"/>
      <c r="J136" s="38"/>
      <c r="K136" s="38"/>
      <c r="L136" s="42"/>
    </row>
    <row r="137" ht="12" customHeight="1">
      <c r="B137" s="20"/>
      <c r="C137" s="31" t="s">
        <v>187</v>
      </c>
      <c r="D137" s="21"/>
      <c r="E137" s="21"/>
      <c r="F137" s="21"/>
      <c r="G137" s="21"/>
      <c r="H137" s="21"/>
      <c r="I137" s="141"/>
      <c r="J137" s="21"/>
      <c r="K137" s="21"/>
      <c r="L137" s="19"/>
    </row>
    <row r="138" ht="16.5" customHeight="1">
      <c r="B138" s="20"/>
      <c r="C138" s="21"/>
      <c r="D138" s="21"/>
      <c r="E138" s="186" t="s">
        <v>2632</v>
      </c>
      <c r="F138" s="21"/>
      <c r="G138" s="21"/>
      <c r="H138" s="21"/>
      <c r="I138" s="141"/>
      <c r="J138" s="21"/>
      <c r="K138" s="21"/>
      <c r="L138" s="19"/>
    </row>
    <row r="139" ht="12" customHeight="1">
      <c r="B139" s="20"/>
      <c r="C139" s="31" t="s">
        <v>233</v>
      </c>
      <c r="D139" s="21"/>
      <c r="E139" s="21"/>
      <c r="F139" s="21"/>
      <c r="G139" s="21"/>
      <c r="H139" s="21"/>
      <c r="I139" s="141"/>
      <c r="J139" s="21"/>
      <c r="K139" s="21"/>
      <c r="L139" s="19"/>
    </row>
    <row r="140" s="1" customFormat="1" ht="16.5" customHeight="1">
      <c r="B140" s="37"/>
      <c r="C140" s="38"/>
      <c r="D140" s="38"/>
      <c r="E140" s="296" t="s">
        <v>3073</v>
      </c>
      <c r="F140" s="38"/>
      <c r="G140" s="38"/>
      <c r="H140" s="38"/>
      <c r="I140" s="149"/>
      <c r="J140" s="38"/>
      <c r="K140" s="38"/>
      <c r="L140" s="42"/>
    </row>
    <row r="141" s="1" customFormat="1" ht="12" customHeight="1">
      <c r="B141" s="37"/>
      <c r="C141" s="31" t="s">
        <v>2380</v>
      </c>
      <c r="D141" s="38"/>
      <c r="E141" s="38"/>
      <c r="F141" s="38"/>
      <c r="G141" s="38"/>
      <c r="H141" s="38"/>
      <c r="I141" s="149"/>
      <c r="J141" s="38"/>
      <c r="K141" s="38"/>
      <c r="L141" s="42"/>
    </row>
    <row r="142" s="1" customFormat="1" ht="16.5" customHeight="1">
      <c r="B142" s="37"/>
      <c r="C142" s="38"/>
      <c r="D142" s="38"/>
      <c r="E142" s="70" t="str">
        <f>E13</f>
        <v>El. - MaR - Elektro + MaR</v>
      </c>
      <c r="F142" s="38"/>
      <c r="G142" s="38"/>
      <c r="H142" s="38"/>
      <c r="I142" s="149"/>
      <c r="J142" s="38"/>
      <c r="K142" s="38"/>
      <c r="L142" s="42"/>
    </row>
    <row r="143" s="1" customFormat="1" ht="6.96" customHeight="1">
      <c r="B143" s="37"/>
      <c r="C143" s="38"/>
      <c r="D143" s="38"/>
      <c r="E143" s="38"/>
      <c r="F143" s="38"/>
      <c r="G143" s="38"/>
      <c r="H143" s="38"/>
      <c r="I143" s="149"/>
      <c r="J143" s="38"/>
      <c r="K143" s="38"/>
      <c r="L143" s="42"/>
    </row>
    <row r="144" s="1" customFormat="1" ht="12" customHeight="1">
      <c r="B144" s="37"/>
      <c r="C144" s="31" t="s">
        <v>20</v>
      </c>
      <c r="D144" s="38"/>
      <c r="E144" s="38"/>
      <c r="F144" s="26" t="str">
        <f>F16</f>
        <v>Březová</v>
      </c>
      <c r="G144" s="38"/>
      <c r="H144" s="38"/>
      <c r="I144" s="151" t="s">
        <v>22</v>
      </c>
      <c r="J144" s="73" t="str">
        <f>IF(J16="","",J16)</f>
        <v>26. 4. 2019</v>
      </c>
      <c r="K144" s="38"/>
      <c r="L144" s="42"/>
    </row>
    <row r="145" s="1" customFormat="1" ht="6.96" customHeight="1">
      <c r="B145" s="37"/>
      <c r="C145" s="38"/>
      <c r="D145" s="38"/>
      <c r="E145" s="38"/>
      <c r="F145" s="38"/>
      <c r="G145" s="38"/>
      <c r="H145" s="38"/>
      <c r="I145" s="149"/>
      <c r="J145" s="38"/>
      <c r="K145" s="38"/>
      <c r="L145" s="42"/>
    </row>
    <row r="146" s="1" customFormat="1" ht="15.15" customHeight="1">
      <c r="B146" s="37"/>
      <c r="C146" s="31" t="s">
        <v>24</v>
      </c>
      <c r="D146" s="38"/>
      <c r="E146" s="38"/>
      <c r="F146" s="26" t="str">
        <f>E19</f>
        <v xml:space="preserve"> </v>
      </c>
      <c r="G146" s="38"/>
      <c r="H146" s="38"/>
      <c r="I146" s="151" t="s">
        <v>29</v>
      </c>
      <c r="J146" s="35" t="str">
        <f>E25</f>
        <v>Ing. Michal Pátek</v>
      </c>
      <c r="K146" s="38"/>
      <c r="L146" s="42"/>
    </row>
    <row r="147" s="1" customFormat="1" ht="15.15" customHeight="1">
      <c r="B147" s="37"/>
      <c r="C147" s="31" t="s">
        <v>27</v>
      </c>
      <c r="D147" s="38"/>
      <c r="E147" s="38"/>
      <c r="F147" s="26" t="str">
        <f>IF(E22="","",E22)</f>
        <v>Vyplň údaj</v>
      </c>
      <c r="G147" s="38"/>
      <c r="H147" s="38"/>
      <c r="I147" s="151" t="s">
        <v>30</v>
      </c>
      <c r="J147" s="35" t="str">
        <f>E28</f>
        <v>VK CAD s.r.o.</v>
      </c>
      <c r="K147" s="38"/>
      <c r="L147" s="42"/>
    </row>
    <row r="148" s="1" customFormat="1" ht="10.32" customHeight="1">
      <c r="B148" s="37"/>
      <c r="C148" s="38"/>
      <c r="D148" s="38"/>
      <c r="E148" s="38"/>
      <c r="F148" s="38"/>
      <c r="G148" s="38"/>
      <c r="H148" s="38"/>
      <c r="I148" s="149"/>
      <c r="J148" s="38"/>
      <c r="K148" s="38"/>
      <c r="L148" s="42"/>
    </row>
    <row r="149" s="9" customFormat="1" ht="29.28" customHeight="1">
      <c r="B149" s="199"/>
      <c r="C149" s="200" t="s">
        <v>195</v>
      </c>
      <c r="D149" s="201" t="s">
        <v>58</v>
      </c>
      <c r="E149" s="201" t="s">
        <v>54</v>
      </c>
      <c r="F149" s="201" t="s">
        <v>55</v>
      </c>
      <c r="G149" s="201" t="s">
        <v>196</v>
      </c>
      <c r="H149" s="201" t="s">
        <v>197</v>
      </c>
      <c r="I149" s="202" t="s">
        <v>198</v>
      </c>
      <c r="J149" s="203" t="s">
        <v>191</v>
      </c>
      <c r="K149" s="204" t="s">
        <v>199</v>
      </c>
      <c r="L149" s="205"/>
      <c r="M149" s="94" t="s">
        <v>1</v>
      </c>
      <c r="N149" s="95" t="s">
        <v>37</v>
      </c>
      <c r="O149" s="95" t="s">
        <v>200</v>
      </c>
      <c r="P149" s="95" t="s">
        <v>201</v>
      </c>
      <c r="Q149" s="95" t="s">
        <v>202</v>
      </c>
      <c r="R149" s="95" t="s">
        <v>203</v>
      </c>
      <c r="S149" s="95" t="s">
        <v>204</v>
      </c>
      <c r="T149" s="96" t="s">
        <v>205</v>
      </c>
    </row>
    <row r="150" s="1" customFormat="1" ht="22.8" customHeight="1">
      <c r="B150" s="37"/>
      <c r="C150" s="101" t="s">
        <v>206</v>
      </c>
      <c r="D150" s="38"/>
      <c r="E150" s="38"/>
      <c r="F150" s="38"/>
      <c r="G150" s="38"/>
      <c r="H150" s="38"/>
      <c r="I150" s="149"/>
      <c r="J150" s="206">
        <f>BK150</f>
        <v>0</v>
      </c>
      <c r="K150" s="38"/>
      <c r="L150" s="42"/>
      <c r="M150" s="97"/>
      <c r="N150" s="98"/>
      <c r="O150" s="98"/>
      <c r="P150" s="207">
        <f>P151+P197+P203+P209+P230+P245</f>
        <v>0</v>
      </c>
      <c r="Q150" s="98"/>
      <c r="R150" s="207">
        <f>R151+R197+R203+R209+R230+R245</f>
        <v>0</v>
      </c>
      <c r="S150" s="98"/>
      <c r="T150" s="208">
        <f>T151+T197+T203+T209+T230+T245</f>
        <v>0</v>
      </c>
      <c r="AT150" s="16" t="s">
        <v>72</v>
      </c>
      <c r="AU150" s="16" t="s">
        <v>193</v>
      </c>
      <c r="BK150" s="209">
        <f>BK151+BK197+BK203+BK209+BK230+BK245</f>
        <v>0</v>
      </c>
    </row>
    <row r="151" s="10" customFormat="1" ht="25.92" customHeight="1">
      <c r="B151" s="210"/>
      <c r="C151" s="211"/>
      <c r="D151" s="212" t="s">
        <v>72</v>
      </c>
      <c r="E151" s="213" t="s">
        <v>275</v>
      </c>
      <c r="F151" s="213" t="s">
        <v>3075</v>
      </c>
      <c r="G151" s="211"/>
      <c r="H151" s="211"/>
      <c r="I151" s="214"/>
      <c r="J151" s="215">
        <f>BK151</f>
        <v>0</v>
      </c>
      <c r="K151" s="211"/>
      <c r="L151" s="216"/>
      <c r="M151" s="217"/>
      <c r="N151" s="218"/>
      <c r="O151" s="218"/>
      <c r="P151" s="219">
        <f>P152+P182+P187+P189+P191+P193</f>
        <v>0</v>
      </c>
      <c r="Q151" s="218"/>
      <c r="R151" s="219">
        <f>R152+R182+R187+R189+R191+R193</f>
        <v>0</v>
      </c>
      <c r="S151" s="218"/>
      <c r="T151" s="220">
        <f>T152+T182+T187+T189+T191+T193</f>
        <v>0</v>
      </c>
      <c r="AR151" s="221" t="s">
        <v>81</v>
      </c>
      <c r="AT151" s="222" t="s">
        <v>72</v>
      </c>
      <c r="AU151" s="222" t="s">
        <v>73</v>
      </c>
      <c r="AY151" s="221" t="s">
        <v>208</v>
      </c>
      <c r="BK151" s="223">
        <f>BK152+BK182+BK187+BK189+BK191+BK193</f>
        <v>0</v>
      </c>
    </row>
    <row r="152" s="10" customFormat="1" ht="22.8" customHeight="1">
      <c r="B152" s="210"/>
      <c r="C152" s="211"/>
      <c r="D152" s="212" t="s">
        <v>72</v>
      </c>
      <c r="E152" s="248" t="s">
        <v>916</v>
      </c>
      <c r="F152" s="248" t="s">
        <v>917</v>
      </c>
      <c r="G152" s="211"/>
      <c r="H152" s="211"/>
      <c r="I152" s="214"/>
      <c r="J152" s="249">
        <f>BK152</f>
        <v>0</v>
      </c>
      <c r="K152" s="211"/>
      <c r="L152" s="216"/>
      <c r="M152" s="217"/>
      <c r="N152" s="218"/>
      <c r="O152" s="218"/>
      <c r="P152" s="219">
        <f>SUM(P153:P181)</f>
        <v>0</v>
      </c>
      <c r="Q152" s="218"/>
      <c r="R152" s="219">
        <f>SUM(R153:R181)</f>
        <v>0</v>
      </c>
      <c r="S152" s="218"/>
      <c r="T152" s="220">
        <f>SUM(T153:T181)</f>
        <v>0</v>
      </c>
      <c r="AR152" s="221" t="s">
        <v>81</v>
      </c>
      <c r="AT152" s="222" t="s">
        <v>72</v>
      </c>
      <c r="AU152" s="222" t="s">
        <v>81</v>
      </c>
      <c r="AY152" s="221" t="s">
        <v>208</v>
      </c>
      <c r="BK152" s="223">
        <f>SUM(BK153:BK181)</f>
        <v>0</v>
      </c>
    </row>
    <row r="153" s="1" customFormat="1" ht="16.5" customHeight="1">
      <c r="B153" s="37"/>
      <c r="C153" s="224" t="s">
        <v>81</v>
      </c>
      <c r="D153" s="224" t="s">
        <v>209</v>
      </c>
      <c r="E153" s="225" t="s">
        <v>2761</v>
      </c>
      <c r="F153" s="226" t="s">
        <v>2762</v>
      </c>
      <c r="G153" s="227" t="s">
        <v>284</v>
      </c>
      <c r="H153" s="228">
        <v>1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3076</v>
      </c>
    </row>
    <row r="154" s="1" customFormat="1" ht="24" customHeight="1">
      <c r="B154" s="37"/>
      <c r="C154" s="224" t="s">
        <v>83</v>
      </c>
      <c r="D154" s="224" t="s">
        <v>209</v>
      </c>
      <c r="E154" s="225" t="s">
        <v>2764</v>
      </c>
      <c r="F154" s="226" t="s">
        <v>2765</v>
      </c>
      <c r="G154" s="227" t="s">
        <v>284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3077</v>
      </c>
    </row>
    <row r="155" s="1" customFormat="1" ht="16.5" customHeight="1">
      <c r="B155" s="37"/>
      <c r="C155" s="224" t="s">
        <v>104</v>
      </c>
      <c r="D155" s="224" t="s">
        <v>209</v>
      </c>
      <c r="E155" s="225" t="s">
        <v>2767</v>
      </c>
      <c r="F155" s="226" t="s">
        <v>2768</v>
      </c>
      <c r="G155" s="227" t="s">
        <v>284</v>
      </c>
      <c r="H155" s="228">
        <v>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3078</v>
      </c>
    </row>
    <row r="156" s="1" customFormat="1" ht="24" customHeight="1">
      <c r="B156" s="37"/>
      <c r="C156" s="224" t="s">
        <v>221</v>
      </c>
      <c r="D156" s="224" t="s">
        <v>209</v>
      </c>
      <c r="E156" s="225" t="s">
        <v>2770</v>
      </c>
      <c r="F156" s="226" t="s">
        <v>2771</v>
      </c>
      <c r="G156" s="227" t="s">
        <v>284</v>
      </c>
      <c r="H156" s="228">
        <v>2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3079</v>
      </c>
    </row>
    <row r="157" s="1" customFormat="1" ht="24" customHeight="1">
      <c r="B157" s="37"/>
      <c r="C157" s="224" t="s">
        <v>207</v>
      </c>
      <c r="D157" s="224" t="s">
        <v>209</v>
      </c>
      <c r="E157" s="225" t="s">
        <v>2773</v>
      </c>
      <c r="F157" s="226" t="s">
        <v>2774</v>
      </c>
      <c r="G157" s="227" t="s">
        <v>284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3080</v>
      </c>
    </row>
    <row r="158" s="1" customFormat="1" ht="16.5" customHeight="1">
      <c r="B158" s="37"/>
      <c r="C158" s="224" t="s">
        <v>228</v>
      </c>
      <c r="D158" s="224" t="s">
        <v>209</v>
      </c>
      <c r="E158" s="225" t="s">
        <v>2776</v>
      </c>
      <c r="F158" s="226" t="s">
        <v>2777</v>
      </c>
      <c r="G158" s="227" t="s">
        <v>284</v>
      </c>
      <c r="H158" s="228">
        <v>1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3081</v>
      </c>
    </row>
    <row r="159" s="1" customFormat="1" ht="16.5" customHeight="1">
      <c r="B159" s="37"/>
      <c r="C159" s="224" t="s">
        <v>302</v>
      </c>
      <c r="D159" s="224" t="s">
        <v>209</v>
      </c>
      <c r="E159" s="225" t="s">
        <v>2779</v>
      </c>
      <c r="F159" s="226" t="s">
        <v>2780</v>
      </c>
      <c r="G159" s="227" t="s">
        <v>284</v>
      </c>
      <c r="H159" s="228">
        <v>10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3082</v>
      </c>
    </row>
    <row r="160" s="1" customFormat="1" ht="16.5" customHeight="1">
      <c r="B160" s="37"/>
      <c r="C160" s="224" t="s">
        <v>285</v>
      </c>
      <c r="D160" s="224" t="s">
        <v>209</v>
      </c>
      <c r="E160" s="225" t="s">
        <v>927</v>
      </c>
      <c r="F160" s="226" t="s">
        <v>928</v>
      </c>
      <c r="G160" s="227" t="s">
        <v>284</v>
      </c>
      <c r="H160" s="228">
        <v>1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3083</v>
      </c>
    </row>
    <row r="161" s="1" customFormat="1" ht="16.5" customHeight="1">
      <c r="B161" s="37"/>
      <c r="C161" s="224" t="s">
        <v>309</v>
      </c>
      <c r="D161" s="224" t="s">
        <v>209</v>
      </c>
      <c r="E161" s="225" t="s">
        <v>933</v>
      </c>
      <c r="F161" s="226" t="s">
        <v>934</v>
      </c>
      <c r="G161" s="227" t="s">
        <v>284</v>
      </c>
      <c r="H161" s="228">
        <v>2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221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3084</v>
      </c>
    </row>
    <row r="162" s="1" customFormat="1" ht="16.5" customHeight="1">
      <c r="B162" s="37"/>
      <c r="C162" s="224" t="s">
        <v>313</v>
      </c>
      <c r="D162" s="224" t="s">
        <v>209</v>
      </c>
      <c r="E162" s="225" t="s">
        <v>939</v>
      </c>
      <c r="F162" s="226" t="s">
        <v>940</v>
      </c>
      <c r="G162" s="227" t="s">
        <v>284</v>
      </c>
      <c r="H162" s="228">
        <v>2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3085</v>
      </c>
    </row>
    <row r="163" s="1" customFormat="1" ht="16.5" customHeight="1">
      <c r="B163" s="37"/>
      <c r="C163" s="224" t="s">
        <v>317</v>
      </c>
      <c r="D163" s="224" t="s">
        <v>209</v>
      </c>
      <c r="E163" s="225" t="s">
        <v>951</v>
      </c>
      <c r="F163" s="226" t="s">
        <v>952</v>
      </c>
      <c r="G163" s="227" t="s">
        <v>284</v>
      </c>
      <c r="H163" s="228">
        <v>1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3086</v>
      </c>
    </row>
    <row r="164" s="1" customFormat="1" ht="16.5" customHeight="1">
      <c r="B164" s="37"/>
      <c r="C164" s="224" t="s">
        <v>321</v>
      </c>
      <c r="D164" s="224" t="s">
        <v>209</v>
      </c>
      <c r="E164" s="225" t="s">
        <v>965</v>
      </c>
      <c r="F164" s="226" t="s">
        <v>966</v>
      </c>
      <c r="G164" s="227" t="s">
        <v>284</v>
      </c>
      <c r="H164" s="228">
        <v>3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3087</v>
      </c>
    </row>
    <row r="165" s="1" customFormat="1" ht="16.5" customHeight="1">
      <c r="B165" s="37"/>
      <c r="C165" s="224" t="s">
        <v>325</v>
      </c>
      <c r="D165" s="224" t="s">
        <v>209</v>
      </c>
      <c r="E165" s="225" t="s">
        <v>1005</v>
      </c>
      <c r="F165" s="226" t="s">
        <v>1006</v>
      </c>
      <c r="G165" s="227" t="s">
        <v>284</v>
      </c>
      <c r="H165" s="228">
        <v>2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3088</v>
      </c>
    </row>
    <row r="166" s="1" customFormat="1" ht="16.5" customHeight="1">
      <c r="B166" s="37"/>
      <c r="C166" s="224" t="s">
        <v>329</v>
      </c>
      <c r="D166" s="224" t="s">
        <v>209</v>
      </c>
      <c r="E166" s="225" t="s">
        <v>1011</v>
      </c>
      <c r="F166" s="226" t="s">
        <v>1012</v>
      </c>
      <c r="G166" s="227" t="s">
        <v>284</v>
      </c>
      <c r="H166" s="228">
        <v>2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3089</v>
      </c>
    </row>
    <row r="167" s="1" customFormat="1" ht="16.5" customHeight="1">
      <c r="B167" s="37"/>
      <c r="C167" s="224" t="s">
        <v>8</v>
      </c>
      <c r="D167" s="224" t="s">
        <v>209</v>
      </c>
      <c r="E167" s="225" t="s">
        <v>1029</v>
      </c>
      <c r="F167" s="226" t="s">
        <v>1030</v>
      </c>
      <c r="G167" s="227" t="s">
        <v>284</v>
      </c>
      <c r="H167" s="228">
        <v>1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221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3090</v>
      </c>
    </row>
    <row r="168" s="1" customFormat="1" ht="16.5" customHeight="1">
      <c r="B168" s="37"/>
      <c r="C168" s="224" t="s">
        <v>336</v>
      </c>
      <c r="D168" s="224" t="s">
        <v>209</v>
      </c>
      <c r="E168" s="225" t="s">
        <v>1035</v>
      </c>
      <c r="F168" s="226" t="s">
        <v>1036</v>
      </c>
      <c r="G168" s="227" t="s">
        <v>284</v>
      </c>
      <c r="H168" s="228">
        <v>3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3091</v>
      </c>
    </row>
    <row r="169" s="1" customFormat="1" ht="16.5" customHeight="1">
      <c r="B169" s="37"/>
      <c r="C169" s="224" t="s">
        <v>341</v>
      </c>
      <c r="D169" s="224" t="s">
        <v>209</v>
      </c>
      <c r="E169" s="225" t="s">
        <v>562</v>
      </c>
      <c r="F169" s="226" t="s">
        <v>563</v>
      </c>
      <c r="G169" s="227" t="s">
        <v>284</v>
      </c>
      <c r="H169" s="228">
        <v>2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3092</v>
      </c>
    </row>
    <row r="170" s="1" customFormat="1" ht="16.5" customHeight="1">
      <c r="B170" s="37"/>
      <c r="C170" s="224" t="s">
        <v>345</v>
      </c>
      <c r="D170" s="224" t="s">
        <v>209</v>
      </c>
      <c r="E170" s="225" t="s">
        <v>1045</v>
      </c>
      <c r="F170" s="226" t="s">
        <v>1046</v>
      </c>
      <c r="G170" s="227" t="s">
        <v>284</v>
      </c>
      <c r="H170" s="228">
        <v>12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3093</v>
      </c>
    </row>
    <row r="171" s="1" customFormat="1" ht="16.5" customHeight="1">
      <c r="B171" s="37"/>
      <c r="C171" s="224" t="s">
        <v>349</v>
      </c>
      <c r="D171" s="224" t="s">
        <v>209</v>
      </c>
      <c r="E171" s="225" t="s">
        <v>1051</v>
      </c>
      <c r="F171" s="226" t="s">
        <v>1052</v>
      </c>
      <c r="G171" s="227" t="s">
        <v>284</v>
      </c>
      <c r="H171" s="228">
        <v>2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3094</v>
      </c>
    </row>
    <row r="172" s="1" customFormat="1" ht="16.5" customHeight="1">
      <c r="B172" s="37"/>
      <c r="C172" s="224" t="s">
        <v>353</v>
      </c>
      <c r="D172" s="224" t="s">
        <v>209</v>
      </c>
      <c r="E172" s="225" t="s">
        <v>1057</v>
      </c>
      <c r="F172" s="226" t="s">
        <v>1058</v>
      </c>
      <c r="G172" s="227" t="s">
        <v>284</v>
      </c>
      <c r="H172" s="228">
        <v>2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3095</v>
      </c>
    </row>
    <row r="173" s="1" customFormat="1" ht="16.5" customHeight="1">
      <c r="B173" s="37"/>
      <c r="C173" s="224" t="s">
        <v>7</v>
      </c>
      <c r="D173" s="224" t="s">
        <v>209</v>
      </c>
      <c r="E173" s="225" t="s">
        <v>1069</v>
      </c>
      <c r="F173" s="226" t="s">
        <v>1070</v>
      </c>
      <c r="G173" s="227" t="s">
        <v>284</v>
      </c>
      <c r="H173" s="228">
        <v>2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3096</v>
      </c>
    </row>
    <row r="174" s="1" customFormat="1" ht="16.5" customHeight="1">
      <c r="B174" s="37"/>
      <c r="C174" s="224" t="s">
        <v>360</v>
      </c>
      <c r="D174" s="224" t="s">
        <v>209</v>
      </c>
      <c r="E174" s="225" t="s">
        <v>1081</v>
      </c>
      <c r="F174" s="226" t="s">
        <v>1082</v>
      </c>
      <c r="G174" s="227" t="s">
        <v>284</v>
      </c>
      <c r="H174" s="228">
        <v>6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3097</v>
      </c>
    </row>
    <row r="175" s="1" customFormat="1" ht="16.5" customHeight="1">
      <c r="B175" s="37"/>
      <c r="C175" s="224" t="s">
        <v>364</v>
      </c>
      <c r="D175" s="224" t="s">
        <v>209</v>
      </c>
      <c r="E175" s="225" t="s">
        <v>1093</v>
      </c>
      <c r="F175" s="226" t="s">
        <v>1094</v>
      </c>
      <c r="G175" s="227" t="s">
        <v>284</v>
      </c>
      <c r="H175" s="228">
        <v>30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3098</v>
      </c>
    </row>
    <row r="176" s="1" customFormat="1" ht="16.5" customHeight="1">
      <c r="B176" s="37"/>
      <c r="C176" s="224" t="s">
        <v>368</v>
      </c>
      <c r="D176" s="224" t="s">
        <v>209</v>
      </c>
      <c r="E176" s="225" t="s">
        <v>1111</v>
      </c>
      <c r="F176" s="226" t="s">
        <v>1112</v>
      </c>
      <c r="G176" s="227" t="s">
        <v>284</v>
      </c>
      <c r="H176" s="228">
        <v>1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3099</v>
      </c>
    </row>
    <row r="177" s="1" customFormat="1" ht="16.5" customHeight="1">
      <c r="B177" s="37"/>
      <c r="C177" s="224" t="s">
        <v>372</v>
      </c>
      <c r="D177" s="224" t="s">
        <v>209</v>
      </c>
      <c r="E177" s="225" t="s">
        <v>1123</v>
      </c>
      <c r="F177" s="226" t="s">
        <v>1124</v>
      </c>
      <c r="G177" s="227" t="s">
        <v>284</v>
      </c>
      <c r="H177" s="228">
        <v>2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3100</v>
      </c>
    </row>
    <row r="178" s="1" customFormat="1" ht="16.5" customHeight="1">
      <c r="B178" s="37"/>
      <c r="C178" s="224" t="s">
        <v>376</v>
      </c>
      <c r="D178" s="224" t="s">
        <v>209</v>
      </c>
      <c r="E178" s="225" t="s">
        <v>1131</v>
      </c>
      <c r="F178" s="226" t="s">
        <v>1132</v>
      </c>
      <c r="G178" s="227" t="s">
        <v>284</v>
      </c>
      <c r="H178" s="228">
        <v>2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3101</v>
      </c>
    </row>
    <row r="179" s="1" customFormat="1" ht="16.5" customHeight="1">
      <c r="B179" s="37"/>
      <c r="C179" s="224" t="s">
        <v>384</v>
      </c>
      <c r="D179" s="224" t="s">
        <v>209</v>
      </c>
      <c r="E179" s="225" t="s">
        <v>1135</v>
      </c>
      <c r="F179" s="226" t="s">
        <v>1136</v>
      </c>
      <c r="G179" s="227" t="s">
        <v>284</v>
      </c>
      <c r="H179" s="228">
        <v>2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3102</v>
      </c>
    </row>
    <row r="180" s="1" customFormat="1" ht="16.5" customHeight="1">
      <c r="B180" s="37"/>
      <c r="C180" s="224" t="s">
        <v>388</v>
      </c>
      <c r="D180" s="224" t="s">
        <v>209</v>
      </c>
      <c r="E180" s="225" t="s">
        <v>1143</v>
      </c>
      <c r="F180" s="226" t="s">
        <v>1144</v>
      </c>
      <c r="G180" s="227" t="s">
        <v>284</v>
      </c>
      <c r="H180" s="228">
        <v>2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3103</v>
      </c>
    </row>
    <row r="181" s="1" customFormat="1" ht="16.5" customHeight="1">
      <c r="B181" s="37"/>
      <c r="C181" s="224" t="s">
        <v>392</v>
      </c>
      <c r="D181" s="224" t="s">
        <v>209</v>
      </c>
      <c r="E181" s="225" t="s">
        <v>1147</v>
      </c>
      <c r="F181" s="226" t="s">
        <v>1148</v>
      </c>
      <c r="G181" s="227" t="s">
        <v>284</v>
      </c>
      <c r="H181" s="228">
        <v>2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3104</v>
      </c>
    </row>
    <row r="182" s="10" customFormat="1" ht="22.8" customHeight="1">
      <c r="B182" s="210"/>
      <c r="C182" s="211"/>
      <c r="D182" s="212" t="s">
        <v>72</v>
      </c>
      <c r="E182" s="248" t="s">
        <v>277</v>
      </c>
      <c r="F182" s="248" t="s">
        <v>556</v>
      </c>
      <c r="G182" s="211"/>
      <c r="H182" s="211"/>
      <c r="I182" s="214"/>
      <c r="J182" s="249">
        <f>BK182</f>
        <v>0</v>
      </c>
      <c r="K182" s="211"/>
      <c r="L182" s="216"/>
      <c r="M182" s="217"/>
      <c r="N182" s="218"/>
      <c r="O182" s="218"/>
      <c r="P182" s="219">
        <f>SUM(P183:P186)</f>
        <v>0</v>
      </c>
      <c r="Q182" s="218"/>
      <c r="R182" s="219">
        <f>SUM(R183:R186)</f>
        <v>0</v>
      </c>
      <c r="S182" s="218"/>
      <c r="T182" s="220">
        <f>SUM(T183:T186)</f>
        <v>0</v>
      </c>
      <c r="AR182" s="221" t="s">
        <v>81</v>
      </c>
      <c r="AT182" s="222" t="s">
        <v>72</v>
      </c>
      <c r="AU182" s="222" t="s">
        <v>81</v>
      </c>
      <c r="AY182" s="221" t="s">
        <v>208</v>
      </c>
      <c r="BK182" s="223">
        <f>SUM(BK183:BK186)</f>
        <v>0</v>
      </c>
    </row>
    <row r="183" s="1" customFormat="1" ht="16.5" customHeight="1">
      <c r="B183" s="37"/>
      <c r="C183" s="224" t="s">
        <v>396</v>
      </c>
      <c r="D183" s="224" t="s">
        <v>209</v>
      </c>
      <c r="E183" s="225" t="s">
        <v>562</v>
      </c>
      <c r="F183" s="226" t="s">
        <v>563</v>
      </c>
      <c r="G183" s="227" t="s">
        <v>284</v>
      </c>
      <c r="H183" s="228">
        <v>1</v>
      </c>
      <c r="I183" s="229"/>
      <c r="J183" s="230">
        <f>ROUND(I183*H183,2)</f>
        <v>0</v>
      </c>
      <c r="K183" s="226" t="s">
        <v>1</v>
      </c>
      <c r="L183" s="42"/>
      <c r="M183" s="231" t="s">
        <v>1</v>
      </c>
      <c r="N183" s="232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221</v>
      </c>
      <c r="AT183" s="235" t="s">
        <v>209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221</v>
      </c>
      <c r="BM183" s="235" t="s">
        <v>3105</v>
      </c>
    </row>
    <row r="184" s="1" customFormat="1" ht="16.5" customHeight="1">
      <c r="B184" s="37"/>
      <c r="C184" s="224" t="s">
        <v>400</v>
      </c>
      <c r="D184" s="224" t="s">
        <v>209</v>
      </c>
      <c r="E184" s="225" t="s">
        <v>566</v>
      </c>
      <c r="F184" s="226" t="s">
        <v>567</v>
      </c>
      <c r="G184" s="227" t="s">
        <v>284</v>
      </c>
      <c r="H184" s="228">
        <v>1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3106</v>
      </c>
    </row>
    <row r="185" s="1" customFormat="1" ht="16.5" customHeight="1">
      <c r="B185" s="37"/>
      <c r="C185" s="224" t="s">
        <v>404</v>
      </c>
      <c r="D185" s="224" t="s">
        <v>209</v>
      </c>
      <c r="E185" s="225" t="s">
        <v>570</v>
      </c>
      <c r="F185" s="226" t="s">
        <v>571</v>
      </c>
      <c r="G185" s="227" t="s">
        <v>284</v>
      </c>
      <c r="H185" s="228">
        <v>1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3107</v>
      </c>
    </row>
    <row r="186" s="1" customFormat="1" ht="16.5" customHeight="1">
      <c r="B186" s="37"/>
      <c r="C186" s="224" t="s">
        <v>408</v>
      </c>
      <c r="D186" s="224" t="s">
        <v>209</v>
      </c>
      <c r="E186" s="225" t="s">
        <v>574</v>
      </c>
      <c r="F186" s="226" t="s">
        <v>575</v>
      </c>
      <c r="G186" s="227" t="s">
        <v>284</v>
      </c>
      <c r="H186" s="228">
        <v>1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3108</v>
      </c>
    </row>
    <row r="187" s="10" customFormat="1" ht="22.8" customHeight="1">
      <c r="B187" s="210"/>
      <c r="C187" s="211"/>
      <c r="D187" s="212" t="s">
        <v>72</v>
      </c>
      <c r="E187" s="248" t="s">
        <v>279</v>
      </c>
      <c r="F187" s="248" t="s">
        <v>2808</v>
      </c>
      <c r="G187" s="211"/>
      <c r="H187" s="211"/>
      <c r="I187" s="214"/>
      <c r="J187" s="249">
        <f>BK187</f>
        <v>0</v>
      </c>
      <c r="K187" s="211"/>
      <c r="L187" s="216"/>
      <c r="M187" s="217"/>
      <c r="N187" s="218"/>
      <c r="O187" s="218"/>
      <c r="P187" s="219">
        <f>P188</f>
        <v>0</v>
      </c>
      <c r="Q187" s="218"/>
      <c r="R187" s="219">
        <f>R188</f>
        <v>0</v>
      </c>
      <c r="S187" s="218"/>
      <c r="T187" s="220">
        <f>T188</f>
        <v>0</v>
      </c>
      <c r="AR187" s="221" t="s">
        <v>81</v>
      </c>
      <c r="AT187" s="222" t="s">
        <v>72</v>
      </c>
      <c r="AU187" s="222" t="s">
        <v>81</v>
      </c>
      <c r="AY187" s="221" t="s">
        <v>208</v>
      </c>
      <c r="BK187" s="223">
        <f>BK188</f>
        <v>0</v>
      </c>
    </row>
    <row r="188" s="1" customFormat="1" ht="24" customHeight="1">
      <c r="B188" s="37"/>
      <c r="C188" s="224" t="s">
        <v>412</v>
      </c>
      <c r="D188" s="224" t="s">
        <v>209</v>
      </c>
      <c r="E188" s="225" t="s">
        <v>2809</v>
      </c>
      <c r="F188" s="226" t="s">
        <v>2810</v>
      </c>
      <c r="G188" s="227" t="s">
        <v>284</v>
      </c>
      <c r="H188" s="228">
        <v>1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3109</v>
      </c>
    </row>
    <row r="189" s="10" customFormat="1" ht="22.8" customHeight="1">
      <c r="B189" s="210"/>
      <c r="C189" s="211"/>
      <c r="D189" s="212" t="s">
        <v>72</v>
      </c>
      <c r="E189" s="248" t="s">
        <v>380</v>
      </c>
      <c r="F189" s="248" t="s">
        <v>2812</v>
      </c>
      <c r="G189" s="211"/>
      <c r="H189" s="211"/>
      <c r="I189" s="214"/>
      <c r="J189" s="249">
        <f>BK189</f>
        <v>0</v>
      </c>
      <c r="K189" s="211"/>
      <c r="L189" s="216"/>
      <c r="M189" s="217"/>
      <c r="N189" s="218"/>
      <c r="O189" s="218"/>
      <c r="P189" s="219">
        <f>P190</f>
        <v>0</v>
      </c>
      <c r="Q189" s="218"/>
      <c r="R189" s="219">
        <f>R190</f>
        <v>0</v>
      </c>
      <c r="S189" s="218"/>
      <c r="T189" s="220">
        <f>T190</f>
        <v>0</v>
      </c>
      <c r="AR189" s="221" t="s">
        <v>81</v>
      </c>
      <c r="AT189" s="222" t="s">
        <v>72</v>
      </c>
      <c r="AU189" s="222" t="s">
        <v>81</v>
      </c>
      <c r="AY189" s="221" t="s">
        <v>208</v>
      </c>
      <c r="BK189" s="223">
        <f>BK190</f>
        <v>0</v>
      </c>
    </row>
    <row r="190" s="1" customFormat="1" ht="16.5" customHeight="1">
      <c r="B190" s="37"/>
      <c r="C190" s="224" t="s">
        <v>416</v>
      </c>
      <c r="D190" s="224" t="s">
        <v>209</v>
      </c>
      <c r="E190" s="225" t="s">
        <v>498</v>
      </c>
      <c r="F190" s="226" t="s">
        <v>499</v>
      </c>
      <c r="G190" s="227" t="s">
        <v>284</v>
      </c>
      <c r="H190" s="228">
        <v>17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3110</v>
      </c>
    </row>
    <row r="191" s="10" customFormat="1" ht="22.8" customHeight="1">
      <c r="B191" s="210"/>
      <c r="C191" s="211"/>
      <c r="D191" s="212" t="s">
        <v>72</v>
      </c>
      <c r="E191" s="248" t="s">
        <v>382</v>
      </c>
      <c r="F191" s="248" t="s">
        <v>2814</v>
      </c>
      <c r="G191" s="211"/>
      <c r="H191" s="211"/>
      <c r="I191" s="214"/>
      <c r="J191" s="249">
        <f>BK191</f>
        <v>0</v>
      </c>
      <c r="K191" s="211"/>
      <c r="L191" s="216"/>
      <c r="M191" s="217"/>
      <c r="N191" s="218"/>
      <c r="O191" s="218"/>
      <c r="P191" s="219">
        <f>P192</f>
        <v>0</v>
      </c>
      <c r="Q191" s="218"/>
      <c r="R191" s="219">
        <f>R192</f>
        <v>0</v>
      </c>
      <c r="S191" s="218"/>
      <c r="T191" s="220">
        <f>T192</f>
        <v>0</v>
      </c>
      <c r="AR191" s="221" t="s">
        <v>81</v>
      </c>
      <c r="AT191" s="222" t="s">
        <v>72</v>
      </c>
      <c r="AU191" s="222" t="s">
        <v>81</v>
      </c>
      <c r="AY191" s="221" t="s">
        <v>208</v>
      </c>
      <c r="BK191" s="223">
        <f>BK192</f>
        <v>0</v>
      </c>
    </row>
    <row r="192" s="1" customFormat="1" ht="24" customHeight="1">
      <c r="B192" s="37"/>
      <c r="C192" s="224" t="s">
        <v>418</v>
      </c>
      <c r="D192" s="224" t="s">
        <v>209</v>
      </c>
      <c r="E192" s="225" t="s">
        <v>2815</v>
      </c>
      <c r="F192" s="226" t="s">
        <v>2816</v>
      </c>
      <c r="G192" s="227" t="s">
        <v>284</v>
      </c>
      <c r="H192" s="228">
        <v>1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221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3111</v>
      </c>
    </row>
    <row r="193" s="10" customFormat="1" ht="22.8" customHeight="1">
      <c r="B193" s="210"/>
      <c r="C193" s="211"/>
      <c r="D193" s="212" t="s">
        <v>72</v>
      </c>
      <c r="E193" s="248" t="s">
        <v>457</v>
      </c>
      <c r="F193" s="248" t="s">
        <v>458</v>
      </c>
      <c r="G193" s="211"/>
      <c r="H193" s="211"/>
      <c r="I193" s="214"/>
      <c r="J193" s="249">
        <f>BK193</f>
        <v>0</v>
      </c>
      <c r="K193" s="211"/>
      <c r="L193" s="216"/>
      <c r="M193" s="217"/>
      <c r="N193" s="218"/>
      <c r="O193" s="218"/>
      <c r="P193" s="219">
        <f>SUM(P194:P196)</f>
        <v>0</v>
      </c>
      <c r="Q193" s="218"/>
      <c r="R193" s="219">
        <f>SUM(R194:R196)</f>
        <v>0</v>
      </c>
      <c r="S193" s="218"/>
      <c r="T193" s="220">
        <f>SUM(T194:T196)</f>
        <v>0</v>
      </c>
      <c r="AR193" s="221" t="s">
        <v>81</v>
      </c>
      <c r="AT193" s="222" t="s">
        <v>72</v>
      </c>
      <c r="AU193" s="222" t="s">
        <v>81</v>
      </c>
      <c r="AY193" s="221" t="s">
        <v>208</v>
      </c>
      <c r="BK193" s="223">
        <f>SUM(BK194:BK196)</f>
        <v>0</v>
      </c>
    </row>
    <row r="194" s="1" customFormat="1" ht="16.5" customHeight="1">
      <c r="B194" s="37"/>
      <c r="C194" s="224" t="s">
        <v>420</v>
      </c>
      <c r="D194" s="224" t="s">
        <v>209</v>
      </c>
      <c r="E194" s="225" t="s">
        <v>3112</v>
      </c>
      <c r="F194" s="226" t="s">
        <v>3113</v>
      </c>
      <c r="G194" s="227" t="s">
        <v>462</v>
      </c>
      <c r="H194" s="228">
        <v>1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3114</v>
      </c>
    </row>
    <row r="195" s="1" customFormat="1" ht="16.5" customHeight="1">
      <c r="B195" s="37"/>
      <c r="C195" s="224" t="s">
        <v>422</v>
      </c>
      <c r="D195" s="224" t="s">
        <v>209</v>
      </c>
      <c r="E195" s="225" t="s">
        <v>3115</v>
      </c>
      <c r="F195" s="226" t="s">
        <v>3116</v>
      </c>
      <c r="G195" s="227" t="s">
        <v>462</v>
      </c>
      <c r="H195" s="228">
        <v>1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221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3117</v>
      </c>
    </row>
    <row r="196" s="1" customFormat="1" ht="16.5" customHeight="1">
      <c r="B196" s="37"/>
      <c r="C196" s="224" t="s">
        <v>424</v>
      </c>
      <c r="D196" s="224" t="s">
        <v>209</v>
      </c>
      <c r="E196" s="225" t="s">
        <v>481</v>
      </c>
      <c r="F196" s="226" t="s">
        <v>470</v>
      </c>
      <c r="G196" s="227" t="s">
        <v>462</v>
      </c>
      <c r="H196" s="228">
        <v>1</v>
      </c>
      <c r="I196" s="229"/>
      <c r="J196" s="230">
        <f>ROUND(I196*H196,2)</f>
        <v>0</v>
      </c>
      <c r="K196" s="226" t="s">
        <v>1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221</v>
      </c>
      <c r="AT196" s="235" t="s">
        <v>209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3118</v>
      </c>
    </row>
    <row r="197" s="10" customFormat="1" ht="25.92" customHeight="1">
      <c r="B197" s="210"/>
      <c r="C197" s="211"/>
      <c r="D197" s="212" t="s">
        <v>72</v>
      </c>
      <c r="E197" s="213" t="s">
        <v>501</v>
      </c>
      <c r="F197" s="213" t="s">
        <v>2825</v>
      </c>
      <c r="G197" s="211"/>
      <c r="H197" s="211"/>
      <c r="I197" s="214"/>
      <c r="J197" s="215">
        <f>BK197</f>
        <v>0</v>
      </c>
      <c r="K197" s="211"/>
      <c r="L197" s="216"/>
      <c r="M197" s="217"/>
      <c r="N197" s="218"/>
      <c r="O197" s="218"/>
      <c r="P197" s="219">
        <f>P198</f>
        <v>0</v>
      </c>
      <c r="Q197" s="218"/>
      <c r="R197" s="219">
        <f>R198</f>
        <v>0</v>
      </c>
      <c r="S197" s="218"/>
      <c r="T197" s="220">
        <f>T198</f>
        <v>0</v>
      </c>
      <c r="AR197" s="221" t="s">
        <v>81</v>
      </c>
      <c r="AT197" s="222" t="s">
        <v>72</v>
      </c>
      <c r="AU197" s="222" t="s">
        <v>73</v>
      </c>
      <c r="AY197" s="221" t="s">
        <v>208</v>
      </c>
      <c r="BK197" s="223">
        <f>BK198</f>
        <v>0</v>
      </c>
    </row>
    <row r="198" s="10" customFormat="1" ht="22.8" customHeight="1">
      <c r="B198" s="210"/>
      <c r="C198" s="211"/>
      <c r="D198" s="212" t="s">
        <v>72</v>
      </c>
      <c r="E198" s="248" t="s">
        <v>2826</v>
      </c>
      <c r="F198" s="248" t="s">
        <v>2827</v>
      </c>
      <c r="G198" s="211"/>
      <c r="H198" s="211"/>
      <c r="I198" s="214"/>
      <c r="J198" s="249">
        <f>BK198</f>
        <v>0</v>
      </c>
      <c r="K198" s="211"/>
      <c r="L198" s="216"/>
      <c r="M198" s="217"/>
      <c r="N198" s="218"/>
      <c r="O198" s="218"/>
      <c r="P198" s="219">
        <f>SUM(P199:P202)</f>
        <v>0</v>
      </c>
      <c r="Q198" s="218"/>
      <c r="R198" s="219">
        <f>SUM(R199:R202)</f>
        <v>0</v>
      </c>
      <c r="S198" s="218"/>
      <c r="T198" s="220">
        <f>SUM(T199:T202)</f>
        <v>0</v>
      </c>
      <c r="AR198" s="221" t="s">
        <v>81</v>
      </c>
      <c r="AT198" s="222" t="s">
        <v>72</v>
      </c>
      <c r="AU198" s="222" t="s">
        <v>81</v>
      </c>
      <c r="AY198" s="221" t="s">
        <v>208</v>
      </c>
      <c r="BK198" s="223">
        <f>SUM(BK199:BK202)</f>
        <v>0</v>
      </c>
    </row>
    <row r="199" s="1" customFormat="1" ht="16.5" customHeight="1">
      <c r="B199" s="37"/>
      <c r="C199" s="224" t="s">
        <v>426</v>
      </c>
      <c r="D199" s="224" t="s">
        <v>209</v>
      </c>
      <c r="E199" s="225" t="s">
        <v>598</v>
      </c>
      <c r="F199" s="226" t="s">
        <v>599</v>
      </c>
      <c r="G199" s="227" t="s">
        <v>600</v>
      </c>
      <c r="H199" s="228">
        <v>25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221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221</v>
      </c>
      <c r="BM199" s="235" t="s">
        <v>3119</v>
      </c>
    </row>
    <row r="200" s="1" customFormat="1" ht="16.5" customHeight="1">
      <c r="B200" s="37"/>
      <c r="C200" s="224" t="s">
        <v>428</v>
      </c>
      <c r="D200" s="224" t="s">
        <v>209</v>
      </c>
      <c r="E200" s="225" t="s">
        <v>603</v>
      </c>
      <c r="F200" s="226" t="s">
        <v>604</v>
      </c>
      <c r="G200" s="227" t="s">
        <v>600</v>
      </c>
      <c r="H200" s="228">
        <v>15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221</v>
      </c>
      <c r="AT200" s="235" t="s">
        <v>209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3120</v>
      </c>
    </row>
    <row r="201" s="1" customFormat="1" ht="24" customHeight="1">
      <c r="B201" s="37"/>
      <c r="C201" s="224" t="s">
        <v>431</v>
      </c>
      <c r="D201" s="224" t="s">
        <v>209</v>
      </c>
      <c r="E201" s="225" t="s">
        <v>607</v>
      </c>
      <c r="F201" s="226" t="s">
        <v>608</v>
      </c>
      <c r="G201" s="227" t="s">
        <v>284</v>
      </c>
      <c r="H201" s="228">
        <v>1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3121</v>
      </c>
    </row>
    <row r="202" s="1" customFormat="1" ht="16.5" customHeight="1">
      <c r="B202" s="37"/>
      <c r="C202" s="224" t="s">
        <v>433</v>
      </c>
      <c r="D202" s="224" t="s">
        <v>209</v>
      </c>
      <c r="E202" s="225" t="s">
        <v>611</v>
      </c>
      <c r="F202" s="226" t="s">
        <v>612</v>
      </c>
      <c r="G202" s="227" t="s">
        <v>284</v>
      </c>
      <c r="H202" s="228">
        <v>4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3122</v>
      </c>
    </row>
    <row r="203" s="10" customFormat="1" ht="25.92" customHeight="1">
      <c r="B203" s="210"/>
      <c r="C203" s="211"/>
      <c r="D203" s="212" t="s">
        <v>72</v>
      </c>
      <c r="E203" s="213" t="s">
        <v>521</v>
      </c>
      <c r="F203" s="213" t="s">
        <v>715</v>
      </c>
      <c r="G203" s="211"/>
      <c r="H203" s="211"/>
      <c r="I203" s="214"/>
      <c r="J203" s="215">
        <f>BK203</f>
        <v>0</v>
      </c>
      <c r="K203" s="211"/>
      <c r="L203" s="216"/>
      <c r="M203" s="217"/>
      <c r="N203" s="218"/>
      <c r="O203" s="218"/>
      <c r="P203" s="219">
        <f>P204</f>
        <v>0</v>
      </c>
      <c r="Q203" s="218"/>
      <c r="R203" s="219">
        <f>R204</f>
        <v>0</v>
      </c>
      <c r="S203" s="218"/>
      <c r="T203" s="220">
        <f>T204</f>
        <v>0</v>
      </c>
      <c r="AR203" s="221" t="s">
        <v>81</v>
      </c>
      <c r="AT203" s="222" t="s">
        <v>72</v>
      </c>
      <c r="AU203" s="222" t="s">
        <v>73</v>
      </c>
      <c r="AY203" s="221" t="s">
        <v>208</v>
      </c>
      <c r="BK203" s="223">
        <f>BK204</f>
        <v>0</v>
      </c>
    </row>
    <row r="204" s="10" customFormat="1" ht="22.8" customHeight="1">
      <c r="B204" s="210"/>
      <c r="C204" s="211"/>
      <c r="D204" s="212" t="s">
        <v>72</v>
      </c>
      <c r="E204" s="248" t="s">
        <v>535</v>
      </c>
      <c r="F204" s="248" t="s">
        <v>860</v>
      </c>
      <c r="G204" s="211"/>
      <c r="H204" s="211"/>
      <c r="I204" s="214"/>
      <c r="J204" s="249">
        <f>BK204</f>
        <v>0</v>
      </c>
      <c r="K204" s="211"/>
      <c r="L204" s="216"/>
      <c r="M204" s="217"/>
      <c r="N204" s="218"/>
      <c r="O204" s="218"/>
      <c r="P204" s="219">
        <f>SUM(P205:P208)</f>
        <v>0</v>
      </c>
      <c r="Q204" s="218"/>
      <c r="R204" s="219">
        <f>SUM(R205:R208)</f>
        <v>0</v>
      </c>
      <c r="S204" s="218"/>
      <c r="T204" s="220">
        <f>SUM(T205:T208)</f>
        <v>0</v>
      </c>
      <c r="AR204" s="221" t="s">
        <v>81</v>
      </c>
      <c r="AT204" s="222" t="s">
        <v>72</v>
      </c>
      <c r="AU204" s="222" t="s">
        <v>81</v>
      </c>
      <c r="AY204" s="221" t="s">
        <v>208</v>
      </c>
      <c r="BK204" s="223">
        <f>SUM(BK205:BK208)</f>
        <v>0</v>
      </c>
    </row>
    <row r="205" s="1" customFormat="1" ht="16.5" customHeight="1">
      <c r="B205" s="37"/>
      <c r="C205" s="224" t="s">
        <v>436</v>
      </c>
      <c r="D205" s="224" t="s">
        <v>209</v>
      </c>
      <c r="E205" s="225" t="s">
        <v>862</v>
      </c>
      <c r="F205" s="226" t="s">
        <v>863</v>
      </c>
      <c r="G205" s="227" t="s">
        <v>864</v>
      </c>
      <c r="H205" s="228">
        <v>4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3123</v>
      </c>
    </row>
    <row r="206" s="1" customFormat="1" ht="16.5" customHeight="1">
      <c r="B206" s="37"/>
      <c r="C206" s="224" t="s">
        <v>439</v>
      </c>
      <c r="D206" s="224" t="s">
        <v>209</v>
      </c>
      <c r="E206" s="225" t="s">
        <v>971</v>
      </c>
      <c r="F206" s="226" t="s">
        <v>972</v>
      </c>
      <c r="G206" s="227" t="s">
        <v>284</v>
      </c>
      <c r="H206" s="228">
        <v>1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3124</v>
      </c>
    </row>
    <row r="207" s="1" customFormat="1" ht="16.5" customHeight="1">
      <c r="B207" s="37"/>
      <c r="C207" s="224" t="s">
        <v>442</v>
      </c>
      <c r="D207" s="224" t="s">
        <v>209</v>
      </c>
      <c r="E207" s="225" t="s">
        <v>1075</v>
      </c>
      <c r="F207" s="226" t="s">
        <v>1076</v>
      </c>
      <c r="G207" s="227" t="s">
        <v>284</v>
      </c>
      <c r="H207" s="228">
        <v>1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3125</v>
      </c>
    </row>
    <row r="208" s="1" customFormat="1" ht="16.5" customHeight="1">
      <c r="B208" s="37"/>
      <c r="C208" s="224" t="s">
        <v>445</v>
      </c>
      <c r="D208" s="224" t="s">
        <v>209</v>
      </c>
      <c r="E208" s="225" t="s">
        <v>1099</v>
      </c>
      <c r="F208" s="226" t="s">
        <v>1100</v>
      </c>
      <c r="G208" s="227" t="s">
        <v>284</v>
      </c>
      <c r="H208" s="228">
        <v>3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3126</v>
      </c>
    </row>
    <row r="209" s="10" customFormat="1" ht="25.92" customHeight="1">
      <c r="B209" s="210"/>
      <c r="C209" s="211"/>
      <c r="D209" s="212" t="s">
        <v>72</v>
      </c>
      <c r="E209" s="213" t="s">
        <v>555</v>
      </c>
      <c r="F209" s="213" t="s">
        <v>749</v>
      </c>
      <c r="G209" s="211"/>
      <c r="H209" s="211"/>
      <c r="I209" s="214"/>
      <c r="J209" s="215">
        <f>BK209</f>
        <v>0</v>
      </c>
      <c r="K209" s="211"/>
      <c r="L209" s="216"/>
      <c r="M209" s="217"/>
      <c r="N209" s="218"/>
      <c r="O209" s="218"/>
      <c r="P209" s="219">
        <f>P210+P212+P214+P218+P221+P226</f>
        <v>0</v>
      </c>
      <c r="Q209" s="218"/>
      <c r="R209" s="219">
        <f>R210+R212+R214+R218+R221+R226</f>
        <v>0</v>
      </c>
      <c r="S209" s="218"/>
      <c r="T209" s="220">
        <f>T210+T212+T214+T218+T221+T226</f>
        <v>0</v>
      </c>
      <c r="AR209" s="221" t="s">
        <v>81</v>
      </c>
      <c r="AT209" s="222" t="s">
        <v>72</v>
      </c>
      <c r="AU209" s="222" t="s">
        <v>73</v>
      </c>
      <c r="AY209" s="221" t="s">
        <v>208</v>
      </c>
      <c r="BK209" s="223">
        <f>BK210+BK212+BK214+BK218+BK221+BK226</f>
        <v>0</v>
      </c>
    </row>
    <row r="210" s="10" customFormat="1" ht="22.8" customHeight="1">
      <c r="B210" s="210"/>
      <c r="C210" s="211"/>
      <c r="D210" s="212" t="s">
        <v>72</v>
      </c>
      <c r="E210" s="248" t="s">
        <v>577</v>
      </c>
      <c r="F210" s="248" t="s">
        <v>751</v>
      </c>
      <c r="G210" s="211"/>
      <c r="H210" s="211"/>
      <c r="I210" s="214"/>
      <c r="J210" s="249">
        <f>BK210</f>
        <v>0</v>
      </c>
      <c r="K210" s="211"/>
      <c r="L210" s="216"/>
      <c r="M210" s="217"/>
      <c r="N210" s="218"/>
      <c r="O210" s="218"/>
      <c r="P210" s="219">
        <f>P211</f>
        <v>0</v>
      </c>
      <c r="Q210" s="218"/>
      <c r="R210" s="219">
        <f>R211</f>
        <v>0</v>
      </c>
      <c r="S210" s="218"/>
      <c r="T210" s="220">
        <f>T211</f>
        <v>0</v>
      </c>
      <c r="AR210" s="221" t="s">
        <v>81</v>
      </c>
      <c r="AT210" s="222" t="s">
        <v>72</v>
      </c>
      <c r="AU210" s="222" t="s">
        <v>81</v>
      </c>
      <c r="AY210" s="221" t="s">
        <v>208</v>
      </c>
      <c r="BK210" s="223">
        <f>BK211</f>
        <v>0</v>
      </c>
    </row>
    <row r="211" s="1" customFormat="1" ht="16.5" customHeight="1">
      <c r="B211" s="37"/>
      <c r="C211" s="224" t="s">
        <v>448</v>
      </c>
      <c r="D211" s="224" t="s">
        <v>209</v>
      </c>
      <c r="E211" s="225" t="s">
        <v>753</v>
      </c>
      <c r="F211" s="226" t="s">
        <v>754</v>
      </c>
      <c r="G211" s="227" t="s">
        <v>617</v>
      </c>
      <c r="H211" s="228">
        <v>25</v>
      </c>
      <c r="I211" s="229"/>
      <c r="J211" s="230">
        <f>ROUND(I211*H211,2)</f>
        <v>0</v>
      </c>
      <c r="K211" s="226" t="s">
        <v>1</v>
      </c>
      <c r="L211" s="42"/>
      <c r="M211" s="231" t="s">
        <v>1</v>
      </c>
      <c r="N211" s="232" t="s">
        <v>38</v>
      </c>
      <c r="O211" s="85"/>
      <c r="P211" s="233">
        <f>O211*H211</f>
        <v>0</v>
      </c>
      <c r="Q211" s="233">
        <v>0</v>
      </c>
      <c r="R211" s="233">
        <f>Q211*H211</f>
        <v>0</v>
      </c>
      <c r="S211" s="233">
        <v>0</v>
      </c>
      <c r="T211" s="234">
        <f>S211*H211</f>
        <v>0</v>
      </c>
      <c r="AR211" s="235" t="s">
        <v>221</v>
      </c>
      <c r="AT211" s="235" t="s">
        <v>209</v>
      </c>
      <c r="AU211" s="235" t="s">
        <v>83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221</v>
      </c>
      <c r="BM211" s="235" t="s">
        <v>3127</v>
      </c>
    </row>
    <row r="212" s="10" customFormat="1" ht="22.8" customHeight="1">
      <c r="B212" s="210"/>
      <c r="C212" s="211"/>
      <c r="D212" s="212" t="s">
        <v>72</v>
      </c>
      <c r="E212" s="248" t="s">
        <v>587</v>
      </c>
      <c r="F212" s="248" t="s">
        <v>757</v>
      </c>
      <c r="G212" s="211"/>
      <c r="H212" s="211"/>
      <c r="I212" s="214"/>
      <c r="J212" s="249">
        <f>BK212</f>
        <v>0</v>
      </c>
      <c r="K212" s="211"/>
      <c r="L212" s="216"/>
      <c r="M212" s="217"/>
      <c r="N212" s="218"/>
      <c r="O212" s="218"/>
      <c r="P212" s="219">
        <f>P213</f>
        <v>0</v>
      </c>
      <c r="Q212" s="218"/>
      <c r="R212" s="219">
        <f>R213</f>
        <v>0</v>
      </c>
      <c r="S212" s="218"/>
      <c r="T212" s="220">
        <f>T213</f>
        <v>0</v>
      </c>
      <c r="AR212" s="221" t="s">
        <v>81</v>
      </c>
      <c r="AT212" s="222" t="s">
        <v>72</v>
      </c>
      <c r="AU212" s="222" t="s">
        <v>81</v>
      </c>
      <c r="AY212" s="221" t="s">
        <v>208</v>
      </c>
      <c r="BK212" s="223">
        <f>BK213</f>
        <v>0</v>
      </c>
    </row>
    <row r="213" s="1" customFormat="1" ht="16.5" customHeight="1">
      <c r="B213" s="37"/>
      <c r="C213" s="224" t="s">
        <v>451</v>
      </c>
      <c r="D213" s="224" t="s">
        <v>209</v>
      </c>
      <c r="E213" s="225" t="s">
        <v>759</v>
      </c>
      <c r="F213" s="226" t="s">
        <v>760</v>
      </c>
      <c r="G213" s="227" t="s">
        <v>462</v>
      </c>
      <c r="H213" s="228">
        <v>2</v>
      </c>
      <c r="I213" s="229"/>
      <c r="J213" s="230">
        <f>ROUND(I213*H213,2)</f>
        <v>0</v>
      </c>
      <c r="K213" s="226" t="s">
        <v>1</v>
      </c>
      <c r="L213" s="42"/>
      <c r="M213" s="231" t="s">
        <v>1</v>
      </c>
      <c r="N213" s="232" t="s">
        <v>38</v>
      </c>
      <c r="O213" s="85"/>
      <c r="P213" s="233">
        <f>O213*H213</f>
        <v>0</v>
      </c>
      <c r="Q213" s="233">
        <v>0</v>
      </c>
      <c r="R213" s="233">
        <f>Q213*H213</f>
        <v>0</v>
      </c>
      <c r="S213" s="233">
        <v>0</v>
      </c>
      <c r="T213" s="234">
        <f>S213*H213</f>
        <v>0</v>
      </c>
      <c r="AR213" s="235" t="s">
        <v>221</v>
      </c>
      <c r="AT213" s="235" t="s">
        <v>209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221</v>
      </c>
      <c r="BM213" s="235" t="s">
        <v>3128</v>
      </c>
    </row>
    <row r="214" s="10" customFormat="1" ht="22.8" customHeight="1">
      <c r="B214" s="210"/>
      <c r="C214" s="211"/>
      <c r="D214" s="212" t="s">
        <v>72</v>
      </c>
      <c r="E214" s="248" t="s">
        <v>595</v>
      </c>
      <c r="F214" s="248" t="s">
        <v>763</v>
      </c>
      <c r="G214" s="211"/>
      <c r="H214" s="211"/>
      <c r="I214" s="214"/>
      <c r="J214" s="249">
        <f>BK214</f>
        <v>0</v>
      </c>
      <c r="K214" s="211"/>
      <c r="L214" s="216"/>
      <c r="M214" s="217"/>
      <c r="N214" s="218"/>
      <c r="O214" s="218"/>
      <c r="P214" s="219">
        <f>SUM(P215:P217)</f>
        <v>0</v>
      </c>
      <c r="Q214" s="218"/>
      <c r="R214" s="219">
        <f>SUM(R215:R217)</f>
        <v>0</v>
      </c>
      <c r="S214" s="218"/>
      <c r="T214" s="220">
        <f>SUM(T215:T217)</f>
        <v>0</v>
      </c>
      <c r="AR214" s="221" t="s">
        <v>81</v>
      </c>
      <c r="AT214" s="222" t="s">
        <v>72</v>
      </c>
      <c r="AU214" s="222" t="s">
        <v>81</v>
      </c>
      <c r="AY214" s="221" t="s">
        <v>208</v>
      </c>
      <c r="BK214" s="223">
        <f>SUM(BK215:BK217)</f>
        <v>0</v>
      </c>
    </row>
    <row r="215" s="1" customFormat="1" ht="16.5" customHeight="1">
      <c r="B215" s="37"/>
      <c r="C215" s="224" t="s">
        <v>454</v>
      </c>
      <c r="D215" s="224" t="s">
        <v>209</v>
      </c>
      <c r="E215" s="225" t="s">
        <v>769</v>
      </c>
      <c r="F215" s="226" t="s">
        <v>770</v>
      </c>
      <c r="G215" s="227" t="s">
        <v>284</v>
      </c>
      <c r="H215" s="228">
        <v>14</v>
      </c>
      <c r="I215" s="229"/>
      <c r="J215" s="230">
        <f>ROUND(I215*H215,2)</f>
        <v>0</v>
      </c>
      <c r="K215" s="226" t="s">
        <v>1</v>
      </c>
      <c r="L215" s="42"/>
      <c r="M215" s="231" t="s">
        <v>1</v>
      </c>
      <c r="N215" s="232" t="s">
        <v>38</v>
      </c>
      <c r="O215" s="85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221</v>
      </c>
      <c r="AT215" s="235" t="s">
        <v>209</v>
      </c>
      <c r="AU215" s="235" t="s">
        <v>83</v>
      </c>
      <c r="AY215" s="16" t="s">
        <v>208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6" t="s">
        <v>81</v>
      </c>
      <c r="BK215" s="236">
        <f>ROUND(I215*H215,2)</f>
        <v>0</v>
      </c>
      <c r="BL215" s="16" t="s">
        <v>221</v>
      </c>
      <c r="BM215" s="235" t="s">
        <v>3129</v>
      </c>
    </row>
    <row r="216" s="1" customFormat="1" ht="16.5" customHeight="1">
      <c r="B216" s="37"/>
      <c r="C216" s="224" t="s">
        <v>459</v>
      </c>
      <c r="D216" s="224" t="s">
        <v>209</v>
      </c>
      <c r="E216" s="225" t="s">
        <v>781</v>
      </c>
      <c r="F216" s="226" t="s">
        <v>782</v>
      </c>
      <c r="G216" s="227" t="s">
        <v>284</v>
      </c>
      <c r="H216" s="228">
        <v>16</v>
      </c>
      <c r="I216" s="229"/>
      <c r="J216" s="230">
        <f>ROUND(I216*H216,2)</f>
        <v>0</v>
      </c>
      <c r="K216" s="226" t="s">
        <v>1</v>
      </c>
      <c r="L216" s="42"/>
      <c r="M216" s="231" t="s">
        <v>1</v>
      </c>
      <c r="N216" s="232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221</v>
      </c>
      <c r="AT216" s="235" t="s">
        <v>209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221</v>
      </c>
      <c r="BM216" s="235" t="s">
        <v>3130</v>
      </c>
    </row>
    <row r="217" s="1" customFormat="1" ht="16.5" customHeight="1">
      <c r="B217" s="37"/>
      <c r="C217" s="224" t="s">
        <v>464</v>
      </c>
      <c r="D217" s="224" t="s">
        <v>209</v>
      </c>
      <c r="E217" s="225" t="s">
        <v>796</v>
      </c>
      <c r="F217" s="226" t="s">
        <v>797</v>
      </c>
      <c r="G217" s="227" t="s">
        <v>600</v>
      </c>
      <c r="H217" s="228">
        <v>16</v>
      </c>
      <c r="I217" s="229"/>
      <c r="J217" s="230">
        <f>ROUND(I217*H217,2)</f>
        <v>0</v>
      </c>
      <c r="K217" s="226" t="s">
        <v>1</v>
      </c>
      <c r="L217" s="42"/>
      <c r="M217" s="231" t="s">
        <v>1</v>
      </c>
      <c r="N217" s="232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221</v>
      </c>
      <c r="AT217" s="235" t="s">
        <v>209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221</v>
      </c>
      <c r="BM217" s="235" t="s">
        <v>3131</v>
      </c>
    </row>
    <row r="218" s="10" customFormat="1" ht="22.8" customHeight="1">
      <c r="B218" s="210"/>
      <c r="C218" s="211"/>
      <c r="D218" s="212" t="s">
        <v>72</v>
      </c>
      <c r="E218" s="248" t="s">
        <v>707</v>
      </c>
      <c r="F218" s="248" t="s">
        <v>800</v>
      </c>
      <c r="G218" s="211"/>
      <c r="H218" s="211"/>
      <c r="I218" s="214"/>
      <c r="J218" s="249">
        <f>BK218</f>
        <v>0</v>
      </c>
      <c r="K218" s="211"/>
      <c r="L218" s="216"/>
      <c r="M218" s="217"/>
      <c r="N218" s="218"/>
      <c r="O218" s="218"/>
      <c r="P218" s="219">
        <f>SUM(P219:P220)</f>
        <v>0</v>
      </c>
      <c r="Q218" s="218"/>
      <c r="R218" s="219">
        <f>SUM(R219:R220)</f>
        <v>0</v>
      </c>
      <c r="S218" s="218"/>
      <c r="T218" s="220">
        <f>SUM(T219:T220)</f>
        <v>0</v>
      </c>
      <c r="AR218" s="221" t="s">
        <v>81</v>
      </c>
      <c r="AT218" s="222" t="s">
        <v>72</v>
      </c>
      <c r="AU218" s="222" t="s">
        <v>81</v>
      </c>
      <c r="AY218" s="221" t="s">
        <v>208</v>
      </c>
      <c r="BK218" s="223">
        <f>SUM(BK219:BK220)</f>
        <v>0</v>
      </c>
    </row>
    <row r="219" s="1" customFormat="1" ht="16.5" customHeight="1">
      <c r="B219" s="37"/>
      <c r="C219" s="224" t="s">
        <v>468</v>
      </c>
      <c r="D219" s="224" t="s">
        <v>209</v>
      </c>
      <c r="E219" s="225" t="s">
        <v>802</v>
      </c>
      <c r="F219" s="226" t="s">
        <v>803</v>
      </c>
      <c r="G219" s="227" t="s">
        <v>600</v>
      </c>
      <c r="H219" s="228">
        <v>25</v>
      </c>
      <c r="I219" s="229"/>
      <c r="J219" s="230">
        <f>ROUND(I219*H219,2)</f>
        <v>0</v>
      </c>
      <c r="K219" s="226" t="s">
        <v>1</v>
      </c>
      <c r="L219" s="42"/>
      <c r="M219" s="231" t="s">
        <v>1</v>
      </c>
      <c r="N219" s="232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221</v>
      </c>
      <c r="AT219" s="235" t="s">
        <v>209</v>
      </c>
      <c r="AU219" s="235" t="s">
        <v>83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221</v>
      </c>
      <c r="BM219" s="235" t="s">
        <v>3132</v>
      </c>
    </row>
    <row r="220" s="1" customFormat="1" ht="16.5" customHeight="1">
      <c r="B220" s="37"/>
      <c r="C220" s="224" t="s">
        <v>472</v>
      </c>
      <c r="D220" s="224" t="s">
        <v>209</v>
      </c>
      <c r="E220" s="225" t="s">
        <v>806</v>
      </c>
      <c r="F220" s="226" t="s">
        <v>807</v>
      </c>
      <c r="G220" s="227" t="s">
        <v>600</v>
      </c>
      <c r="H220" s="228">
        <v>15</v>
      </c>
      <c r="I220" s="229"/>
      <c r="J220" s="230">
        <f>ROUND(I220*H220,2)</f>
        <v>0</v>
      </c>
      <c r="K220" s="226" t="s">
        <v>1</v>
      </c>
      <c r="L220" s="42"/>
      <c r="M220" s="231" t="s">
        <v>1</v>
      </c>
      <c r="N220" s="232" t="s">
        <v>38</v>
      </c>
      <c r="O220" s="85"/>
      <c r="P220" s="233">
        <f>O220*H220</f>
        <v>0</v>
      </c>
      <c r="Q220" s="233">
        <v>0</v>
      </c>
      <c r="R220" s="233">
        <f>Q220*H220</f>
        <v>0</v>
      </c>
      <c r="S220" s="233">
        <v>0</v>
      </c>
      <c r="T220" s="234">
        <f>S220*H220</f>
        <v>0</v>
      </c>
      <c r="AR220" s="235" t="s">
        <v>221</v>
      </c>
      <c r="AT220" s="235" t="s">
        <v>209</v>
      </c>
      <c r="AU220" s="235" t="s">
        <v>83</v>
      </c>
      <c r="AY220" s="16" t="s">
        <v>208</v>
      </c>
      <c r="BE220" s="236">
        <f>IF(N220="základní",J220,0)</f>
        <v>0</v>
      </c>
      <c r="BF220" s="236">
        <f>IF(N220="snížená",J220,0)</f>
        <v>0</v>
      </c>
      <c r="BG220" s="236">
        <f>IF(N220="zákl. přenesená",J220,0)</f>
        <v>0</v>
      </c>
      <c r="BH220" s="236">
        <f>IF(N220="sníž. přenesená",J220,0)</f>
        <v>0</v>
      </c>
      <c r="BI220" s="236">
        <f>IF(N220="nulová",J220,0)</f>
        <v>0</v>
      </c>
      <c r="BJ220" s="16" t="s">
        <v>81</v>
      </c>
      <c r="BK220" s="236">
        <f>ROUND(I220*H220,2)</f>
        <v>0</v>
      </c>
      <c r="BL220" s="16" t="s">
        <v>221</v>
      </c>
      <c r="BM220" s="235" t="s">
        <v>3133</v>
      </c>
    </row>
    <row r="221" s="10" customFormat="1" ht="22.8" customHeight="1">
      <c r="B221" s="210"/>
      <c r="C221" s="211"/>
      <c r="D221" s="212" t="s">
        <v>72</v>
      </c>
      <c r="E221" s="248" t="s">
        <v>2843</v>
      </c>
      <c r="F221" s="248" t="s">
        <v>810</v>
      </c>
      <c r="G221" s="211"/>
      <c r="H221" s="211"/>
      <c r="I221" s="214"/>
      <c r="J221" s="249">
        <f>BK221</f>
        <v>0</v>
      </c>
      <c r="K221" s="211"/>
      <c r="L221" s="216"/>
      <c r="M221" s="217"/>
      <c r="N221" s="218"/>
      <c r="O221" s="218"/>
      <c r="P221" s="219">
        <f>SUM(P222:P225)</f>
        <v>0</v>
      </c>
      <c r="Q221" s="218"/>
      <c r="R221" s="219">
        <f>SUM(R222:R225)</f>
        <v>0</v>
      </c>
      <c r="S221" s="218"/>
      <c r="T221" s="220">
        <f>SUM(T222:T225)</f>
        <v>0</v>
      </c>
      <c r="AR221" s="221" t="s">
        <v>81</v>
      </c>
      <c r="AT221" s="222" t="s">
        <v>72</v>
      </c>
      <c r="AU221" s="222" t="s">
        <v>81</v>
      </c>
      <c r="AY221" s="221" t="s">
        <v>208</v>
      </c>
      <c r="BK221" s="223">
        <f>SUM(BK222:BK225)</f>
        <v>0</v>
      </c>
    </row>
    <row r="222" s="1" customFormat="1" ht="16.5" customHeight="1">
      <c r="B222" s="37"/>
      <c r="C222" s="224" t="s">
        <v>476</v>
      </c>
      <c r="D222" s="224" t="s">
        <v>209</v>
      </c>
      <c r="E222" s="225" t="s">
        <v>816</v>
      </c>
      <c r="F222" s="226" t="s">
        <v>817</v>
      </c>
      <c r="G222" s="227" t="s">
        <v>600</v>
      </c>
      <c r="H222" s="228">
        <v>15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3134</v>
      </c>
    </row>
    <row r="223" s="1" customFormat="1" ht="16.5" customHeight="1">
      <c r="B223" s="37"/>
      <c r="C223" s="224" t="s">
        <v>480</v>
      </c>
      <c r="D223" s="224" t="s">
        <v>209</v>
      </c>
      <c r="E223" s="225" t="s">
        <v>824</v>
      </c>
      <c r="F223" s="226" t="s">
        <v>825</v>
      </c>
      <c r="G223" s="227" t="s">
        <v>600</v>
      </c>
      <c r="H223" s="228">
        <v>20</v>
      </c>
      <c r="I223" s="229"/>
      <c r="J223" s="230">
        <f>ROUND(I223*H223,2)</f>
        <v>0</v>
      </c>
      <c r="K223" s="226" t="s">
        <v>1</v>
      </c>
      <c r="L223" s="42"/>
      <c r="M223" s="231" t="s">
        <v>1</v>
      </c>
      <c r="N223" s="232" t="s">
        <v>38</v>
      </c>
      <c r="O223" s="85"/>
      <c r="P223" s="233">
        <f>O223*H223</f>
        <v>0</v>
      </c>
      <c r="Q223" s="233">
        <v>0</v>
      </c>
      <c r="R223" s="233">
        <f>Q223*H223</f>
        <v>0</v>
      </c>
      <c r="S223" s="233">
        <v>0</v>
      </c>
      <c r="T223" s="234">
        <f>S223*H223</f>
        <v>0</v>
      </c>
      <c r="AR223" s="235" t="s">
        <v>221</v>
      </c>
      <c r="AT223" s="235" t="s">
        <v>209</v>
      </c>
      <c r="AU223" s="235" t="s">
        <v>83</v>
      </c>
      <c r="AY223" s="16" t="s">
        <v>208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6" t="s">
        <v>81</v>
      </c>
      <c r="BK223" s="236">
        <f>ROUND(I223*H223,2)</f>
        <v>0</v>
      </c>
      <c r="BL223" s="16" t="s">
        <v>221</v>
      </c>
      <c r="BM223" s="235" t="s">
        <v>3135</v>
      </c>
    </row>
    <row r="224" s="1" customFormat="1" ht="16.5" customHeight="1">
      <c r="B224" s="37"/>
      <c r="C224" s="224" t="s">
        <v>483</v>
      </c>
      <c r="D224" s="224" t="s">
        <v>209</v>
      </c>
      <c r="E224" s="225" t="s">
        <v>828</v>
      </c>
      <c r="F224" s="226" t="s">
        <v>829</v>
      </c>
      <c r="G224" s="227" t="s">
        <v>600</v>
      </c>
      <c r="H224" s="228">
        <v>15</v>
      </c>
      <c r="I224" s="229"/>
      <c r="J224" s="230">
        <f>ROUND(I224*H224,2)</f>
        <v>0</v>
      </c>
      <c r="K224" s="226" t="s">
        <v>1</v>
      </c>
      <c r="L224" s="42"/>
      <c r="M224" s="231" t="s">
        <v>1</v>
      </c>
      <c r="N224" s="232" t="s">
        <v>38</v>
      </c>
      <c r="O224" s="85"/>
      <c r="P224" s="233">
        <f>O224*H224</f>
        <v>0</v>
      </c>
      <c r="Q224" s="233">
        <v>0</v>
      </c>
      <c r="R224" s="233">
        <f>Q224*H224</f>
        <v>0</v>
      </c>
      <c r="S224" s="233">
        <v>0</v>
      </c>
      <c r="T224" s="234">
        <f>S224*H224</f>
        <v>0</v>
      </c>
      <c r="AR224" s="235" t="s">
        <v>221</v>
      </c>
      <c r="AT224" s="235" t="s">
        <v>209</v>
      </c>
      <c r="AU224" s="235" t="s">
        <v>83</v>
      </c>
      <c r="AY224" s="16" t="s">
        <v>208</v>
      </c>
      <c r="BE224" s="236">
        <f>IF(N224="základní",J224,0)</f>
        <v>0</v>
      </c>
      <c r="BF224" s="236">
        <f>IF(N224="snížená",J224,0)</f>
        <v>0</v>
      </c>
      <c r="BG224" s="236">
        <f>IF(N224="zákl. přenesená",J224,0)</f>
        <v>0</v>
      </c>
      <c r="BH224" s="236">
        <f>IF(N224="sníž. přenesená",J224,0)</f>
        <v>0</v>
      </c>
      <c r="BI224" s="236">
        <f>IF(N224="nulová",J224,0)</f>
        <v>0</v>
      </c>
      <c r="BJ224" s="16" t="s">
        <v>81</v>
      </c>
      <c r="BK224" s="236">
        <f>ROUND(I224*H224,2)</f>
        <v>0</v>
      </c>
      <c r="BL224" s="16" t="s">
        <v>221</v>
      </c>
      <c r="BM224" s="235" t="s">
        <v>3136</v>
      </c>
    </row>
    <row r="225" s="1" customFormat="1" ht="16.5" customHeight="1">
      <c r="B225" s="37"/>
      <c r="C225" s="224" t="s">
        <v>485</v>
      </c>
      <c r="D225" s="224" t="s">
        <v>209</v>
      </c>
      <c r="E225" s="225" t="s">
        <v>2847</v>
      </c>
      <c r="F225" s="226" t="s">
        <v>2848</v>
      </c>
      <c r="G225" s="227" t="s">
        <v>600</v>
      </c>
      <c r="H225" s="228">
        <v>15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3137</v>
      </c>
    </row>
    <row r="226" s="10" customFormat="1" ht="22.8" customHeight="1">
      <c r="B226" s="210"/>
      <c r="C226" s="211"/>
      <c r="D226" s="212" t="s">
        <v>72</v>
      </c>
      <c r="E226" s="248" t="s">
        <v>714</v>
      </c>
      <c r="F226" s="248" t="s">
        <v>840</v>
      </c>
      <c r="G226" s="211"/>
      <c r="H226" s="211"/>
      <c r="I226" s="214"/>
      <c r="J226" s="249">
        <f>BK226</f>
        <v>0</v>
      </c>
      <c r="K226" s="211"/>
      <c r="L226" s="216"/>
      <c r="M226" s="217"/>
      <c r="N226" s="218"/>
      <c r="O226" s="218"/>
      <c r="P226" s="219">
        <f>SUM(P227:P229)</f>
        <v>0</v>
      </c>
      <c r="Q226" s="218"/>
      <c r="R226" s="219">
        <f>SUM(R227:R229)</f>
        <v>0</v>
      </c>
      <c r="S226" s="218"/>
      <c r="T226" s="220">
        <f>SUM(T227:T229)</f>
        <v>0</v>
      </c>
      <c r="AR226" s="221" t="s">
        <v>81</v>
      </c>
      <c r="AT226" s="222" t="s">
        <v>72</v>
      </c>
      <c r="AU226" s="222" t="s">
        <v>81</v>
      </c>
      <c r="AY226" s="221" t="s">
        <v>208</v>
      </c>
      <c r="BK226" s="223">
        <f>SUM(BK227:BK229)</f>
        <v>0</v>
      </c>
    </row>
    <row r="227" s="1" customFormat="1" ht="16.5" customHeight="1">
      <c r="B227" s="37"/>
      <c r="C227" s="224" t="s">
        <v>489</v>
      </c>
      <c r="D227" s="224" t="s">
        <v>209</v>
      </c>
      <c r="E227" s="225" t="s">
        <v>842</v>
      </c>
      <c r="F227" s="226" t="s">
        <v>843</v>
      </c>
      <c r="G227" s="227" t="s">
        <v>600</v>
      </c>
      <c r="H227" s="228">
        <v>110</v>
      </c>
      <c r="I227" s="229"/>
      <c r="J227" s="230">
        <f>ROUND(I227*H227,2)</f>
        <v>0</v>
      </c>
      <c r="K227" s="226" t="s">
        <v>1</v>
      </c>
      <c r="L227" s="42"/>
      <c r="M227" s="231" t="s">
        <v>1</v>
      </c>
      <c r="N227" s="232" t="s">
        <v>38</v>
      </c>
      <c r="O227" s="85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221</v>
      </c>
      <c r="AT227" s="235" t="s">
        <v>209</v>
      </c>
      <c r="AU227" s="235" t="s">
        <v>83</v>
      </c>
      <c r="AY227" s="16" t="s">
        <v>208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6" t="s">
        <v>81</v>
      </c>
      <c r="BK227" s="236">
        <f>ROUND(I227*H227,2)</f>
        <v>0</v>
      </c>
      <c r="BL227" s="16" t="s">
        <v>221</v>
      </c>
      <c r="BM227" s="235" t="s">
        <v>3138</v>
      </c>
    </row>
    <row r="228" s="1" customFormat="1" ht="16.5" customHeight="1">
      <c r="B228" s="37"/>
      <c r="C228" s="224" t="s">
        <v>497</v>
      </c>
      <c r="D228" s="224" t="s">
        <v>209</v>
      </c>
      <c r="E228" s="225" t="s">
        <v>846</v>
      </c>
      <c r="F228" s="226" t="s">
        <v>847</v>
      </c>
      <c r="G228" s="227" t="s">
        <v>600</v>
      </c>
      <c r="H228" s="228">
        <v>30</v>
      </c>
      <c r="I228" s="229"/>
      <c r="J228" s="230">
        <f>ROUND(I228*H228,2)</f>
        <v>0</v>
      </c>
      <c r="K228" s="226" t="s">
        <v>1</v>
      </c>
      <c r="L228" s="42"/>
      <c r="M228" s="231" t="s">
        <v>1</v>
      </c>
      <c r="N228" s="232" t="s">
        <v>38</v>
      </c>
      <c r="O228" s="85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221</v>
      </c>
      <c r="AT228" s="235" t="s">
        <v>209</v>
      </c>
      <c r="AU228" s="235" t="s">
        <v>83</v>
      </c>
      <c r="AY228" s="16" t="s">
        <v>208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6" t="s">
        <v>81</v>
      </c>
      <c r="BK228" s="236">
        <f>ROUND(I228*H228,2)</f>
        <v>0</v>
      </c>
      <c r="BL228" s="16" t="s">
        <v>221</v>
      </c>
      <c r="BM228" s="235" t="s">
        <v>3139</v>
      </c>
    </row>
    <row r="229" s="1" customFormat="1" ht="16.5" customHeight="1">
      <c r="B229" s="37"/>
      <c r="C229" s="224" t="s">
        <v>503</v>
      </c>
      <c r="D229" s="224" t="s">
        <v>209</v>
      </c>
      <c r="E229" s="225" t="s">
        <v>854</v>
      </c>
      <c r="F229" s="226" t="s">
        <v>855</v>
      </c>
      <c r="G229" s="227" t="s">
        <v>600</v>
      </c>
      <c r="H229" s="228">
        <v>20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221</v>
      </c>
      <c r="AT229" s="235" t="s">
        <v>209</v>
      </c>
      <c r="AU229" s="235" t="s">
        <v>83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221</v>
      </c>
      <c r="BM229" s="235" t="s">
        <v>3140</v>
      </c>
    </row>
    <row r="230" s="10" customFormat="1" ht="25.92" customHeight="1">
      <c r="B230" s="210"/>
      <c r="C230" s="211"/>
      <c r="D230" s="212" t="s">
        <v>72</v>
      </c>
      <c r="E230" s="213" t="s">
        <v>742</v>
      </c>
      <c r="F230" s="213" t="s">
        <v>858</v>
      </c>
      <c r="G230" s="211"/>
      <c r="H230" s="211"/>
      <c r="I230" s="214"/>
      <c r="J230" s="215">
        <f>BK230</f>
        <v>0</v>
      </c>
      <c r="K230" s="211"/>
      <c r="L230" s="216"/>
      <c r="M230" s="217"/>
      <c r="N230" s="218"/>
      <c r="O230" s="218"/>
      <c r="P230" s="219">
        <f>P231+P234+P236+P238</f>
        <v>0</v>
      </c>
      <c r="Q230" s="218"/>
      <c r="R230" s="219">
        <f>R231+R234+R236+R238</f>
        <v>0</v>
      </c>
      <c r="S230" s="218"/>
      <c r="T230" s="220">
        <f>T231+T234+T236+T238</f>
        <v>0</v>
      </c>
      <c r="AR230" s="221" t="s">
        <v>81</v>
      </c>
      <c r="AT230" s="222" t="s">
        <v>72</v>
      </c>
      <c r="AU230" s="222" t="s">
        <v>73</v>
      </c>
      <c r="AY230" s="221" t="s">
        <v>208</v>
      </c>
      <c r="BK230" s="223">
        <f>BK231+BK234+BK236+BK238</f>
        <v>0</v>
      </c>
    </row>
    <row r="231" s="10" customFormat="1" ht="22.8" customHeight="1">
      <c r="B231" s="210"/>
      <c r="C231" s="211"/>
      <c r="D231" s="212" t="s">
        <v>72</v>
      </c>
      <c r="E231" s="248" t="s">
        <v>2853</v>
      </c>
      <c r="F231" s="248" t="s">
        <v>867</v>
      </c>
      <c r="G231" s="211"/>
      <c r="H231" s="211"/>
      <c r="I231" s="214"/>
      <c r="J231" s="249">
        <f>BK231</f>
        <v>0</v>
      </c>
      <c r="K231" s="211"/>
      <c r="L231" s="216"/>
      <c r="M231" s="217"/>
      <c r="N231" s="218"/>
      <c r="O231" s="218"/>
      <c r="P231" s="219">
        <f>SUM(P232:P233)</f>
        <v>0</v>
      </c>
      <c r="Q231" s="218"/>
      <c r="R231" s="219">
        <f>SUM(R232:R233)</f>
        <v>0</v>
      </c>
      <c r="S231" s="218"/>
      <c r="T231" s="220">
        <f>SUM(T232:T233)</f>
        <v>0</v>
      </c>
      <c r="AR231" s="221" t="s">
        <v>81</v>
      </c>
      <c r="AT231" s="222" t="s">
        <v>72</v>
      </c>
      <c r="AU231" s="222" t="s">
        <v>81</v>
      </c>
      <c r="AY231" s="221" t="s">
        <v>208</v>
      </c>
      <c r="BK231" s="223">
        <f>SUM(BK232:BK233)</f>
        <v>0</v>
      </c>
    </row>
    <row r="232" s="1" customFormat="1" ht="16.5" customHeight="1">
      <c r="B232" s="37"/>
      <c r="C232" s="224" t="s">
        <v>507</v>
      </c>
      <c r="D232" s="224" t="s">
        <v>209</v>
      </c>
      <c r="E232" s="225" t="s">
        <v>2854</v>
      </c>
      <c r="F232" s="226" t="s">
        <v>870</v>
      </c>
      <c r="G232" s="227" t="s">
        <v>339</v>
      </c>
      <c r="H232" s="228">
        <v>1</v>
      </c>
      <c r="I232" s="229"/>
      <c r="J232" s="230">
        <f>ROUND(I232*H232,2)</f>
        <v>0</v>
      </c>
      <c r="K232" s="226" t="s">
        <v>1</v>
      </c>
      <c r="L232" s="42"/>
      <c r="M232" s="231" t="s">
        <v>1</v>
      </c>
      <c r="N232" s="232" t="s">
        <v>38</v>
      </c>
      <c r="O232" s="85"/>
      <c r="P232" s="233">
        <f>O232*H232</f>
        <v>0</v>
      </c>
      <c r="Q232" s="233">
        <v>0</v>
      </c>
      <c r="R232" s="233">
        <f>Q232*H232</f>
        <v>0</v>
      </c>
      <c r="S232" s="233">
        <v>0</v>
      </c>
      <c r="T232" s="234">
        <f>S232*H232</f>
        <v>0</v>
      </c>
      <c r="AR232" s="235" t="s">
        <v>221</v>
      </c>
      <c r="AT232" s="235" t="s">
        <v>209</v>
      </c>
      <c r="AU232" s="235" t="s">
        <v>83</v>
      </c>
      <c r="AY232" s="16" t="s">
        <v>208</v>
      </c>
      <c r="BE232" s="236">
        <f>IF(N232="základní",J232,0)</f>
        <v>0</v>
      </c>
      <c r="BF232" s="236">
        <f>IF(N232="snížená",J232,0)</f>
        <v>0</v>
      </c>
      <c r="BG232" s="236">
        <f>IF(N232="zákl. přenesená",J232,0)</f>
        <v>0</v>
      </c>
      <c r="BH232" s="236">
        <f>IF(N232="sníž. přenesená",J232,0)</f>
        <v>0</v>
      </c>
      <c r="BI232" s="236">
        <f>IF(N232="nulová",J232,0)</f>
        <v>0</v>
      </c>
      <c r="BJ232" s="16" t="s">
        <v>81</v>
      </c>
      <c r="BK232" s="236">
        <f>ROUND(I232*H232,2)</f>
        <v>0</v>
      </c>
      <c r="BL232" s="16" t="s">
        <v>221</v>
      </c>
      <c r="BM232" s="235" t="s">
        <v>3141</v>
      </c>
    </row>
    <row r="233" s="1" customFormat="1" ht="16.5" customHeight="1">
      <c r="B233" s="37"/>
      <c r="C233" s="224" t="s">
        <v>511</v>
      </c>
      <c r="D233" s="224" t="s">
        <v>209</v>
      </c>
      <c r="E233" s="225" t="s">
        <v>2856</v>
      </c>
      <c r="F233" s="226" t="s">
        <v>874</v>
      </c>
      <c r="G233" s="227" t="s">
        <v>339</v>
      </c>
      <c r="H233" s="228">
        <v>1</v>
      </c>
      <c r="I233" s="229"/>
      <c r="J233" s="230">
        <f>ROUND(I233*H233,2)</f>
        <v>0</v>
      </c>
      <c r="K233" s="226" t="s">
        <v>1</v>
      </c>
      <c r="L233" s="42"/>
      <c r="M233" s="231" t="s">
        <v>1</v>
      </c>
      <c r="N233" s="232" t="s">
        <v>38</v>
      </c>
      <c r="O233" s="85"/>
      <c r="P233" s="233">
        <f>O233*H233</f>
        <v>0</v>
      </c>
      <c r="Q233" s="233">
        <v>0</v>
      </c>
      <c r="R233" s="233">
        <f>Q233*H233</f>
        <v>0</v>
      </c>
      <c r="S233" s="233">
        <v>0</v>
      </c>
      <c r="T233" s="234">
        <f>S233*H233</f>
        <v>0</v>
      </c>
      <c r="AR233" s="235" t="s">
        <v>221</v>
      </c>
      <c r="AT233" s="235" t="s">
        <v>209</v>
      </c>
      <c r="AU233" s="235" t="s">
        <v>83</v>
      </c>
      <c r="AY233" s="16" t="s">
        <v>208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6" t="s">
        <v>81</v>
      </c>
      <c r="BK233" s="236">
        <f>ROUND(I233*H233,2)</f>
        <v>0</v>
      </c>
      <c r="BL233" s="16" t="s">
        <v>221</v>
      </c>
      <c r="BM233" s="235" t="s">
        <v>3142</v>
      </c>
    </row>
    <row r="234" s="10" customFormat="1" ht="22.8" customHeight="1">
      <c r="B234" s="210"/>
      <c r="C234" s="211"/>
      <c r="D234" s="212" t="s">
        <v>72</v>
      </c>
      <c r="E234" s="248" t="s">
        <v>748</v>
      </c>
      <c r="F234" s="248" t="s">
        <v>877</v>
      </c>
      <c r="G234" s="211"/>
      <c r="H234" s="211"/>
      <c r="I234" s="214"/>
      <c r="J234" s="249">
        <f>BK234</f>
        <v>0</v>
      </c>
      <c r="K234" s="211"/>
      <c r="L234" s="216"/>
      <c r="M234" s="217"/>
      <c r="N234" s="218"/>
      <c r="O234" s="218"/>
      <c r="P234" s="219">
        <f>P235</f>
        <v>0</v>
      </c>
      <c r="Q234" s="218"/>
      <c r="R234" s="219">
        <f>R235</f>
        <v>0</v>
      </c>
      <c r="S234" s="218"/>
      <c r="T234" s="220">
        <f>T235</f>
        <v>0</v>
      </c>
      <c r="AR234" s="221" t="s">
        <v>81</v>
      </c>
      <c r="AT234" s="222" t="s">
        <v>72</v>
      </c>
      <c r="AU234" s="222" t="s">
        <v>81</v>
      </c>
      <c r="AY234" s="221" t="s">
        <v>208</v>
      </c>
      <c r="BK234" s="223">
        <f>BK235</f>
        <v>0</v>
      </c>
    </row>
    <row r="235" s="1" customFormat="1" ht="16.5" customHeight="1">
      <c r="B235" s="37"/>
      <c r="C235" s="224" t="s">
        <v>515</v>
      </c>
      <c r="D235" s="224" t="s">
        <v>209</v>
      </c>
      <c r="E235" s="225" t="s">
        <v>2858</v>
      </c>
      <c r="F235" s="226" t="s">
        <v>880</v>
      </c>
      <c r="G235" s="227" t="s">
        <v>339</v>
      </c>
      <c r="H235" s="228">
        <v>1</v>
      </c>
      <c r="I235" s="229"/>
      <c r="J235" s="230">
        <f>ROUND(I235*H235,2)</f>
        <v>0</v>
      </c>
      <c r="K235" s="226" t="s">
        <v>1</v>
      </c>
      <c r="L235" s="42"/>
      <c r="M235" s="231" t="s">
        <v>1</v>
      </c>
      <c r="N235" s="232" t="s">
        <v>38</v>
      </c>
      <c r="O235" s="85"/>
      <c r="P235" s="233">
        <f>O235*H235</f>
        <v>0</v>
      </c>
      <c r="Q235" s="233">
        <v>0</v>
      </c>
      <c r="R235" s="233">
        <f>Q235*H235</f>
        <v>0</v>
      </c>
      <c r="S235" s="233">
        <v>0</v>
      </c>
      <c r="T235" s="234">
        <f>S235*H235</f>
        <v>0</v>
      </c>
      <c r="AR235" s="235" t="s">
        <v>221</v>
      </c>
      <c r="AT235" s="235" t="s">
        <v>209</v>
      </c>
      <c r="AU235" s="235" t="s">
        <v>83</v>
      </c>
      <c r="AY235" s="16" t="s">
        <v>208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6" t="s">
        <v>81</v>
      </c>
      <c r="BK235" s="236">
        <f>ROUND(I235*H235,2)</f>
        <v>0</v>
      </c>
      <c r="BL235" s="16" t="s">
        <v>221</v>
      </c>
      <c r="BM235" s="235" t="s">
        <v>3143</v>
      </c>
    </row>
    <row r="236" s="10" customFormat="1" ht="22.8" customHeight="1">
      <c r="B236" s="210"/>
      <c r="C236" s="211"/>
      <c r="D236" s="212" t="s">
        <v>72</v>
      </c>
      <c r="E236" s="248" t="s">
        <v>750</v>
      </c>
      <c r="F236" s="248" t="s">
        <v>883</v>
      </c>
      <c r="G236" s="211"/>
      <c r="H236" s="211"/>
      <c r="I236" s="214"/>
      <c r="J236" s="249">
        <f>BK236</f>
        <v>0</v>
      </c>
      <c r="K236" s="211"/>
      <c r="L236" s="216"/>
      <c r="M236" s="217"/>
      <c r="N236" s="218"/>
      <c r="O236" s="218"/>
      <c r="P236" s="219">
        <f>P237</f>
        <v>0</v>
      </c>
      <c r="Q236" s="218"/>
      <c r="R236" s="219">
        <f>R237</f>
        <v>0</v>
      </c>
      <c r="S236" s="218"/>
      <c r="T236" s="220">
        <f>T237</f>
        <v>0</v>
      </c>
      <c r="AR236" s="221" t="s">
        <v>81</v>
      </c>
      <c r="AT236" s="222" t="s">
        <v>72</v>
      </c>
      <c r="AU236" s="222" t="s">
        <v>81</v>
      </c>
      <c r="AY236" s="221" t="s">
        <v>208</v>
      </c>
      <c r="BK236" s="223">
        <f>BK237</f>
        <v>0</v>
      </c>
    </row>
    <row r="237" s="1" customFormat="1" ht="16.5" customHeight="1">
      <c r="B237" s="37"/>
      <c r="C237" s="224" t="s">
        <v>523</v>
      </c>
      <c r="D237" s="224" t="s">
        <v>209</v>
      </c>
      <c r="E237" s="225" t="s">
        <v>2860</v>
      </c>
      <c r="F237" s="226" t="s">
        <v>886</v>
      </c>
      <c r="G237" s="227" t="s">
        <v>339</v>
      </c>
      <c r="H237" s="228">
        <v>1</v>
      </c>
      <c r="I237" s="229"/>
      <c r="J237" s="230">
        <f>ROUND(I237*H237,2)</f>
        <v>0</v>
      </c>
      <c r="K237" s="226" t="s">
        <v>1</v>
      </c>
      <c r="L237" s="42"/>
      <c r="M237" s="231" t="s">
        <v>1</v>
      </c>
      <c r="N237" s="232" t="s">
        <v>38</v>
      </c>
      <c r="O237" s="85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221</v>
      </c>
      <c r="AT237" s="235" t="s">
        <v>209</v>
      </c>
      <c r="AU237" s="235" t="s">
        <v>83</v>
      </c>
      <c r="AY237" s="16" t="s">
        <v>208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6" t="s">
        <v>81</v>
      </c>
      <c r="BK237" s="236">
        <f>ROUND(I237*H237,2)</f>
        <v>0</v>
      </c>
      <c r="BL237" s="16" t="s">
        <v>221</v>
      </c>
      <c r="BM237" s="235" t="s">
        <v>3144</v>
      </c>
    </row>
    <row r="238" s="10" customFormat="1" ht="22.8" customHeight="1">
      <c r="B238" s="210"/>
      <c r="C238" s="211"/>
      <c r="D238" s="212" t="s">
        <v>72</v>
      </c>
      <c r="E238" s="248" t="s">
        <v>2862</v>
      </c>
      <c r="F238" s="248" t="s">
        <v>889</v>
      </c>
      <c r="G238" s="211"/>
      <c r="H238" s="211"/>
      <c r="I238" s="214"/>
      <c r="J238" s="249">
        <f>BK238</f>
        <v>0</v>
      </c>
      <c r="K238" s="211"/>
      <c r="L238" s="216"/>
      <c r="M238" s="217"/>
      <c r="N238" s="218"/>
      <c r="O238" s="218"/>
      <c r="P238" s="219">
        <f>SUM(P239:P244)</f>
        <v>0</v>
      </c>
      <c r="Q238" s="218"/>
      <c r="R238" s="219">
        <f>SUM(R239:R244)</f>
        <v>0</v>
      </c>
      <c r="S238" s="218"/>
      <c r="T238" s="220">
        <f>SUM(T239:T244)</f>
        <v>0</v>
      </c>
      <c r="AR238" s="221" t="s">
        <v>81</v>
      </c>
      <c r="AT238" s="222" t="s">
        <v>72</v>
      </c>
      <c r="AU238" s="222" t="s">
        <v>81</v>
      </c>
      <c r="AY238" s="221" t="s">
        <v>208</v>
      </c>
      <c r="BK238" s="223">
        <f>SUM(BK239:BK244)</f>
        <v>0</v>
      </c>
    </row>
    <row r="239" s="1" customFormat="1" ht="16.5" customHeight="1">
      <c r="B239" s="37"/>
      <c r="C239" s="224" t="s">
        <v>527</v>
      </c>
      <c r="D239" s="224" t="s">
        <v>209</v>
      </c>
      <c r="E239" s="225" t="s">
        <v>895</v>
      </c>
      <c r="F239" s="226" t="s">
        <v>896</v>
      </c>
      <c r="G239" s="227" t="s">
        <v>339</v>
      </c>
      <c r="H239" s="228">
        <v>1</v>
      </c>
      <c r="I239" s="229"/>
      <c r="J239" s="230">
        <f>ROUND(I239*H239,2)</f>
        <v>0</v>
      </c>
      <c r="K239" s="226" t="s">
        <v>1</v>
      </c>
      <c r="L239" s="42"/>
      <c r="M239" s="231" t="s">
        <v>1</v>
      </c>
      <c r="N239" s="232" t="s">
        <v>38</v>
      </c>
      <c r="O239" s="85"/>
      <c r="P239" s="233">
        <f>O239*H239</f>
        <v>0</v>
      </c>
      <c r="Q239" s="233">
        <v>0</v>
      </c>
      <c r="R239" s="233">
        <f>Q239*H239</f>
        <v>0</v>
      </c>
      <c r="S239" s="233">
        <v>0</v>
      </c>
      <c r="T239" s="234">
        <f>S239*H239</f>
        <v>0</v>
      </c>
      <c r="AR239" s="235" t="s">
        <v>221</v>
      </c>
      <c r="AT239" s="235" t="s">
        <v>209</v>
      </c>
      <c r="AU239" s="235" t="s">
        <v>83</v>
      </c>
      <c r="AY239" s="16" t="s">
        <v>208</v>
      </c>
      <c r="BE239" s="236">
        <f>IF(N239="základní",J239,0)</f>
        <v>0</v>
      </c>
      <c r="BF239" s="236">
        <f>IF(N239="snížená",J239,0)</f>
        <v>0</v>
      </c>
      <c r="BG239" s="236">
        <f>IF(N239="zákl. přenesená",J239,0)</f>
        <v>0</v>
      </c>
      <c r="BH239" s="236">
        <f>IF(N239="sníž. přenesená",J239,0)</f>
        <v>0</v>
      </c>
      <c r="BI239" s="236">
        <f>IF(N239="nulová",J239,0)</f>
        <v>0</v>
      </c>
      <c r="BJ239" s="16" t="s">
        <v>81</v>
      </c>
      <c r="BK239" s="236">
        <f>ROUND(I239*H239,2)</f>
        <v>0</v>
      </c>
      <c r="BL239" s="16" t="s">
        <v>221</v>
      </c>
      <c r="BM239" s="235" t="s">
        <v>3145</v>
      </c>
    </row>
    <row r="240" s="1" customFormat="1" ht="16.5" customHeight="1">
      <c r="B240" s="37"/>
      <c r="C240" s="224" t="s">
        <v>531</v>
      </c>
      <c r="D240" s="224" t="s">
        <v>209</v>
      </c>
      <c r="E240" s="225" t="s">
        <v>2864</v>
      </c>
      <c r="F240" s="226" t="s">
        <v>892</v>
      </c>
      <c r="G240" s="227" t="s">
        <v>339</v>
      </c>
      <c r="H240" s="228">
        <v>1</v>
      </c>
      <c r="I240" s="229"/>
      <c r="J240" s="230">
        <f>ROUND(I240*H240,2)</f>
        <v>0</v>
      </c>
      <c r="K240" s="226" t="s">
        <v>1</v>
      </c>
      <c r="L240" s="42"/>
      <c r="M240" s="231" t="s">
        <v>1</v>
      </c>
      <c r="N240" s="232" t="s">
        <v>38</v>
      </c>
      <c r="O240" s="85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AR240" s="235" t="s">
        <v>221</v>
      </c>
      <c r="AT240" s="235" t="s">
        <v>209</v>
      </c>
      <c r="AU240" s="235" t="s">
        <v>83</v>
      </c>
      <c r="AY240" s="16" t="s">
        <v>208</v>
      </c>
      <c r="BE240" s="236">
        <f>IF(N240="základní",J240,0)</f>
        <v>0</v>
      </c>
      <c r="BF240" s="236">
        <f>IF(N240="snížená",J240,0)</f>
        <v>0</v>
      </c>
      <c r="BG240" s="236">
        <f>IF(N240="zákl. přenesená",J240,0)</f>
        <v>0</v>
      </c>
      <c r="BH240" s="236">
        <f>IF(N240="sníž. přenesená",J240,0)</f>
        <v>0</v>
      </c>
      <c r="BI240" s="236">
        <f>IF(N240="nulová",J240,0)</f>
        <v>0</v>
      </c>
      <c r="BJ240" s="16" t="s">
        <v>81</v>
      </c>
      <c r="BK240" s="236">
        <f>ROUND(I240*H240,2)</f>
        <v>0</v>
      </c>
      <c r="BL240" s="16" t="s">
        <v>221</v>
      </c>
      <c r="BM240" s="235" t="s">
        <v>3146</v>
      </c>
    </row>
    <row r="241" s="1" customFormat="1" ht="16.5" customHeight="1">
      <c r="B241" s="37"/>
      <c r="C241" s="224" t="s">
        <v>537</v>
      </c>
      <c r="D241" s="224" t="s">
        <v>209</v>
      </c>
      <c r="E241" s="225" t="s">
        <v>2866</v>
      </c>
      <c r="F241" s="226" t="s">
        <v>900</v>
      </c>
      <c r="G241" s="227" t="s">
        <v>339</v>
      </c>
      <c r="H241" s="228">
        <v>1</v>
      </c>
      <c r="I241" s="229"/>
      <c r="J241" s="230">
        <f>ROUND(I241*H241,2)</f>
        <v>0</v>
      </c>
      <c r="K241" s="226" t="s">
        <v>1</v>
      </c>
      <c r="L241" s="42"/>
      <c r="M241" s="231" t="s">
        <v>1</v>
      </c>
      <c r="N241" s="232" t="s">
        <v>38</v>
      </c>
      <c r="O241" s="85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221</v>
      </c>
      <c r="AT241" s="235" t="s">
        <v>209</v>
      </c>
      <c r="AU241" s="235" t="s">
        <v>83</v>
      </c>
      <c r="AY241" s="16" t="s">
        <v>208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6" t="s">
        <v>81</v>
      </c>
      <c r="BK241" s="236">
        <f>ROUND(I241*H241,2)</f>
        <v>0</v>
      </c>
      <c r="BL241" s="16" t="s">
        <v>221</v>
      </c>
      <c r="BM241" s="235" t="s">
        <v>3147</v>
      </c>
    </row>
    <row r="242" s="1" customFormat="1" ht="16.5" customHeight="1">
      <c r="B242" s="37"/>
      <c r="C242" s="224" t="s">
        <v>541</v>
      </c>
      <c r="D242" s="224" t="s">
        <v>209</v>
      </c>
      <c r="E242" s="225" t="s">
        <v>2868</v>
      </c>
      <c r="F242" s="226" t="s">
        <v>904</v>
      </c>
      <c r="G242" s="227" t="s">
        <v>339</v>
      </c>
      <c r="H242" s="228">
        <v>1</v>
      </c>
      <c r="I242" s="229"/>
      <c r="J242" s="230">
        <f>ROUND(I242*H242,2)</f>
        <v>0</v>
      </c>
      <c r="K242" s="226" t="s">
        <v>1</v>
      </c>
      <c r="L242" s="42"/>
      <c r="M242" s="231" t="s">
        <v>1</v>
      </c>
      <c r="N242" s="232" t="s">
        <v>38</v>
      </c>
      <c r="O242" s="85"/>
      <c r="P242" s="233">
        <f>O242*H242</f>
        <v>0</v>
      </c>
      <c r="Q242" s="233">
        <v>0</v>
      </c>
      <c r="R242" s="233">
        <f>Q242*H242</f>
        <v>0</v>
      </c>
      <c r="S242" s="233">
        <v>0</v>
      </c>
      <c r="T242" s="234">
        <f>S242*H242</f>
        <v>0</v>
      </c>
      <c r="AR242" s="235" t="s">
        <v>221</v>
      </c>
      <c r="AT242" s="235" t="s">
        <v>209</v>
      </c>
      <c r="AU242" s="235" t="s">
        <v>83</v>
      </c>
      <c r="AY242" s="16" t="s">
        <v>208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6" t="s">
        <v>81</v>
      </c>
      <c r="BK242" s="236">
        <f>ROUND(I242*H242,2)</f>
        <v>0</v>
      </c>
      <c r="BL242" s="16" t="s">
        <v>221</v>
      </c>
      <c r="BM242" s="235" t="s">
        <v>3148</v>
      </c>
    </row>
    <row r="243" s="1" customFormat="1" ht="16.5" customHeight="1">
      <c r="B243" s="37"/>
      <c r="C243" s="224" t="s">
        <v>547</v>
      </c>
      <c r="D243" s="224" t="s">
        <v>209</v>
      </c>
      <c r="E243" s="225" t="s">
        <v>2870</v>
      </c>
      <c r="F243" s="226" t="s">
        <v>2871</v>
      </c>
      <c r="G243" s="227" t="s">
        <v>339</v>
      </c>
      <c r="H243" s="228">
        <v>1</v>
      </c>
      <c r="I243" s="229"/>
      <c r="J243" s="230">
        <f>ROUND(I243*H243,2)</f>
        <v>0</v>
      </c>
      <c r="K243" s="226" t="s">
        <v>1</v>
      </c>
      <c r="L243" s="42"/>
      <c r="M243" s="231" t="s">
        <v>1</v>
      </c>
      <c r="N243" s="232" t="s">
        <v>38</v>
      </c>
      <c r="O243" s="85"/>
      <c r="P243" s="233">
        <f>O243*H243</f>
        <v>0</v>
      </c>
      <c r="Q243" s="233">
        <v>0</v>
      </c>
      <c r="R243" s="233">
        <f>Q243*H243</f>
        <v>0</v>
      </c>
      <c r="S243" s="233">
        <v>0</v>
      </c>
      <c r="T243" s="234">
        <f>S243*H243</f>
        <v>0</v>
      </c>
      <c r="AR243" s="235" t="s">
        <v>221</v>
      </c>
      <c r="AT243" s="235" t="s">
        <v>209</v>
      </c>
      <c r="AU243" s="235" t="s">
        <v>83</v>
      </c>
      <c r="AY243" s="16" t="s">
        <v>208</v>
      </c>
      <c r="BE243" s="236">
        <f>IF(N243="základní",J243,0)</f>
        <v>0</v>
      </c>
      <c r="BF243" s="236">
        <f>IF(N243="snížená",J243,0)</f>
        <v>0</v>
      </c>
      <c r="BG243" s="236">
        <f>IF(N243="zákl. přenesená",J243,0)</f>
        <v>0</v>
      </c>
      <c r="BH243" s="236">
        <f>IF(N243="sníž. přenesená",J243,0)</f>
        <v>0</v>
      </c>
      <c r="BI243" s="236">
        <f>IF(N243="nulová",J243,0)</f>
        <v>0</v>
      </c>
      <c r="BJ243" s="16" t="s">
        <v>81</v>
      </c>
      <c r="BK243" s="236">
        <f>ROUND(I243*H243,2)</f>
        <v>0</v>
      </c>
      <c r="BL243" s="16" t="s">
        <v>221</v>
      </c>
      <c r="BM243" s="235" t="s">
        <v>3149</v>
      </c>
    </row>
    <row r="244" s="1" customFormat="1" ht="16.5" customHeight="1">
      <c r="B244" s="37"/>
      <c r="C244" s="224" t="s">
        <v>551</v>
      </c>
      <c r="D244" s="224" t="s">
        <v>209</v>
      </c>
      <c r="E244" s="225" t="s">
        <v>2873</v>
      </c>
      <c r="F244" s="226" t="s">
        <v>912</v>
      </c>
      <c r="G244" s="227" t="s">
        <v>339</v>
      </c>
      <c r="H244" s="228">
        <v>1</v>
      </c>
      <c r="I244" s="229"/>
      <c r="J244" s="230">
        <f>ROUND(I244*H244,2)</f>
        <v>0</v>
      </c>
      <c r="K244" s="226" t="s">
        <v>1</v>
      </c>
      <c r="L244" s="42"/>
      <c r="M244" s="231" t="s">
        <v>1</v>
      </c>
      <c r="N244" s="232" t="s">
        <v>38</v>
      </c>
      <c r="O244" s="85"/>
      <c r="P244" s="233">
        <f>O244*H244</f>
        <v>0</v>
      </c>
      <c r="Q244" s="233">
        <v>0</v>
      </c>
      <c r="R244" s="233">
        <f>Q244*H244</f>
        <v>0</v>
      </c>
      <c r="S244" s="233">
        <v>0</v>
      </c>
      <c r="T244" s="234">
        <f>S244*H244</f>
        <v>0</v>
      </c>
      <c r="AR244" s="235" t="s">
        <v>221</v>
      </c>
      <c r="AT244" s="235" t="s">
        <v>209</v>
      </c>
      <c r="AU244" s="235" t="s">
        <v>83</v>
      </c>
      <c r="AY244" s="16" t="s">
        <v>208</v>
      </c>
      <c r="BE244" s="236">
        <f>IF(N244="základní",J244,0)</f>
        <v>0</v>
      </c>
      <c r="BF244" s="236">
        <f>IF(N244="snížená",J244,0)</f>
        <v>0</v>
      </c>
      <c r="BG244" s="236">
        <f>IF(N244="zákl. přenesená",J244,0)</f>
        <v>0</v>
      </c>
      <c r="BH244" s="236">
        <f>IF(N244="sníž. přenesená",J244,0)</f>
        <v>0</v>
      </c>
      <c r="BI244" s="236">
        <f>IF(N244="nulová",J244,0)</f>
        <v>0</v>
      </c>
      <c r="BJ244" s="16" t="s">
        <v>81</v>
      </c>
      <c r="BK244" s="236">
        <f>ROUND(I244*H244,2)</f>
        <v>0</v>
      </c>
      <c r="BL244" s="16" t="s">
        <v>221</v>
      </c>
      <c r="BM244" s="235" t="s">
        <v>3150</v>
      </c>
    </row>
    <row r="245" s="10" customFormat="1" ht="25.92" customHeight="1">
      <c r="B245" s="210"/>
      <c r="C245" s="211"/>
      <c r="D245" s="212" t="s">
        <v>72</v>
      </c>
      <c r="E245" s="213" t="s">
        <v>914</v>
      </c>
      <c r="F245" s="213" t="s">
        <v>520</v>
      </c>
      <c r="G245" s="211"/>
      <c r="H245" s="211"/>
      <c r="I245" s="214"/>
      <c r="J245" s="215">
        <f>BK245</f>
        <v>0</v>
      </c>
      <c r="K245" s="211"/>
      <c r="L245" s="216"/>
      <c r="M245" s="217"/>
      <c r="N245" s="218"/>
      <c r="O245" s="218"/>
      <c r="P245" s="219">
        <f>P246+P250</f>
        <v>0</v>
      </c>
      <c r="Q245" s="218"/>
      <c r="R245" s="219">
        <f>R246+R250</f>
        <v>0</v>
      </c>
      <c r="S245" s="218"/>
      <c r="T245" s="220">
        <f>T246+T250</f>
        <v>0</v>
      </c>
      <c r="AR245" s="221" t="s">
        <v>81</v>
      </c>
      <c r="AT245" s="222" t="s">
        <v>72</v>
      </c>
      <c r="AU245" s="222" t="s">
        <v>73</v>
      </c>
      <c r="AY245" s="221" t="s">
        <v>208</v>
      </c>
      <c r="BK245" s="223">
        <f>BK246+BK250</f>
        <v>0</v>
      </c>
    </row>
    <row r="246" s="10" customFormat="1" ht="22.8" customHeight="1">
      <c r="B246" s="210"/>
      <c r="C246" s="211"/>
      <c r="D246" s="212" t="s">
        <v>72</v>
      </c>
      <c r="E246" s="248" t="s">
        <v>2875</v>
      </c>
      <c r="F246" s="248" t="s">
        <v>522</v>
      </c>
      <c r="G246" s="211"/>
      <c r="H246" s="211"/>
      <c r="I246" s="214"/>
      <c r="J246" s="249">
        <f>BK246</f>
        <v>0</v>
      </c>
      <c r="K246" s="211"/>
      <c r="L246" s="216"/>
      <c r="M246" s="217"/>
      <c r="N246" s="218"/>
      <c r="O246" s="218"/>
      <c r="P246" s="219">
        <f>SUM(P247:P249)</f>
        <v>0</v>
      </c>
      <c r="Q246" s="218"/>
      <c r="R246" s="219">
        <f>SUM(R247:R249)</f>
        <v>0</v>
      </c>
      <c r="S246" s="218"/>
      <c r="T246" s="220">
        <f>SUM(T247:T249)</f>
        <v>0</v>
      </c>
      <c r="AR246" s="221" t="s">
        <v>81</v>
      </c>
      <c r="AT246" s="222" t="s">
        <v>72</v>
      </c>
      <c r="AU246" s="222" t="s">
        <v>81</v>
      </c>
      <c r="AY246" s="221" t="s">
        <v>208</v>
      </c>
      <c r="BK246" s="223">
        <f>SUM(BK247:BK249)</f>
        <v>0</v>
      </c>
    </row>
    <row r="247" s="1" customFormat="1" ht="24" customHeight="1">
      <c r="B247" s="37"/>
      <c r="C247" s="224" t="s">
        <v>557</v>
      </c>
      <c r="D247" s="224" t="s">
        <v>209</v>
      </c>
      <c r="E247" s="225" t="s">
        <v>524</v>
      </c>
      <c r="F247" s="226" t="s">
        <v>525</v>
      </c>
      <c r="G247" s="227" t="s">
        <v>284</v>
      </c>
      <c r="H247" s="228">
        <v>5</v>
      </c>
      <c r="I247" s="229"/>
      <c r="J247" s="230">
        <f>ROUND(I247*H247,2)</f>
        <v>0</v>
      </c>
      <c r="K247" s="226" t="s">
        <v>1</v>
      </c>
      <c r="L247" s="42"/>
      <c r="M247" s="231" t="s">
        <v>1</v>
      </c>
      <c r="N247" s="232" t="s">
        <v>38</v>
      </c>
      <c r="O247" s="85"/>
      <c r="P247" s="233">
        <f>O247*H247</f>
        <v>0</v>
      </c>
      <c r="Q247" s="233">
        <v>0</v>
      </c>
      <c r="R247" s="233">
        <f>Q247*H247</f>
        <v>0</v>
      </c>
      <c r="S247" s="233">
        <v>0</v>
      </c>
      <c r="T247" s="234">
        <f>S247*H247</f>
        <v>0</v>
      </c>
      <c r="AR247" s="235" t="s">
        <v>221</v>
      </c>
      <c r="AT247" s="235" t="s">
        <v>209</v>
      </c>
      <c r="AU247" s="235" t="s">
        <v>83</v>
      </c>
      <c r="AY247" s="16" t="s">
        <v>208</v>
      </c>
      <c r="BE247" s="236">
        <f>IF(N247="základní",J247,0)</f>
        <v>0</v>
      </c>
      <c r="BF247" s="236">
        <f>IF(N247="snížená",J247,0)</f>
        <v>0</v>
      </c>
      <c r="BG247" s="236">
        <f>IF(N247="zákl. přenesená",J247,0)</f>
        <v>0</v>
      </c>
      <c r="BH247" s="236">
        <f>IF(N247="sníž. přenesená",J247,0)</f>
        <v>0</v>
      </c>
      <c r="BI247" s="236">
        <f>IF(N247="nulová",J247,0)</f>
        <v>0</v>
      </c>
      <c r="BJ247" s="16" t="s">
        <v>81</v>
      </c>
      <c r="BK247" s="236">
        <f>ROUND(I247*H247,2)</f>
        <v>0</v>
      </c>
      <c r="BL247" s="16" t="s">
        <v>221</v>
      </c>
      <c r="BM247" s="235" t="s">
        <v>3151</v>
      </c>
    </row>
    <row r="248" s="1" customFormat="1" ht="16.5" customHeight="1">
      <c r="B248" s="37"/>
      <c r="C248" s="224" t="s">
        <v>561</v>
      </c>
      <c r="D248" s="224" t="s">
        <v>209</v>
      </c>
      <c r="E248" s="225" t="s">
        <v>528</v>
      </c>
      <c r="F248" s="226" t="s">
        <v>529</v>
      </c>
      <c r="G248" s="227" t="s">
        <v>284</v>
      </c>
      <c r="H248" s="228">
        <v>5</v>
      </c>
      <c r="I248" s="229"/>
      <c r="J248" s="230">
        <f>ROUND(I248*H248,2)</f>
        <v>0</v>
      </c>
      <c r="K248" s="226" t="s">
        <v>1</v>
      </c>
      <c r="L248" s="42"/>
      <c r="M248" s="231" t="s">
        <v>1</v>
      </c>
      <c r="N248" s="232" t="s">
        <v>38</v>
      </c>
      <c r="O248" s="85"/>
      <c r="P248" s="233">
        <f>O248*H248</f>
        <v>0</v>
      </c>
      <c r="Q248" s="233">
        <v>0</v>
      </c>
      <c r="R248" s="233">
        <f>Q248*H248</f>
        <v>0</v>
      </c>
      <c r="S248" s="233">
        <v>0</v>
      </c>
      <c r="T248" s="234">
        <f>S248*H248</f>
        <v>0</v>
      </c>
      <c r="AR248" s="235" t="s">
        <v>221</v>
      </c>
      <c r="AT248" s="235" t="s">
        <v>209</v>
      </c>
      <c r="AU248" s="235" t="s">
        <v>83</v>
      </c>
      <c r="AY248" s="16" t="s">
        <v>208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6" t="s">
        <v>81</v>
      </c>
      <c r="BK248" s="236">
        <f>ROUND(I248*H248,2)</f>
        <v>0</v>
      </c>
      <c r="BL248" s="16" t="s">
        <v>221</v>
      </c>
      <c r="BM248" s="235" t="s">
        <v>3152</v>
      </c>
    </row>
    <row r="249" s="1" customFormat="1" ht="36" customHeight="1">
      <c r="B249" s="37"/>
      <c r="C249" s="224" t="s">
        <v>565</v>
      </c>
      <c r="D249" s="224" t="s">
        <v>209</v>
      </c>
      <c r="E249" s="225" t="s">
        <v>532</v>
      </c>
      <c r="F249" s="226" t="s">
        <v>533</v>
      </c>
      <c r="G249" s="227" t="s">
        <v>284</v>
      </c>
      <c r="H249" s="228">
        <v>2</v>
      </c>
      <c r="I249" s="229"/>
      <c r="J249" s="230">
        <f>ROUND(I249*H249,2)</f>
        <v>0</v>
      </c>
      <c r="K249" s="226" t="s">
        <v>1</v>
      </c>
      <c r="L249" s="42"/>
      <c r="M249" s="231" t="s">
        <v>1</v>
      </c>
      <c r="N249" s="232" t="s">
        <v>38</v>
      </c>
      <c r="O249" s="85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AR249" s="235" t="s">
        <v>221</v>
      </c>
      <c r="AT249" s="235" t="s">
        <v>209</v>
      </c>
      <c r="AU249" s="235" t="s">
        <v>83</v>
      </c>
      <c r="AY249" s="16" t="s">
        <v>208</v>
      </c>
      <c r="BE249" s="236">
        <f>IF(N249="základní",J249,0)</f>
        <v>0</v>
      </c>
      <c r="BF249" s="236">
        <f>IF(N249="snížená",J249,0)</f>
        <v>0</v>
      </c>
      <c r="BG249" s="236">
        <f>IF(N249="zákl. přenesená",J249,0)</f>
        <v>0</v>
      </c>
      <c r="BH249" s="236">
        <f>IF(N249="sníž. přenesená",J249,0)</f>
        <v>0</v>
      </c>
      <c r="BI249" s="236">
        <f>IF(N249="nulová",J249,0)</f>
        <v>0</v>
      </c>
      <c r="BJ249" s="16" t="s">
        <v>81</v>
      </c>
      <c r="BK249" s="236">
        <f>ROUND(I249*H249,2)</f>
        <v>0</v>
      </c>
      <c r="BL249" s="16" t="s">
        <v>221</v>
      </c>
      <c r="BM249" s="235" t="s">
        <v>3153</v>
      </c>
    </row>
    <row r="250" s="10" customFormat="1" ht="22.8" customHeight="1">
      <c r="B250" s="210"/>
      <c r="C250" s="211"/>
      <c r="D250" s="212" t="s">
        <v>72</v>
      </c>
      <c r="E250" s="248" t="s">
        <v>493</v>
      </c>
      <c r="F250" s="248" t="s">
        <v>546</v>
      </c>
      <c r="G250" s="211"/>
      <c r="H250" s="211"/>
      <c r="I250" s="214"/>
      <c r="J250" s="249">
        <f>BK250</f>
        <v>0</v>
      </c>
      <c r="K250" s="211"/>
      <c r="L250" s="216"/>
      <c r="M250" s="217"/>
      <c r="N250" s="218"/>
      <c r="O250" s="218"/>
      <c r="P250" s="219">
        <f>SUM(P251:P252)</f>
        <v>0</v>
      </c>
      <c r="Q250" s="218"/>
      <c r="R250" s="219">
        <f>SUM(R251:R252)</f>
        <v>0</v>
      </c>
      <c r="S250" s="218"/>
      <c r="T250" s="220">
        <f>SUM(T251:T252)</f>
        <v>0</v>
      </c>
      <c r="AR250" s="221" t="s">
        <v>81</v>
      </c>
      <c r="AT250" s="222" t="s">
        <v>72</v>
      </c>
      <c r="AU250" s="222" t="s">
        <v>81</v>
      </c>
      <c r="AY250" s="221" t="s">
        <v>208</v>
      </c>
      <c r="BK250" s="223">
        <f>SUM(BK251:BK252)</f>
        <v>0</v>
      </c>
    </row>
    <row r="251" s="1" customFormat="1" ht="24" customHeight="1">
      <c r="B251" s="37"/>
      <c r="C251" s="224" t="s">
        <v>569</v>
      </c>
      <c r="D251" s="224" t="s">
        <v>209</v>
      </c>
      <c r="E251" s="225" t="s">
        <v>548</v>
      </c>
      <c r="F251" s="226" t="s">
        <v>549</v>
      </c>
      <c r="G251" s="227" t="s">
        <v>284</v>
      </c>
      <c r="H251" s="228">
        <v>1</v>
      </c>
      <c r="I251" s="229"/>
      <c r="J251" s="230">
        <f>ROUND(I251*H251,2)</f>
        <v>0</v>
      </c>
      <c r="K251" s="226" t="s">
        <v>1</v>
      </c>
      <c r="L251" s="42"/>
      <c r="M251" s="231" t="s">
        <v>1</v>
      </c>
      <c r="N251" s="232" t="s">
        <v>38</v>
      </c>
      <c r="O251" s="85"/>
      <c r="P251" s="233">
        <f>O251*H251</f>
        <v>0</v>
      </c>
      <c r="Q251" s="233">
        <v>0</v>
      </c>
      <c r="R251" s="233">
        <f>Q251*H251</f>
        <v>0</v>
      </c>
      <c r="S251" s="233">
        <v>0</v>
      </c>
      <c r="T251" s="234">
        <f>S251*H251</f>
        <v>0</v>
      </c>
      <c r="AR251" s="235" t="s">
        <v>221</v>
      </c>
      <c r="AT251" s="235" t="s">
        <v>209</v>
      </c>
      <c r="AU251" s="235" t="s">
        <v>83</v>
      </c>
      <c r="AY251" s="16" t="s">
        <v>208</v>
      </c>
      <c r="BE251" s="236">
        <f>IF(N251="základní",J251,0)</f>
        <v>0</v>
      </c>
      <c r="BF251" s="236">
        <f>IF(N251="snížená",J251,0)</f>
        <v>0</v>
      </c>
      <c r="BG251" s="236">
        <f>IF(N251="zákl. přenesená",J251,0)</f>
        <v>0</v>
      </c>
      <c r="BH251" s="236">
        <f>IF(N251="sníž. přenesená",J251,0)</f>
        <v>0</v>
      </c>
      <c r="BI251" s="236">
        <f>IF(N251="nulová",J251,0)</f>
        <v>0</v>
      </c>
      <c r="BJ251" s="16" t="s">
        <v>81</v>
      </c>
      <c r="BK251" s="236">
        <f>ROUND(I251*H251,2)</f>
        <v>0</v>
      </c>
      <c r="BL251" s="16" t="s">
        <v>221</v>
      </c>
      <c r="BM251" s="235" t="s">
        <v>3154</v>
      </c>
    </row>
    <row r="252" s="1" customFormat="1" ht="16.5" customHeight="1">
      <c r="B252" s="37"/>
      <c r="C252" s="224" t="s">
        <v>573</v>
      </c>
      <c r="D252" s="224" t="s">
        <v>209</v>
      </c>
      <c r="E252" s="225" t="s">
        <v>552</v>
      </c>
      <c r="F252" s="226" t="s">
        <v>553</v>
      </c>
      <c r="G252" s="227" t="s">
        <v>284</v>
      </c>
      <c r="H252" s="228">
        <v>1</v>
      </c>
      <c r="I252" s="229"/>
      <c r="J252" s="230">
        <f>ROUND(I252*H252,2)</f>
        <v>0</v>
      </c>
      <c r="K252" s="226" t="s">
        <v>1</v>
      </c>
      <c r="L252" s="42"/>
      <c r="M252" s="237" t="s">
        <v>1</v>
      </c>
      <c r="N252" s="238" t="s">
        <v>38</v>
      </c>
      <c r="O252" s="239"/>
      <c r="P252" s="240">
        <f>O252*H252</f>
        <v>0</v>
      </c>
      <c r="Q252" s="240">
        <v>0</v>
      </c>
      <c r="R252" s="240">
        <f>Q252*H252</f>
        <v>0</v>
      </c>
      <c r="S252" s="240">
        <v>0</v>
      </c>
      <c r="T252" s="241">
        <f>S252*H252</f>
        <v>0</v>
      </c>
      <c r="AR252" s="235" t="s">
        <v>221</v>
      </c>
      <c r="AT252" s="235" t="s">
        <v>209</v>
      </c>
      <c r="AU252" s="235" t="s">
        <v>83</v>
      </c>
      <c r="AY252" s="16" t="s">
        <v>208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6" t="s">
        <v>81</v>
      </c>
      <c r="BK252" s="236">
        <f>ROUND(I252*H252,2)</f>
        <v>0</v>
      </c>
      <c r="BL252" s="16" t="s">
        <v>221</v>
      </c>
      <c r="BM252" s="235" t="s">
        <v>3155</v>
      </c>
    </row>
    <row r="253" s="1" customFormat="1" ht="6.96" customHeight="1">
      <c r="B253" s="60"/>
      <c r="C253" s="61"/>
      <c r="D253" s="61"/>
      <c r="E253" s="61"/>
      <c r="F253" s="61"/>
      <c r="G253" s="61"/>
      <c r="H253" s="61"/>
      <c r="I253" s="182"/>
      <c r="J253" s="61"/>
      <c r="K253" s="61"/>
      <c r="L253" s="42"/>
    </row>
  </sheetData>
  <sheetProtection sheet="1" autoFilter="0" formatColumns="0" formatRows="0" objects="1" scenarios="1" spinCount="100000" saltValue="7RnkQpTiJXMWU06y7kCSpSjllsPmBfDDXuNMxNrOfZacdVGFTlEHQU9PME+nxCOomuqm7unFog4wXX0Kb5QW5A==" hashValue="xG6Mv89MYEq/TR9TokN11ScKW0HWYReWXC2JEPvhijEzb6sO9d67MA9jFnt7FGsdpw6P5UMqpHHaiTxMHqQYiw==" algorithmName="SHA-512" password="CC35"/>
  <autoFilter ref="C149:K25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6:H136"/>
    <mergeCell ref="E140:H140"/>
    <mergeCell ref="E138:H138"/>
    <mergeCell ref="E142:H14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132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2632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3073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1178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ROUND(J131,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ROUND((SUM(BE131:BE171)),  2)</f>
        <v>0</v>
      </c>
      <c r="I37" s="163">
        <v>0.20999999999999999</v>
      </c>
      <c r="J37" s="162">
        <f>ROUND(((SUM(BE131:BE171))*I37),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ROUND((SUM(BF131:BF171)),  2)</f>
        <v>0</v>
      </c>
      <c r="I38" s="163">
        <v>0.14999999999999999</v>
      </c>
      <c r="J38" s="162">
        <f>ROUND(((SUM(BF131:BF171))*I38),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ROUND((SUM(BG131:BG171)),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ROUND((SUM(BH131:BH171)),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ROUND((SUM(BI131:BI171)),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3073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J131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J132</f>
        <v>0</v>
      </c>
      <c r="K101" s="193"/>
      <c r="L101" s="198"/>
    </row>
    <row r="102" s="11" customFormat="1" ht="19.92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J133</f>
        <v>0</v>
      </c>
      <c r="K102" s="127"/>
      <c r="L102" s="247"/>
    </row>
    <row r="103" s="11" customFormat="1" ht="19.92" customHeight="1">
      <c r="B103" s="242"/>
      <c r="C103" s="127"/>
      <c r="D103" s="243" t="s">
        <v>1184</v>
      </c>
      <c r="E103" s="244"/>
      <c r="F103" s="244"/>
      <c r="G103" s="244"/>
      <c r="H103" s="244"/>
      <c r="I103" s="245"/>
      <c r="J103" s="246">
        <f>J138</f>
        <v>0</v>
      </c>
      <c r="K103" s="127"/>
      <c r="L103" s="247"/>
    </row>
    <row r="104" s="11" customFormat="1" ht="19.92" customHeight="1">
      <c r="B104" s="242"/>
      <c r="C104" s="127"/>
      <c r="D104" s="243" t="s">
        <v>1185</v>
      </c>
      <c r="E104" s="244"/>
      <c r="F104" s="244"/>
      <c r="G104" s="244"/>
      <c r="H104" s="244"/>
      <c r="I104" s="245"/>
      <c r="J104" s="246">
        <f>J142</f>
        <v>0</v>
      </c>
      <c r="K104" s="127"/>
      <c r="L104" s="247"/>
    </row>
    <row r="105" s="11" customFormat="1" ht="19.92" customHeight="1">
      <c r="B105" s="242"/>
      <c r="C105" s="127"/>
      <c r="D105" s="243" t="s">
        <v>1186</v>
      </c>
      <c r="E105" s="244"/>
      <c r="F105" s="244"/>
      <c r="G105" s="244"/>
      <c r="H105" s="244"/>
      <c r="I105" s="245"/>
      <c r="J105" s="246">
        <f>J146</f>
        <v>0</v>
      </c>
      <c r="K105" s="127"/>
      <c r="L105" s="247"/>
    </row>
    <row r="106" s="11" customFormat="1" ht="19.92" customHeight="1">
      <c r="B106" s="242"/>
      <c r="C106" s="127"/>
      <c r="D106" s="243" t="s">
        <v>1187</v>
      </c>
      <c r="E106" s="244"/>
      <c r="F106" s="244"/>
      <c r="G106" s="244"/>
      <c r="H106" s="244"/>
      <c r="I106" s="245"/>
      <c r="J106" s="246">
        <f>J154</f>
        <v>0</v>
      </c>
      <c r="K106" s="127"/>
      <c r="L106" s="247"/>
    </row>
    <row r="107" s="11" customFormat="1" ht="19.92" customHeight="1">
      <c r="B107" s="242"/>
      <c r="C107" s="127"/>
      <c r="D107" s="243" t="s">
        <v>1188</v>
      </c>
      <c r="E107" s="244"/>
      <c r="F107" s="244"/>
      <c r="G107" s="244"/>
      <c r="H107" s="244"/>
      <c r="I107" s="245"/>
      <c r="J107" s="246">
        <f>J170</f>
        <v>0</v>
      </c>
      <c r="K107" s="127"/>
      <c r="L107" s="247"/>
    </row>
    <row r="108" s="1" customFormat="1" ht="21.84" customHeight="1">
      <c r="B108" s="37"/>
      <c r="C108" s="38"/>
      <c r="D108" s="38"/>
      <c r="E108" s="38"/>
      <c r="F108" s="38"/>
      <c r="G108" s="38"/>
      <c r="H108" s="38"/>
      <c r="I108" s="149"/>
      <c r="J108" s="38"/>
      <c r="K108" s="38"/>
      <c r="L108" s="42"/>
    </row>
    <row r="109" s="1" customFormat="1" ht="6.96" customHeight="1">
      <c r="B109" s="60"/>
      <c r="C109" s="61"/>
      <c r="D109" s="61"/>
      <c r="E109" s="61"/>
      <c r="F109" s="61"/>
      <c r="G109" s="61"/>
      <c r="H109" s="61"/>
      <c r="I109" s="182"/>
      <c r="J109" s="61"/>
      <c r="K109" s="61"/>
      <c r="L109" s="42"/>
    </row>
    <row r="113" s="1" customFormat="1" ht="6.96" customHeight="1">
      <c r="B113" s="62"/>
      <c r="C113" s="63"/>
      <c r="D113" s="63"/>
      <c r="E113" s="63"/>
      <c r="F113" s="63"/>
      <c r="G113" s="63"/>
      <c r="H113" s="63"/>
      <c r="I113" s="185"/>
      <c r="J113" s="63"/>
      <c r="K113" s="63"/>
      <c r="L113" s="42"/>
    </row>
    <row r="114" s="1" customFormat="1" ht="24.96" customHeight="1">
      <c r="B114" s="37"/>
      <c r="C114" s="22" t="s">
        <v>194</v>
      </c>
      <c r="D114" s="38"/>
      <c r="E114" s="38"/>
      <c r="F114" s="38"/>
      <c r="G114" s="38"/>
      <c r="H114" s="38"/>
      <c r="I114" s="149"/>
      <c r="J114" s="38"/>
      <c r="K114" s="38"/>
      <c r="L114" s="42"/>
    </row>
    <row r="115" s="1" customFormat="1" ht="6.96" customHeight="1">
      <c r="B115" s="37"/>
      <c r="C115" s="38"/>
      <c r="D115" s="38"/>
      <c r="E115" s="38"/>
      <c r="F115" s="38"/>
      <c r="G115" s="38"/>
      <c r="H115" s="38"/>
      <c r="I115" s="149"/>
      <c r="J115" s="38"/>
      <c r="K115" s="38"/>
      <c r="L115" s="42"/>
    </row>
    <row r="116" s="1" customFormat="1" ht="12" customHeight="1">
      <c r="B116" s="37"/>
      <c r="C116" s="31" t="s">
        <v>16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="1" customFormat="1" ht="16.5" customHeight="1">
      <c r="B117" s="37"/>
      <c r="C117" s="38"/>
      <c r="D117" s="38"/>
      <c r="E117" s="186" t="str">
        <f>E7</f>
        <v>NOVÝ ZDROJ TEPLA, TEPLOVODNÍ ROZVODY A REGULACE VYTÁPĚNÍ DŘEVOTERM s.r.o, BŘEZOVÁ</v>
      </c>
      <c r="F117" s="31"/>
      <c r="G117" s="31"/>
      <c r="H117" s="31"/>
      <c r="I117" s="149"/>
      <c r="J117" s="38"/>
      <c r="K117" s="38"/>
      <c r="L117" s="42"/>
    </row>
    <row r="118" ht="12" customHeight="1">
      <c r="B118" s="20"/>
      <c r="C118" s="31" t="s">
        <v>187</v>
      </c>
      <c r="D118" s="21"/>
      <c r="E118" s="21"/>
      <c r="F118" s="21"/>
      <c r="G118" s="21"/>
      <c r="H118" s="21"/>
      <c r="I118" s="141"/>
      <c r="J118" s="21"/>
      <c r="K118" s="21"/>
      <c r="L118" s="19"/>
    </row>
    <row r="119" ht="16.5" customHeight="1">
      <c r="B119" s="20"/>
      <c r="C119" s="21"/>
      <c r="D119" s="21"/>
      <c r="E119" s="186" t="s">
        <v>2632</v>
      </c>
      <c r="F119" s="21"/>
      <c r="G119" s="21"/>
      <c r="H119" s="21"/>
      <c r="I119" s="141"/>
      <c r="J119" s="21"/>
      <c r="K119" s="21"/>
      <c r="L119" s="19"/>
    </row>
    <row r="120" ht="12" customHeight="1">
      <c r="B120" s="20"/>
      <c r="C120" s="31" t="s">
        <v>233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="1" customFormat="1" ht="16.5" customHeight="1">
      <c r="B121" s="37"/>
      <c r="C121" s="38"/>
      <c r="D121" s="38"/>
      <c r="E121" s="296" t="s">
        <v>3073</v>
      </c>
      <c r="F121" s="38"/>
      <c r="G121" s="38"/>
      <c r="H121" s="38"/>
      <c r="I121" s="149"/>
      <c r="J121" s="38"/>
      <c r="K121" s="38"/>
      <c r="L121" s="42"/>
    </row>
    <row r="122" s="1" customFormat="1" ht="12" customHeight="1">
      <c r="B122" s="37"/>
      <c r="C122" s="31" t="s">
        <v>2380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="1" customFormat="1" ht="16.5" customHeight="1">
      <c r="B123" s="37"/>
      <c r="C123" s="38"/>
      <c r="D123" s="38"/>
      <c r="E123" s="70" t="str">
        <f>E13</f>
        <v>STR - STROJNÍ</v>
      </c>
      <c r="F123" s="38"/>
      <c r="G123" s="38"/>
      <c r="H123" s="38"/>
      <c r="I123" s="149"/>
      <c r="J123" s="38"/>
      <c r="K123" s="38"/>
      <c r="L123" s="42"/>
    </row>
    <row r="124" s="1" customFormat="1" ht="6.96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="1" customFormat="1" ht="12" customHeight="1">
      <c r="B125" s="37"/>
      <c r="C125" s="31" t="s">
        <v>20</v>
      </c>
      <c r="D125" s="38"/>
      <c r="E125" s="38"/>
      <c r="F125" s="26" t="str">
        <f>F16</f>
        <v>Březová</v>
      </c>
      <c r="G125" s="38"/>
      <c r="H125" s="38"/>
      <c r="I125" s="151" t="s">
        <v>22</v>
      </c>
      <c r="J125" s="73" t="str">
        <f>IF(J16="","",J16)</f>
        <v>26. 4. 2019</v>
      </c>
      <c r="K125" s="38"/>
      <c r="L125" s="42"/>
    </row>
    <row r="126" s="1" customFormat="1" ht="6.96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="1" customFormat="1" ht="15.15" customHeight="1">
      <c r="B127" s="37"/>
      <c r="C127" s="31" t="s">
        <v>24</v>
      </c>
      <c r="D127" s="38"/>
      <c r="E127" s="38"/>
      <c r="F127" s="26" t="str">
        <f>E19</f>
        <v xml:space="preserve"> </v>
      </c>
      <c r="G127" s="38"/>
      <c r="H127" s="38"/>
      <c r="I127" s="151" t="s">
        <v>29</v>
      </c>
      <c r="J127" s="35" t="str">
        <f>E25</f>
        <v>Ing. Michal Pátek</v>
      </c>
      <c r="K127" s="38"/>
      <c r="L127" s="42"/>
    </row>
    <row r="128" s="1" customFormat="1" ht="15.15" customHeight="1">
      <c r="B128" s="37"/>
      <c r="C128" s="31" t="s">
        <v>27</v>
      </c>
      <c r="D128" s="38"/>
      <c r="E128" s="38"/>
      <c r="F128" s="26" t="str">
        <f>IF(E22="","",E22)</f>
        <v>Vyplň údaj</v>
      </c>
      <c r="G128" s="38"/>
      <c r="H128" s="38"/>
      <c r="I128" s="151" t="s">
        <v>30</v>
      </c>
      <c r="J128" s="35" t="str">
        <f>E28</f>
        <v>VK CAD s.r.o.</v>
      </c>
      <c r="K128" s="38"/>
      <c r="L128" s="42"/>
    </row>
    <row r="129" s="1" customFormat="1" ht="10.32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="9" customFormat="1" ht="29.28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</f>
        <v>0</v>
      </c>
      <c r="Q131" s="98"/>
      <c r="R131" s="207">
        <f>R132</f>
        <v>0.17829999999999999</v>
      </c>
      <c r="S131" s="98"/>
      <c r="T131" s="208">
        <f>T132</f>
        <v>0</v>
      </c>
      <c r="AT131" s="16" t="s">
        <v>72</v>
      </c>
      <c r="AU131" s="16" t="s">
        <v>193</v>
      </c>
      <c r="BK131" s="209">
        <f>BK132</f>
        <v>0</v>
      </c>
    </row>
    <row r="132" s="10" customFormat="1" ht="25.92" customHeight="1">
      <c r="B132" s="210"/>
      <c r="C132" s="211"/>
      <c r="D132" s="212" t="s">
        <v>72</v>
      </c>
      <c r="E132" s="213" t="s">
        <v>1200</v>
      </c>
      <c r="F132" s="213" t="s">
        <v>1201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P133+P138+P142+P146+P154+P170</f>
        <v>0</v>
      </c>
      <c r="Q132" s="218"/>
      <c r="R132" s="219">
        <f>R133+R138+R142+R146+R154+R170</f>
        <v>0.17829999999999999</v>
      </c>
      <c r="S132" s="218"/>
      <c r="T132" s="220">
        <f>T133+T138+T142+T146+T154+T170</f>
        <v>0</v>
      </c>
      <c r="AR132" s="221" t="s">
        <v>83</v>
      </c>
      <c r="AT132" s="222" t="s">
        <v>72</v>
      </c>
      <c r="AU132" s="222" t="s">
        <v>73</v>
      </c>
      <c r="AY132" s="221" t="s">
        <v>208</v>
      </c>
      <c r="BK132" s="223">
        <f>BK133+BK138+BK142+BK146+BK154+BK170</f>
        <v>0</v>
      </c>
    </row>
    <row r="133" s="10" customFormat="1" ht="22.8" customHeight="1">
      <c r="B133" s="210"/>
      <c r="C133" s="211"/>
      <c r="D133" s="212" t="s">
        <v>72</v>
      </c>
      <c r="E133" s="248" t="s">
        <v>1202</v>
      </c>
      <c r="F133" s="248" t="s">
        <v>1203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SUM(P134:P137)</f>
        <v>0</v>
      </c>
      <c r="Q133" s="218"/>
      <c r="R133" s="219">
        <f>SUM(R134:R137)</f>
        <v>0.017809999999999999</v>
      </c>
      <c r="S133" s="218"/>
      <c r="T133" s="220">
        <f>SUM(T134:T137)</f>
        <v>0</v>
      </c>
      <c r="AR133" s="221" t="s">
        <v>83</v>
      </c>
      <c r="AT133" s="222" t="s">
        <v>72</v>
      </c>
      <c r="AU133" s="222" t="s">
        <v>81</v>
      </c>
      <c r="AY133" s="221" t="s">
        <v>208</v>
      </c>
      <c r="BK133" s="223">
        <f>SUM(BK134:BK137)</f>
        <v>0</v>
      </c>
    </row>
    <row r="134" s="1" customFormat="1" ht="24" customHeight="1">
      <c r="B134" s="37"/>
      <c r="C134" s="224" t="s">
        <v>81</v>
      </c>
      <c r="D134" s="224" t="s">
        <v>209</v>
      </c>
      <c r="E134" s="225" t="s">
        <v>1204</v>
      </c>
      <c r="F134" s="226" t="s">
        <v>1205</v>
      </c>
      <c r="G134" s="227" t="s">
        <v>600</v>
      </c>
      <c r="H134" s="228">
        <v>30</v>
      </c>
      <c r="I134" s="229"/>
      <c r="J134" s="230">
        <f>ROUND(I134*H134,2)</f>
        <v>0</v>
      </c>
      <c r="K134" s="226" t="s">
        <v>1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0.00019000000000000001</v>
      </c>
      <c r="R134" s="233">
        <f>Q134*H134</f>
        <v>0.0057000000000000002</v>
      </c>
      <c r="S134" s="233">
        <v>0</v>
      </c>
      <c r="T134" s="234">
        <f>S134*H134</f>
        <v>0</v>
      </c>
      <c r="AR134" s="235" t="s">
        <v>336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3156</v>
      </c>
    </row>
    <row r="135" s="1" customFormat="1" ht="24" customHeight="1">
      <c r="B135" s="37"/>
      <c r="C135" s="250" t="s">
        <v>83</v>
      </c>
      <c r="D135" s="250" t="s">
        <v>281</v>
      </c>
      <c r="E135" s="251" t="s">
        <v>3157</v>
      </c>
      <c r="F135" s="252" t="s">
        <v>3158</v>
      </c>
      <c r="G135" s="253" t="s">
        <v>600</v>
      </c>
      <c r="H135" s="254">
        <v>20</v>
      </c>
      <c r="I135" s="255"/>
      <c r="J135" s="256">
        <f>ROUND(I135*H135,2)</f>
        <v>0</v>
      </c>
      <c r="K135" s="252" t="s">
        <v>1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404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3159</v>
      </c>
    </row>
    <row r="136" s="1" customFormat="1" ht="24" customHeight="1">
      <c r="B136" s="37"/>
      <c r="C136" s="250" t="s">
        <v>104</v>
      </c>
      <c r="D136" s="250" t="s">
        <v>281</v>
      </c>
      <c r="E136" s="251" t="s">
        <v>2670</v>
      </c>
      <c r="F136" s="252" t="s">
        <v>2671</v>
      </c>
      <c r="G136" s="253" t="s">
        <v>600</v>
      </c>
      <c r="H136" s="254">
        <v>10</v>
      </c>
      <c r="I136" s="255"/>
      <c r="J136" s="256">
        <f>ROUND(I136*H136,2)</f>
        <v>0</v>
      </c>
      <c r="K136" s="252" t="s">
        <v>1</v>
      </c>
      <c r="L136" s="257"/>
      <c r="M136" s="258" t="s">
        <v>1</v>
      </c>
      <c r="N136" s="259" t="s">
        <v>38</v>
      </c>
      <c r="O136" s="85"/>
      <c r="P136" s="233">
        <f>O136*H136</f>
        <v>0</v>
      </c>
      <c r="Q136" s="233">
        <v>0.0012110000000000001</v>
      </c>
      <c r="R136" s="233">
        <f>Q136*H136</f>
        <v>0.012110000000000001</v>
      </c>
      <c r="S136" s="233">
        <v>0</v>
      </c>
      <c r="T136" s="234">
        <f>S136*H136</f>
        <v>0</v>
      </c>
      <c r="AR136" s="235" t="s">
        <v>404</v>
      </c>
      <c r="AT136" s="235" t="s">
        <v>281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3160</v>
      </c>
    </row>
    <row r="137" s="1" customFormat="1" ht="24" customHeight="1">
      <c r="B137" s="37"/>
      <c r="C137" s="224" t="s">
        <v>221</v>
      </c>
      <c r="D137" s="224" t="s">
        <v>209</v>
      </c>
      <c r="E137" s="225" t="s">
        <v>1225</v>
      </c>
      <c r="F137" s="226" t="s">
        <v>1226</v>
      </c>
      <c r="G137" s="227" t="s">
        <v>1227</v>
      </c>
      <c r="H137" s="228">
        <v>0.017999999999999999</v>
      </c>
      <c r="I137" s="229"/>
      <c r="J137" s="230">
        <f>ROUND(I137*H137,2)</f>
        <v>0</v>
      </c>
      <c r="K137" s="226" t="s">
        <v>1</v>
      </c>
      <c r="L137" s="42"/>
      <c r="M137" s="231" t="s">
        <v>1</v>
      </c>
      <c r="N137" s="232" t="s">
        <v>38</v>
      </c>
      <c r="O137" s="85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336</v>
      </c>
      <c r="AT137" s="235" t="s">
        <v>209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336</v>
      </c>
      <c r="BM137" s="235" t="s">
        <v>3161</v>
      </c>
    </row>
    <row r="138" s="10" customFormat="1" ht="22.8" customHeight="1">
      <c r="B138" s="210"/>
      <c r="C138" s="211"/>
      <c r="D138" s="212" t="s">
        <v>72</v>
      </c>
      <c r="E138" s="248" t="s">
        <v>1249</v>
      </c>
      <c r="F138" s="248" t="s">
        <v>1250</v>
      </c>
      <c r="G138" s="211"/>
      <c r="H138" s="211"/>
      <c r="I138" s="214"/>
      <c r="J138" s="249">
        <f>BK138</f>
        <v>0</v>
      </c>
      <c r="K138" s="211"/>
      <c r="L138" s="216"/>
      <c r="M138" s="217"/>
      <c r="N138" s="218"/>
      <c r="O138" s="218"/>
      <c r="P138" s="219">
        <f>SUM(P139:P141)</f>
        <v>0</v>
      </c>
      <c r="Q138" s="218"/>
      <c r="R138" s="219">
        <f>SUM(R139:R141)</f>
        <v>0</v>
      </c>
      <c r="S138" s="218"/>
      <c r="T138" s="220">
        <f>SUM(T139:T141)</f>
        <v>0</v>
      </c>
      <c r="AR138" s="221" t="s">
        <v>83</v>
      </c>
      <c r="AT138" s="222" t="s">
        <v>72</v>
      </c>
      <c r="AU138" s="222" t="s">
        <v>81</v>
      </c>
      <c r="AY138" s="221" t="s">
        <v>208</v>
      </c>
      <c r="BK138" s="223">
        <f>SUM(BK139:BK141)</f>
        <v>0</v>
      </c>
    </row>
    <row r="139" s="1" customFormat="1" ht="24" customHeight="1">
      <c r="B139" s="37"/>
      <c r="C139" s="224" t="s">
        <v>207</v>
      </c>
      <c r="D139" s="224" t="s">
        <v>209</v>
      </c>
      <c r="E139" s="225" t="s">
        <v>1251</v>
      </c>
      <c r="F139" s="226" t="s">
        <v>2639</v>
      </c>
      <c r="G139" s="227" t="s">
        <v>212</v>
      </c>
      <c r="H139" s="228">
        <v>1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3162</v>
      </c>
    </row>
    <row r="140" s="1" customFormat="1" ht="16.5" customHeight="1">
      <c r="B140" s="37"/>
      <c r="C140" s="224" t="s">
        <v>228</v>
      </c>
      <c r="D140" s="224" t="s">
        <v>209</v>
      </c>
      <c r="E140" s="225" t="s">
        <v>1254</v>
      </c>
      <c r="F140" s="226" t="s">
        <v>2641</v>
      </c>
      <c r="G140" s="227" t="s">
        <v>1256</v>
      </c>
      <c r="H140" s="228">
        <v>72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3163</v>
      </c>
    </row>
    <row r="141" s="1" customFormat="1" ht="24" customHeight="1">
      <c r="B141" s="37"/>
      <c r="C141" s="224" t="s">
        <v>302</v>
      </c>
      <c r="D141" s="224" t="s">
        <v>209</v>
      </c>
      <c r="E141" s="225" t="s">
        <v>1258</v>
      </c>
      <c r="F141" s="226" t="s">
        <v>1259</v>
      </c>
      <c r="G141" s="227" t="s">
        <v>212</v>
      </c>
      <c r="H141" s="228">
        <v>1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336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3164</v>
      </c>
    </row>
    <row r="142" s="10" customFormat="1" ht="22.8" customHeight="1">
      <c r="B142" s="210"/>
      <c r="C142" s="211"/>
      <c r="D142" s="212" t="s">
        <v>72</v>
      </c>
      <c r="E142" s="248" t="s">
        <v>1276</v>
      </c>
      <c r="F142" s="248" t="s">
        <v>1250</v>
      </c>
      <c r="G142" s="211"/>
      <c r="H142" s="211"/>
      <c r="I142" s="214"/>
      <c r="J142" s="249">
        <f>BK142</f>
        <v>0</v>
      </c>
      <c r="K142" s="211"/>
      <c r="L142" s="216"/>
      <c r="M142" s="217"/>
      <c r="N142" s="218"/>
      <c r="O142" s="218"/>
      <c r="P142" s="219">
        <f>SUM(P143:P145)</f>
        <v>0</v>
      </c>
      <c r="Q142" s="218"/>
      <c r="R142" s="219">
        <f>SUM(R143:R145)</f>
        <v>0.051189999999999999</v>
      </c>
      <c r="S142" s="218"/>
      <c r="T142" s="220">
        <f>SUM(T143:T145)</f>
        <v>0</v>
      </c>
      <c r="AR142" s="221" t="s">
        <v>83</v>
      </c>
      <c r="AT142" s="222" t="s">
        <v>72</v>
      </c>
      <c r="AU142" s="222" t="s">
        <v>81</v>
      </c>
      <c r="AY142" s="221" t="s">
        <v>208</v>
      </c>
      <c r="BK142" s="223">
        <f>SUM(BK143:BK145)</f>
        <v>0</v>
      </c>
    </row>
    <row r="143" s="1" customFormat="1" ht="24" customHeight="1">
      <c r="B143" s="37"/>
      <c r="C143" s="224" t="s">
        <v>285</v>
      </c>
      <c r="D143" s="224" t="s">
        <v>209</v>
      </c>
      <c r="E143" s="225" t="s">
        <v>3165</v>
      </c>
      <c r="F143" s="226" t="s">
        <v>3166</v>
      </c>
      <c r="G143" s="227" t="s">
        <v>212</v>
      </c>
      <c r="H143" s="228">
        <v>1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0.0011900000000000001</v>
      </c>
      <c r="R143" s="233">
        <f>Q143*H143</f>
        <v>0.0011900000000000001</v>
      </c>
      <c r="S143" s="233">
        <v>0</v>
      </c>
      <c r="T143" s="234">
        <f>S143*H143</f>
        <v>0</v>
      </c>
      <c r="AR143" s="235" t="s">
        <v>336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3167</v>
      </c>
    </row>
    <row r="144" s="1" customFormat="1" ht="24" customHeight="1">
      <c r="B144" s="37"/>
      <c r="C144" s="250" t="s">
        <v>309</v>
      </c>
      <c r="D144" s="250" t="s">
        <v>281</v>
      </c>
      <c r="E144" s="251" t="s">
        <v>2682</v>
      </c>
      <c r="F144" s="252" t="s">
        <v>3168</v>
      </c>
      <c r="G144" s="253" t="s">
        <v>212</v>
      </c>
      <c r="H144" s="254">
        <v>1</v>
      </c>
      <c r="I144" s="255"/>
      <c r="J144" s="256">
        <f>ROUND(I144*H144,2)</f>
        <v>0</v>
      </c>
      <c r="K144" s="252" t="s">
        <v>1</v>
      </c>
      <c r="L144" s="257"/>
      <c r="M144" s="258" t="s">
        <v>1</v>
      </c>
      <c r="N144" s="259" t="s">
        <v>38</v>
      </c>
      <c r="O144" s="85"/>
      <c r="P144" s="233">
        <f>O144*H144</f>
        <v>0</v>
      </c>
      <c r="Q144" s="233">
        <v>0.050000000000000003</v>
      </c>
      <c r="R144" s="233">
        <f>Q144*H144</f>
        <v>0.050000000000000003</v>
      </c>
      <c r="S144" s="233">
        <v>0</v>
      </c>
      <c r="T144" s="234">
        <f>S144*H144</f>
        <v>0</v>
      </c>
      <c r="AR144" s="235" t="s">
        <v>404</v>
      </c>
      <c r="AT144" s="235" t="s">
        <v>281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3169</v>
      </c>
    </row>
    <row r="145" s="1" customFormat="1" ht="16.5" customHeight="1">
      <c r="B145" s="37"/>
      <c r="C145" s="224" t="s">
        <v>313</v>
      </c>
      <c r="D145" s="224" t="s">
        <v>209</v>
      </c>
      <c r="E145" s="225" t="s">
        <v>1337</v>
      </c>
      <c r="F145" s="226" t="s">
        <v>1338</v>
      </c>
      <c r="G145" s="227" t="s">
        <v>1227</v>
      </c>
      <c r="H145" s="228">
        <v>0.050999999999999997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336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3170</v>
      </c>
    </row>
    <row r="146" s="10" customFormat="1" ht="22.8" customHeight="1">
      <c r="B146" s="210"/>
      <c r="C146" s="211"/>
      <c r="D146" s="212" t="s">
        <v>72</v>
      </c>
      <c r="E146" s="248" t="s">
        <v>1340</v>
      </c>
      <c r="F146" s="248" t="s">
        <v>1250</v>
      </c>
      <c r="G146" s="211"/>
      <c r="H146" s="211"/>
      <c r="I146" s="214"/>
      <c r="J146" s="249">
        <f>BK146</f>
        <v>0</v>
      </c>
      <c r="K146" s="211"/>
      <c r="L146" s="216"/>
      <c r="M146" s="217"/>
      <c r="N146" s="218"/>
      <c r="O146" s="218"/>
      <c r="P146" s="219">
        <f>SUM(P147:P153)</f>
        <v>0</v>
      </c>
      <c r="Q146" s="218"/>
      <c r="R146" s="219">
        <f>SUM(R147:R153)</f>
        <v>0.098519999999999996</v>
      </c>
      <c r="S146" s="218"/>
      <c r="T146" s="220">
        <f>SUM(T147:T153)</f>
        <v>0</v>
      </c>
      <c r="AR146" s="221" t="s">
        <v>83</v>
      </c>
      <c r="AT146" s="222" t="s">
        <v>72</v>
      </c>
      <c r="AU146" s="222" t="s">
        <v>81</v>
      </c>
      <c r="AY146" s="221" t="s">
        <v>208</v>
      </c>
      <c r="BK146" s="223">
        <f>SUM(BK147:BK153)</f>
        <v>0</v>
      </c>
    </row>
    <row r="147" s="1" customFormat="1" ht="16.5" customHeight="1">
      <c r="B147" s="37"/>
      <c r="C147" s="224" t="s">
        <v>317</v>
      </c>
      <c r="D147" s="224" t="s">
        <v>209</v>
      </c>
      <c r="E147" s="225" t="s">
        <v>3171</v>
      </c>
      <c r="F147" s="226" t="s">
        <v>3172</v>
      </c>
      <c r="G147" s="227" t="s">
        <v>212</v>
      </c>
      <c r="H147" s="228">
        <v>2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0.00149</v>
      </c>
      <c r="R147" s="233">
        <f>Q147*H147</f>
        <v>0.00298</v>
      </c>
      <c r="S147" s="233">
        <v>0</v>
      </c>
      <c r="T147" s="234">
        <f>S147*H147</f>
        <v>0</v>
      </c>
      <c r="AR147" s="235" t="s">
        <v>336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3173</v>
      </c>
    </row>
    <row r="148" s="1" customFormat="1" ht="24" customHeight="1">
      <c r="B148" s="37"/>
      <c r="C148" s="224" t="s">
        <v>321</v>
      </c>
      <c r="D148" s="224" t="s">
        <v>209</v>
      </c>
      <c r="E148" s="225" t="s">
        <v>1341</v>
      </c>
      <c r="F148" s="226" t="s">
        <v>1342</v>
      </c>
      <c r="G148" s="227" t="s">
        <v>600</v>
      </c>
      <c r="H148" s="228">
        <v>20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0.00158</v>
      </c>
      <c r="R148" s="233">
        <f>Q148*H148</f>
        <v>0.031600000000000003</v>
      </c>
      <c r="S148" s="233">
        <v>0</v>
      </c>
      <c r="T148" s="234">
        <f>S148*H148</f>
        <v>0</v>
      </c>
      <c r="AR148" s="235" t="s">
        <v>336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3174</v>
      </c>
    </row>
    <row r="149" s="1" customFormat="1" ht="24" customHeight="1">
      <c r="B149" s="37"/>
      <c r="C149" s="224" t="s">
        <v>325</v>
      </c>
      <c r="D149" s="224" t="s">
        <v>209</v>
      </c>
      <c r="E149" s="225" t="s">
        <v>1353</v>
      </c>
      <c r="F149" s="226" t="s">
        <v>1354</v>
      </c>
      <c r="G149" s="227" t="s">
        <v>600</v>
      </c>
      <c r="H149" s="228">
        <v>10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0.0062899999999999996</v>
      </c>
      <c r="R149" s="233">
        <f>Q149*H149</f>
        <v>0.062899999999999998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3175</v>
      </c>
    </row>
    <row r="150" s="1" customFormat="1" ht="16.5" customHeight="1">
      <c r="B150" s="37"/>
      <c r="C150" s="224" t="s">
        <v>329</v>
      </c>
      <c r="D150" s="224" t="s">
        <v>209</v>
      </c>
      <c r="E150" s="225" t="s">
        <v>1362</v>
      </c>
      <c r="F150" s="226" t="s">
        <v>1363</v>
      </c>
      <c r="G150" s="227" t="s">
        <v>600</v>
      </c>
      <c r="H150" s="228">
        <v>30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336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3176</v>
      </c>
    </row>
    <row r="151" s="1" customFormat="1" ht="24" customHeight="1">
      <c r="B151" s="37"/>
      <c r="C151" s="224" t="s">
        <v>8</v>
      </c>
      <c r="D151" s="224" t="s">
        <v>209</v>
      </c>
      <c r="E151" s="225" t="s">
        <v>2696</v>
      </c>
      <c r="F151" s="226" t="s">
        <v>2697</v>
      </c>
      <c r="G151" s="227" t="s">
        <v>212</v>
      </c>
      <c r="H151" s="228">
        <v>2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0.00051999999999999995</v>
      </c>
      <c r="R151" s="233">
        <f>Q151*H151</f>
        <v>0.0010399999999999999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3177</v>
      </c>
    </row>
    <row r="152" s="1" customFormat="1" ht="24" customHeight="1">
      <c r="B152" s="37"/>
      <c r="C152" s="224" t="s">
        <v>336</v>
      </c>
      <c r="D152" s="224" t="s">
        <v>209</v>
      </c>
      <c r="E152" s="225" t="s">
        <v>1371</v>
      </c>
      <c r="F152" s="226" t="s">
        <v>1372</v>
      </c>
      <c r="G152" s="227" t="s">
        <v>1227</v>
      </c>
      <c r="H152" s="228">
        <v>0.099000000000000005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336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3178</v>
      </c>
    </row>
    <row r="153" s="1" customFormat="1" ht="16.5" customHeight="1">
      <c r="B153" s="37"/>
      <c r="C153" s="224" t="s">
        <v>341</v>
      </c>
      <c r="D153" s="224" t="s">
        <v>209</v>
      </c>
      <c r="E153" s="225" t="s">
        <v>2700</v>
      </c>
      <c r="F153" s="226" t="s">
        <v>2701</v>
      </c>
      <c r="G153" s="227" t="s">
        <v>212</v>
      </c>
      <c r="H153" s="228">
        <v>4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336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3179</v>
      </c>
    </row>
    <row r="154" s="10" customFormat="1" ht="22.8" customHeight="1">
      <c r="B154" s="210"/>
      <c r="C154" s="211"/>
      <c r="D154" s="212" t="s">
        <v>72</v>
      </c>
      <c r="E154" s="248" t="s">
        <v>1374</v>
      </c>
      <c r="F154" s="248" t="s">
        <v>1250</v>
      </c>
      <c r="G154" s="211"/>
      <c r="H154" s="211"/>
      <c r="I154" s="214"/>
      <c r="J154" s="249">
        <f>BK154</f>
        <v>0</v>
      </c>
      <c r="K154" s="211"/>
      <c r="L154" s="216"/>
      <c r="M154" s="217"/>
      <c r="N154" s="218"/>
      <c r="O154" s="218"/>
      <c r="P154" s="219">
        <f>SUM(P155:P169)</f>
        <v>0</v>
      </c>
      <c r="Q154" s="218"/>
      <c r="R154" s="219">
        <f>SUM(R155:R169)</f>
        <v>0.01018</v>
      </c>
      <c r="S154" s="218"/>
      <c r="T154" s="220">
        <f>SUM(T155:T169)</f>
        <v>0</v>
      </c>
      <c r="AR154" s="221" t="s">
        <v>83</v>
      </c>
      <c r="AT154" s="222" t="s">
        <v>72</v>
      </c>
      <c r="AU154" s="222" t="s">
        <v>81</v>
      </c>
      <c r="AY154" s="221" t="s">
        <v>208</v>
      </c>
      <c r="BK154" s="223">
        <f>SUM(BK155:BK169)</f>
        <v>0</v>
      </c>
    </row>
    <row r="155" s="1" customFormat="1" ht="16.5" customHeight="1">
      <c r="B155" s="37"/>
      <c r="C155" s="224" t="s">
        <v>345</v>
      </c>
      <c r="D155" s="224" t="s">
        <v>209</v>
      </c>
      <c r="E155" s="225" t="s">
        <v>1408</v>
      </c>
      <c r="F155" s="226" t="s">
        <v>1409</v>
      </c>
      <c r="G155" s="227" t="s">
        <v>212</v>
      </c>
      <c r="H155" s="228">
        <v>3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3.0000000000000001E-05</v>
      </c>
      <c r="R155" s="233">
        <f>Q155*H155</f>
        <v>9.0000000000000006E-05</v>
      </c>
      <c r="S155" s="233">
        <v>0</v>
      </c>
      <c r="T155" s="234">
        <f>S155*H155</f>
        <v>0</v>
      </c>
      <c r="AR155" s="235" t="s">
        <v>336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3180</v>
      </c>
    </row>
    <row r="156" s="1" customFormat="1" ht="16.5" customHeight="1">
      <c r="B156" s="37"/>
      <c r="C156" s="250" t="s">
        <v>349</v>
      </c>
      <c r="D156" s="250" t="s">
        <v>281</v>
      </c>
      <c r="E156" s="251" t="s">
        <v>1411</v>
      </c>
      <c r="F156" s="252" t="s">
        <v>2652</v>
      </c>
      <c r="G156" s="253" t="s">
        <v>212</v>
      </c>
      <c r="H156" s="254">
        <v>3</v>
      </c>
      <c r="I156" s="255"/>
      <c r="J156" s="256">
        <f>ROUND(I156*H156,2)</f>
        <v>0</v>
      </c>
      <c r="K156" s="252" t="s">
        <v>1</v>
      </c>
      <c r="L156" s="257"/>
      <c r="M156" s="258" t="s">
        <v>1</v>
      </c>
      <c r="N156" s="259" t="s">
        <v>38</v>
      </c>
      <c r="O156" s="85"/>
      <c r="P156" s="233">
        <f>O156*H156</f>
        <v>0</v>
      </c>
      <c r="Q156" s="233">
        <v>0.00025000000000000001</v>
      </c>
      <c r="R156" s="233">
        <f>Q156*H156</f>
        <v>0.00075000000000000002</v>
      </c>
      <c r="S156" s="233">
        <v>0</v>
      </c>
      <c r="T156" s="234">
        <f>S156*H156</f>
        <v>0</v>
      </c>
      <c r="AR156" s="235" t="s">
        <v>404</v>
      </c>
      <c r="AT156" s="235" t="s">
        <v>281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3181</v>
      </c>
    </row>
    <row r="157" s="1" customFormat="1" ht="16.5" customHeight="1">
      <c r="B157" s="37"/>
      <c r="C157" s="224" t="s">
        <v>353</v>
      </c>
      <c r="D157" s="224" t="s">
        <v>209</v>
      </c>
      <c r="E157" s="225" t="s">
        <v>1423</v>
      </c>
      <c r="F157" s="226" t="s">
        <v>1424</v>
      </c>
      <c r="G157" s="227" t="s">
        <v>212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8.0000000000000007E-05</v>
      </c>
      <c r="R157" s="233">
        <f>Q157*H157</f>
        <v>0.00016000000000000001</v>
      </c>
      <c r="S157" s="233">
        <v>0</v>
      </c>
      <c r="T157" s="234">
        <f>S157*H157</f>
        <v>0</v>
      </c>
      <c r="AR157" s="235" t="s">
        <v>336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3182</v>
      </c>
    </row>
    <row r="158" s="1" customFormat="1" ht="24" customHeight="1">
      <c r="B158" s="37"/>
      <c r="C158" s="250" t="s">
        <v>7</v>
      </c>
      <c r="D158" s="250" t="s">
        <v>281</v>
      </c>
      <c r="E158" s="251" t="s">
        <v>1378</v>
      </c>
      <c r="F158" s="252" t="s">
        <v>3183</v>
      </c>
      <c r="G158" s="253" t="s">
        <v>212</v>
      </c>
      <c r="H158" s="254">
        <v>1</v>
      </c>
      <c r="I158" s="255"/>
      <c r="J158" s="256">
        <f>ROUND(I158*H158,2)</f>
        <v>0</v>
      </c>
      <c r="K158" s="252" t="s">
        <v>1</v>
      </c>
      <c r="L158" s="257"/>
      <c r="M158" s="258" t="s">
        <v>1</v>
      </c>
      <c r="N158" s="259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404</v>
      </c>
      <c r="AT158" s="235" t="s">
        <v>281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3184</v>
      </c>
    </row>
    <row r="159" s="1" customFormat="1" ht="16.5" customHeight="1">
      <c r="B159" s="37"/>
      <c r="C159" s="250" t="s">
        <v>360</v>
      </c>
      <c r="D159" s="250" t="s">
        <v>281</v>
      </c>
      <c r="E159" s="251" t="s">
        <v>1384</v>
      </c>
      <c r="F159" s="252" t="s">
        <v>3185</v>
      </c>
      <c r="G159" s="253" t="s">
        <v>212</v>
      </c>
      <c r="H159" s="254">
        <v>1</v>
      </c>
      <c r="I159" s="255"/>
      <c r="J159" s="256">
        <f>ROUND(I159*H159,2)</f>
        <v>0</v>
      </c>
      <c r="K159" s="252" t="s">
        <v>1</v>
      </c>
      <c r="L159" s="257"/>
      <c r="M159" s="258" t="s">
        <v>1</v>
      </c>
      <c r="N159" s="259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404</v>
      </c>
      <c r="AT159" s="235" t="s">
        <v>281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336</v>
      </c>
      <c r="BM159" s="235" t="s">
        <v>3186</v>
      </c>
    </row>
    <row r="160" s="1" customFormat="1" ht="16.5" customHeight="1">
      <c r="B160" s="37"/>
      <c r="C160" s="224" t="s">
        <v>364</v>
      </c>
      <c r="D160" s="224" t="s">
        <v>209</v>
      </c>
      <c r="E160" s="225" t="s">
        <v>3187</v>
      </c>
      <c r="F160" s="226" t="s">
        <v>3188</v>
      </c>
      <c r="G160" s="227" t="s">
        <v>212</v>
      </c>
      <c r="H160" s="228">
        <v>5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0.00033</v>
      </c>
      <c r="R160" s="233">
        <f>Q160*H160</f>
        <v>0.00165</v>
      </c>
      <c r="S160" s="233">
        <v>0</v>
      </c>
      <c r="T160" s="234">
        <f>S160*H160</f>
        <v>0</v>
      </c>
      <c r="AR160" s="235" t="s">
        <v>336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3189</v>
      </c>
    </row>
    <row r="161" s="1" customFormat="1" ht="16.5" customHeight="1">
      <c r="B161" s="37"/>
      <c r="C161" s="250" t="s">
        <v>368</v>
      </c>
      <c r="D161" s="250" t="s">
        <v>281</v>
      </c>
      <c r="E161" s="251" t="s">
        <v>3190</v>
      </c>
      <c r="F161" s="252" t="s">
        <v>3191</v>
      </c>
      <c r="G161" s="253" t="s">
        <v>212</v>
      </c>
      <c r="H161" s="254">
        <v>2</v>
      </c>
      <c r="I161" s="255"/>
      <c r="J161" s="256">
        <f>ROUND(I161*H161,2)</f>
        <v>0</v>
      </c>
      <c r="K161" s="252" t="s">
        <v>1</v>
      </c>
      <c r="L161" s="257"/>
      <c r="M161" s="258" t="s">
        <v>1</v>
      </c>
      <c r="N161" s="259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404</v>
      </c>
      <c r="AT161" s="235" t="s">
        <v>281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3192</v>
      </c>
    </row>
    <row r="162" s="1" customFormat="1" ht="16.5" customHeight="1">
      <c r="B162" s="37"/>
      <c r="C162" s="250" t="s">
        <v>372</v>
      </c>
      <c r="D162" s="250" t="s">
        <v>281</v>
      </c>
      <c r="E162" s="251" t="s">
        <v>3193</v>
      </c>
      <c r="F162" s="252" t="s">
        <v>3194</v>
      </c>
      <c r="G162" s="253" t="s">
        <v>212</v>
      </c>
      <c r="H162" s="254">
        <v>2</v>
      </c>
      <c r="I162" s="255"/>
      <c r="J162" s="256">
        <f>ROUND(I162*H162,2)</f>
        <v>0</v>
      </c>
      <c r="K162" s="252" t="s">
        <v>1</v>
      </c>
      <c r="L162" s="257"/>
      <c r="M162" s="258" t="s">
        <v>1</v>
      </c>
      <c r="N162" s="259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404</v>
      </c>
      <c r="AT162" s="235" t="s">
        <v>281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3195</v>
      </c>
    </row>
    <row r="163" s="1" customFormat="1" ht="16.5" customHeight="1">
      <c r="B163" s="37"/>
      <c r="C163" s="250" t="s">
        <v>376</v>
      </c>
      <c r="D163" s="250" t="s">
        <v>281</v>
      </c>
      <c r="E163" s="251" t="s">
        <v>3196</v>
      </c>
      <c r="F163" s="252" t="s">
        <v>3197</v>
      </c>
      <c r="G163" s="253" t="s">
        <v>212</v>
      </c>
      <c r="H163" s="254">
        <v>1</v>
      </c>
      <c r="I163" s="255"/>
      <c r="J163" s="256">
        <f>ROUND(I163*H163,2)</f>
        <v>0</v>
      </c>
      <c r="K163" s="252" t="s">
        <v>1</v>
      </c>
      <c r="L163" s="257"/>
      <c r="M163" s="258" t="s">
        <v>1</v>
      </c>
      <c r="N163" s="259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404</v>
      </c>
      <c r="AT163" s="235" t="s">
        <v>281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3198</v>
      </c>
    </row>
    <row r="164" s="1" customFormat="1" ht="16.5" customHeight="1">
      <c r="B164" s="37"/>
      <c r="C164" s="224" t="s">
        <v>384</v>
      </c>
      <c r="D164" s="224" t="s">
        <v>209</v>
      </c>
      <c r="E164" s="225" t="s">
        <v>3199</v>
      </c>
      <c r="F164" s="226" t="s">
        <v>3200</v>
      </c>
      <c r="G164" s="227" t="s">
        <v>212</v>
      </c>
      <c r="H164" s="228">
        <v>1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0.00031</v>
      </c>
      <c r="R164" s="233">
        <f>Q164*H164</f>
        <v>0.00031</v>
      </c>
      <c r="S164" s="233">
        <v>0</v>
      </c>
      <c r="T164" s="234">
        <f>S164*H164</f>
        <v>0</v>
      </c>
      <c r="AR164" s="235" t="s">
        <v>336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3201</v>
      </c>
    </row>
    <row r="165" s="1" customFormat="1" ht="36" customHeight="1">
      <c r="B165" s="37"/>
      <c r="C165" s="250" t="s">
        <v>388</v>
      </c>
      <c r="D165" s="250" t="s">
        <v>281</v>
      </c>
      <c r="E165" s="251" t="s">
        <v>1414</v>
      </c>
      <c r="F165" s="252" t="s">
        <v>3202</v>
      </c>
      <c r="G165" s="253" t="s">
        <v>212</v>
      </c>
      <c r="H165" s="254">
        <v>1</v>
      </c>
      <c r="I165" s="255"/>
      <c r="J165" s="256">
        <f>ROUND(I165*H165,2)</f>
        <v>0</v>
      </c>
      <c r="K165" s="252" t="s">
        <v>1</v>
      </c>
      <c r="L165" s="257"/>
      <c r="M165" s="258" t="s">
        <v>1</v>
      </c>
      <c r="N165" s="259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404</v>
      </c>
      <c r="AT165" s="235" t="s">
        <v>281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3203</v>
      </c>
    </row>
    <row r="166" s="1" customFormat="1" ht="24" customHeight="1">
      <c r="B166" s="37"/>
      <c r="C166" s="224" t="s">
        <v>392</v>
      </c>
      <c r="D166" s="224" t="s">
        <v>209</v>
      </c>
      <c r="E166" s="225" t="s">
        <v>1444</v>
      </c>
      <c r="F166" s="226" t="s">
        <v>1445</v>
      </c>
      <c r="G166" s="227" t="s">
        <v>212</v>
      </c>
      <c r="H166" s="228">
        <v>4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0.00052999999999999998</v>
      </c>
      <c r="R166" s="233">
        <f>Q166*H166</f>
        <v>0.0021199999999999999</v>
      </c>
      <c r="S166" s="233">
        <v>0</v>
      </c>
      <c r="T166" s="234">
        <f>S166*H166</f>
        <v>0</v>
      </c>
      <c r="AR166" s="235" t="s">
        <v>336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336</v>
      </c>
      <c r="BM166" s="235" t="s">
        <v>3204</v>
      </c>
    </row>
    <row r="167" s="1" customFormat="1" ht="24" customHeight="1">
      <c r="B167" s="37"/>
      <c r="C167" s="224" t="s">
        <v>396</v>
      </c>
      <c r="D167" s="224" t="s">
        <v>209</v>
      </c>
      <c r="E167" s="225" t="s">
        <v>1447</v>
      </c>
      <c r="F167" s="226" t="s">
        <v>1448</v>
      </c>
      <c r="G167" s="227" t="s">
        <v>212</v>
      </c>
      <c r="H167" s="228">
        <v>2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0.00147</v>
      </c>
      <c r="R167" s="233">
        <f>Q167*H167</f>
        <v>0.0029399999999999999</v>
      </c>
      <c r="S167" s="233">
        <v>0</v>
      </c>
      <c r="T167" s="234">
        <f>S167*H167</f>
        <v>0</v>
      </c>
      <c r="AR167" s="235" t="s">
        <v>336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3205</v>
      </c>
    </row>
    <row r="168" s="1" customFormat="1" ht="16.5" customHeight="1">
      <c r="B168" s="37"/>
      <c r="C168" s="224" t="s">
        <v>400</v>
      </c>
      <c r="D168" s="224" t="s">
        <v>209</v>
      </c>
      <c r="E168" s="225" t="s">
        <v>1450</v>
      </c>
      <c r="F168" s="226" t="s">
        <v>1451</v>
      </c>
      <c r="G168" s="227" t="s">
        <v>212</v>
      </c>
      <c r="H168" s="228">
        <v>9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0.00024000000000000001</v>
      </c>
      <c r="R168" s="233">
        <f>Q168*H168</f>
        <v>0.00216</v>
      </c>
      <c r="S168" s="233">
        <v>0</v>
      </c>
      <c r="T168" s="234">
        <f>S168*H168</f>
        <v>0</v>
      </c>
      <c r="AR168" s="235" t="s">
        <v>336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336</v>
      </c>
      <c r="BM168" s="235" t="s">
        <v>3206</v>
      </c>
    </row>
    <row r="169" s="1" customFormat="1" ht="16.5" customHeight="1">
      <c r="B169" s="37"/>
      <c r="C169" s="224" t="s">
        <v>404</v>
      </c>
      <c r="D169" s="224" t="s">
        <v>209</v>
      </c>
      <c r="E169" s="225" t="s">
        <v>1453</v>
      </c>
      <c r="F169" s="226" t="s">
        <v>1454</v>
      </c>
      <c r="G169" s="227" t="s">
        <v>1227</v>
      </c>
      <c r="H169" s="228">
        <v>0.01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336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336</v>
      </c>
      <c r="BM169" s="235" t="s">
        <v>3207</v>
      </c>
    </row>
    <row r="170" s="10" customFormat="1" ht="22.8" customHeight="1">
      <c r="B170" s="210"/>
      <c r="C170" s="211"/>
      <c r="D170" s="212" t="s">
        <v>72</v>
      </c>
      <c r="E170" s="248" t="s">
        <v>1456</v>
      </c>
      <c r="F170" s="248" t="s">
        <v>1457</v>
      </c>
      <c r="G170" s="211"/>
      <c r="H170" s="211"/>
      <c r="I170" s="214"/>
      <c r="J170" s="249">
        <f>BK170</f>
        <v>0</v>
      </c>
      <c r="K170" s="211"/>
      <c r="L170" s="216"/>
      <c r="M170" s="217"/>
      <c r="N170" s="218"/>
      <c r="O170" s="218"/>
      <c r="P170" s="219">
        <f>P171</f>
        <v>0</v>
      </c>
      <c r="Q170" s="218"/>
      <c r="R170" s="219">
        <f>R171</f>
        <v>0.00060000000000000006</v>
      </c>
      <c r="S170" s="218"/>
      <c r="T170" s="220">
        <f>T171</f>
        <v>0</v>
      </c>
      <c r="AR170" s="221" t="s">
        <v>83</v>
      </c>
      <c r="AT170" s="222" t="s">
        <v>72</v>
      </c>
      <c r="AU170" s="222" t="s">
        <v>81</v>
      </c>
      <c r="AY170" s="221" t="s">
        <v>208</v>
      </c>
      <c r="BK170" s="223">
        <f>BK171</f>
        <v>0</v>
      </c>
    </row>
    <row r="171" s="1" customFormat="1" ht="24" customHeight="1">
      <c r="B171" s="37"/>
      <c r="C171" s="224" t="s">
        <v>408</v>
      </c>
      <c r="D171" s="224" t="s">
        <v>209</v>
      </c>
      <c r="E171" s="225" t="s">
        <v>1458</v>
      </c>
      <c r="F171" s="226" t="s">
        <v>1459</v>
      </c>
      <c r="G171" s="227" t="s">
        <v>600</v>
      </c>
      <c r="H171" s="228">
        <v>30</v>
      </c>
      <c r="I171" s="229"/>
      <c r="J171" s="230">
        <f>ROUND(I171*H171,2)</f>
        <v>0</v>
      </c>
      <c r="K171" s="226" t="s">
        <v>1</v>
      </c>
      <c r="L171" s="42"/>
      <c r="M171" s="237" t="s">
        <v>1</v>
      </c>
      <c r="N171" s="238" t="s">
        <v>38</v>
      </c>
      <c r="O171" s="239"/>
      <c r="P171" s="240">
        <f>O171*H171</f>
        <v>0</v>
      </c>
      <c r="Q171" s="240">
        <v>2.0000000000000002E-05</v>
      </c>
      <c r="R171" s="240">
        <f>Q171*H171</f>
        <v>0.00060000000000000006</v>
      </c>
      <c r="S171" s="240">
        <v>0</v>
      </c>
      <c r="T171" s="241">
        <f>S171*H171</f>
        <v>0</v>
      </c>
      <c r="AR171" s="235" t="s">
        <v>336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336</v>
      </c>
      <c r="BM171" s="235" t="s">
        <v>3208</v>
      </c>
    </row>
    <row r="172" s="1" customFormat="1" ht="6.96" customHeight="1">
      <c r="B172" s="60"/>
      <c r="C172" s="61"/>
      <c r="D172" s="61"/>
      <c r="E172" s="61"/>
      <c r="F172" s="61"/>
      <c r="G172" s="61"/>
      <c r="H172" s="61"/>
      <c r="I172" s="182"/>
      <c r="J172" s="61"/>
      <c r="K172" s="61"/>
      <c r="L172" s="42"/>
    </row>
  </sheetData>
  <sheetProtection sheet="1" autoFilter="0" formatColumns="0" formatRows="0" objects="1" scenarios="1" spinCount="100000" saltValue="e3jy55HSJ4RGXrGILcANMBC6NbHR4EPrZHRTSP+ic7xYTCHZWFouWHvdUyel1KqZxXvNZmlyFZ/1+76R/tp/Xw==" hashValue="+etkDO9jw5hz2GhKIKh+nr9q9BirOP07XUQcjn4l7463WOCCvEfRWA807no+ljFzsPa9CVWPCuIeKbWfeIlvCg==" algorithmName="SHA-512" password="CC35"/>
  <autoFilter ref="C130:K171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136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2632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3209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1178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ROUND(J131,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ROUND((SUM(BE131:BE167)),  2)</f>
        <v>0</v>
      </c>
      <c r="I37" s="163">
        <v>0.20999999999999999</v>
      </c>
      <c r="J37" s="162">
        <f>ROUND(((SUM(BE131:BE167))*I37),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ROUND((SUM(BF131:BF167)),  2)</f>
        <v>0</v>
      </c>
      <c r="I38" s="163">
        <v>0.14999999999999999</v>
      </c>
      <c r="J38" s="162">
        <f>ROUND(((SUM(BF131:BF167))*I38),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ROUND((SUM(BG131:BG167)),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ROUND((SUM(BH131:BH167)),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ROUND((SUM(BI131:BI167)),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3209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J131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J132</f>
        <v>0</v>
      </c>
      <c r="K101" s="193"/>
      <c r="L101" s="198"/>
    </row>
    <row r="102" s="11" customFormat="1" ht="19.92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J133</f>
        <v>0</v>
      </c>
      <c r="K102" s="127"/>
      <c r="L102" s="247"/>
    </row>
    <row r="103" s="11" customFormat="1" ht="19.92" customHeight="1">
      <c r="B103" s="242"/>
      <c r="C103" s="127"/>
      <c r="D103" s="243" t="s">
        <v>1184</v>
      </c>
      <c r="E103" s="244"/>
      <c r="F103" s="244"/>
      <c r="G103" s="244"/>
      <c r="H103" s="244"/>
      <c r="I103" s="245"/>
      <c r="J103" s="246">
        <f>J137</f>
        <v>0</v>
      </c>
      <c r="K103" s="127"/>
      <c r="L103" s="247"/>
    </row>
    <row r="104" s="11" customFormat="1" ht="19.92" customHeight="1">
      <c r="B104" s="242"/>
      <c r="C104" s="127"/>
      <c r="D104" s="243" t="s">
        <v>1186</v>
      </c>
      <c r="E104" s="244"/>
      <c r="F104" s="244"/>
      <c r="G104" s="244"/>
      <c r="H104" s="244"/>
      <c r="I104" s="245"/>
      <c r="J104" s="246">
        <f>J141</f>
        <v>0</v>
      </c>
      <c r="K104" s="127"/>
      <c r="L104" s="247"/>
    </row>
    <row r="105" s="11" customFormat="1" ht="19.92" customHeight="1">
      <c r="B105" s="242"/>
      <c r="C105" s="127"/>
      <c r="D105" s="243" t="s">
        <v>1187</v>
      </c>
      <c r="E105" s="244"/>
      <c r="F105" s="244"/>
      <c r="G105" s="244"/>
      <c r="H105" s="244"/>
      <c r="I105" s="245"/>
      <c r="J105" s="246">
        <f>J145</f>
        <v>0</v>
      </c>
      <c r="K105" s="127"/>
      <c r="L105" s="247"/>
    </row>
    <row r="106" s="11" customFormat="1" ht="19.92" customHeight="1">
      <c r="B106" s="242"/>
      <c r="C106" s="127"/>
      <c r="D106" s="243" t="s">
        <v>3210</v>
      </c>
      <c r="E106" s="244"/>
      <c r="F106" s="244"/>
      <c r="G106" s="244"/>
      <c r="H106" s="244"/>
      <c r="I106" s="245"/>
      <c r="J106" s="246">
        <f>J159</f>
        <v>0</v>
      </c>
      <c r="K106" s="127"/>
      <c r="L106" s="247"/>
    </row>
    <row r="107" s="11" customFormat="1" ht="19.92" customHeight="1">
      <c r="B107" s="242"/>
      <c r="C107" s="127"/>
      <c r="D107" s="243" t="s">
        <v>1188</v>
      </c>
      <c r="E107" s="244"/>
      <c r="F107" s="244"/>
      <c r="G107" s="244"/>
      <c r="H107" s="244"/>
      <c r="I107" s="245"/>
      <c r="J107" s="246">
        <f>J166</f>
        <v>0</v>
      </c>
      <c r="K107" s="127"/>
      <c r="L107" s="247"/>
    </row>
    <row r="108" s="1" customFormat="1" ht="21.84" customHeight="1">
      <c r="B108" s="37"/>
      <c r="C108" s="38"/>
      <c r="D108" s="38"/>
      <c r="E108" s="38"/>
      <c r="F108" s="38"/>
      <c r="G108" s="38"/>
      <c r="H108" s="38"/>
      <c r="I108" s="149"/>
      <c r="J108" s="38"/>
      <c r="K108" s="38"/>
      <c r="L108" s="42"/>
    </row>
    <row r="109" s="1" customFormat="1" ht="6.96" customHeight="1">
      <c r="B109" s="60"/>
      <c r="C109" s="61"/>
      <c r="D109" s="61"/>
      <c r="E109" s="61"/>
      <c r="F109" s="61"/>
      <c r="G109" s="61"/>
      <c r="H109" s="61"/>
      <c r="I109" s="182"/>
      <c r="J109" s="61"/>
      <c r="K109" s="61"/>
      <c r="L109" s="42"/>
    </row>
    <row r="113" s="1" customFormat="1" ht="6.96" customHeight="1">
      <c r="B113" s="62"/>
      <c r="C113" s="63"/>
      <c r="D113" s="63"/>
      <c r="E113" s="63"/>
      <c r="F113" s="63"/>
      <c r="G113" s="63"/>
      <c r="H113" s="63"/>
      <c r="I113" s="185"/>
      <c r="J113" s="63"/>
      <c r="K113" s="63"/>
      <c r="L113" s="42"/>
    </row>
    <row r="114" s="1" customFormat="1" ht="24.96" customHeight="1">
      <c r="B114" s="37"/>
      <c r="C114" s="22" t="s">
        <v>194</v>
      </c>
      <c r="D114" s="38"/>
      <c r="E114" s="38"/>
      <c r="F114" s="38"/>
      <c r="G114" s="38"/>
      <c r="H114" s="38"/>
      <c r="I114" s="149"/>
      <c r="J114" s="38"/>
      <c r="K114" s="38"/>
      <c r="L114" s="42"/>
    </row>
    <row r="115" s="1" customFormat="1" ht="6.96" customHeight="1">
      <c r="B115" s="37"/>
      <c r="C115" s="38"/>
      <c r="D115" s="38"/>
      <c r="E115" s="38"/>
      <c r="F115" s="38"/>
      <c r="G115" s="38"/>
      <c r="H115" s="38"/>
      <c r="I115" s="149"/>
      <c r="J115" s="38"/>
      <c r="K115" s="38"/>
      <c r="L115" s="42"/>
    </row>
    <row r="116" s="1" customFormat="1" ht="12" customHeight="1">
      <c r="B116" s="37"/>
      <c r="C116" s="31" t="s">
        <v>16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="1" customFormat="1" ht="16.5" customHeight="1">
      <c r="B117" s="37"/>
      <c r="C117" s="38"/>
      <c r="D117" s="38"/>
      <c r="E117" s="186" t="str">
        <f>E7</f>
        <v>NOVÝ ZDROJ TEPLA, TEPLOVODNÍ ROZVODY A REGULACE VYTÁPĚNÍ DŘEVOTERM s.r.o, BŘEZOVÁ</v>
      </c>
      <c r="F117" s="31"/>
      <c r="G117" s="31"/>
      <c r="H117" s="31"/>
      <c r="I117" s="149"/>
      <c r="J117" s="38"/>
      <c r="K117" s="38"/>
      <c r="L117" s="42"/>
    </row>
    <row r="118" ht="12" customHeight="1">
      <c r="B118" s="20"/>
      <c r="C118" s="31" t="s">
        <v>187</v>
      </c>
      <c r="D118" s="21"/>
      <c r="E118" s="21"/>
      <c r="F118" s="21"/>
      <c r="G118" s="21"/>
      <c r="H118" s="21"/>
      <c r="I118" s="141"/>
      <c r="J118" s="21"/>
      <c r="K118" s="21"/>
      <c r="L118" s="19"/>
    </row>
    <row r="119" ht="16.5" customHeight="1">
      <c r="B119" s="20"/>
      <c r="C119" s="21"/>
      <c r="D119" s="21"/>
      <c r="E119" s="186" t="s">
        <v>2632</v>
      </c>
      <c r="F119" s="21"/>
      <c r="G119" s="21"/>
      <c r="H119" s="21"/>
      <c r="I119" s="141"/>
      <c r="J119" s="21"/>
      <c r="K119" s="21"/>
      <c r="L119" s="19"/>
    </row>
    <row r="120" ht="12" customHeight="1">
      <c r="B120" s="20"/>
      <c r="C120" s="31" t="s">
        <v>233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="1" customFormat="1" ht="16.5" customHeight="1">
      <c r="B121" s="37"/>
      <c r="C121" s="38"/>
      <c r="D121" s="38"/>
      <c r="E121" s="296" t="s">
        <v>3209</v>
      </c>
      <c r="F121" s="38"/>
      <c r="G121" s="38"/>
      <c r="H121" s="38"/>
      <c r="I121" s="149"/>
      <c r="J121" s="38"/>
      <c r="K121" s="38"/>
      <c r="L121" s="42"/>
    </row>
    <row r="122" s="1" customFormat="1" ht="12" customHeight="1">
      <c r="B122" s="37"/>
      <c r="C122" s="31" t="s">
        <v>2380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="1" customFormat="1" ht="16.5" customHeight="1">
      <c r="B123" s="37"/>
      <c r="C123" s="38"/>
      <c r="D123" s="38"/>
      <c r="E123" s="70" t="str">
        <f>E13</f>
        <v>STR - STROJNÍ</v>
      </c>
      <c r="F123" s="38"/>
      <c r="G123" s="38"/>
      <c r="H123" s="38"/>
      <c r="I123" s="149"/>
      <c r="J123" s="38"/>
      <c r="K123" s="38"/>
      <c r="L123" s="42"/>
    </row>
    <row r="124" s="1" customFormat="1" ht="6.96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="1" customFormat="1" ht="12" customHeight="1">
      <c r="B125" s="37"/>
      <c r="C125" s="31" t="s">
        <v>20</v>
      </c>
      <c r="D125" s="38"/>
      <c r="E125" s="38"/>
      <c r="F125" s="26" t="str">
        <f>F16</f>
        <v>Březová</v>
      </c>
      <c r="G125" s="38"/>
      <c r="H125" s="38"/>
      <c r="I125" s="151" t="s">
        <v>22</v>
      </c>
      <c r="J125" s="73" t="str">
        <f>IF(J16="","",J16)</f>
        <v>26. 4. 2019</v>
      </c>
      <c r="K125" s="38"/>
      <c r="L125" s="42"/>
    </row>
    <row r="126" s="1" customFormat="1" ht="6.96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="1" customFormat="1" ht="15.15" customHeight="1">
      <c r="B127" s="37"/>
      <c r="C127" s="31" t="s">
        <v>24</v>
      </c>
      <c r="D127" s="38"/>
      <c r="E127" s="38"/>
      <c r="F127" s="26" t="str">
        <f>E19</f>
        <v xml:space="preserve"> </v>
      </c>
      <c r="G127" s="38"/>
      <c r="H127" s="38"/>
      <c r="I127" s="151" t="s">
        <v>29</v>
      </c>
      <c r="J127" s="35" t="str">
        <f>E25</f>
        <v>Ing. Michal Pátek</v>
      </c>
      <c r="K127" s="38"/>
      <c r="L127" s="42"/>
    </row>
    <row r="128" s="1" customFormat="1" ht="15.15" customHeight="1">
      <c r="B128" s="37"/>
      <c r="C128" s="31" t="s">
        <v>27</v>
      </c>
      <c r="D128" s="38"/>
      <c r="E128" s="38"/>
      <c r="F128" s="26" t="str">
        <f>IF(E22="","",E22)</f>
        <v>Vyplň údaj</v>
      </c>
      <c r="G128" s="38"/>
      <c r="H128" s="38"/>
      <c r="I128" s="151" t="s">
        <v>30</v>
      </c>
      <c r="J128" s="35" t="str">
        <f>E28</f>
        <v>VK CAD s.r.o.</v>
      </c>
      <c r="K128" s="38"/>
      <c r="L128" s="42"/>
    </row>
    <row r="129" s="1" customFormat="1" ht="10.32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="9" customFormat="1" ht="29.28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</f>
        <v>0</v>
      </c>
      <c r="Q131" s="98"/>
      <c r="R131" s="207">
        <f>R132</f>
        <v>0.1162</v>
      </c>
      <c r="S131" s="98"/>
      <c r="T131" s="208">
        <f>T132</f>
        <v>0</v>
      </c>
      <c r="AT131" s="16" t="s">
        <v>72</v>
      </c>
      <c r="AU131" s="16" t="s">
        <v>193</v>
      </c>
      <c r="BK131" s="209">
        <f>BK132</f>
        <v>0</v>
      </c>
    </row>
    <row r="132" s="10" customFormat="1" ht="25.92" customHeight="1">
      <c r="B132" s="210"/>
      <c r="C132" s="211"/>
      <c r="D132" s="212" t="s">
        <v>72</v>
      </c>
      <c r="E132" s="213" t="s">
        <v>1200</v>
      </c>
      <c r="F132" s="213" t="s">
        <v>1201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P133+P137+P141+P145+P159+P166</f>
        <v>0</v>
      </c>
      <c r="Q132" s="218"/>
      <c r="R132" s="219">
        <f>R133+R137+R141+R145+R159+R166</f>
        <v>0.1162</v>
      </c>
      <c r="S132" s="218"/>
      <c r="T132" s="220">
        <f>T133+T137+T141+T145+T159+T166</f>
        <v>0</v>
      </c>
      <c r="AR132" s="221" t="s">
        <v>83</v>
      </c>
      <c r="AT132" s="222" t="s">
        <v>72</v>
      </c>
      <c r="AU132" s="222" t="s">
        <v>73</v>
      </c>
      <c r="AY132" s="221" t="s">
        <v>208</v>
      </c>
      <c r="BK132" s="223">
        <f>BK133+BK137+BK141+BK145+BK159+BK166</f>
        <v>0</v>
      </c>
    </row>
    <row r="133" s="10" customFormat="1" ht="22.8" customHeight="1">
      <c r="B133" s="210"/>
      <c r="C133" s="211"/>
      <c r="D133" s="212" t="s">
        <v>72</v>
      </c>
      <c r="E133" s="248" t="s">
        <v>1202</v>
      </c>
      <c r="F133" s="248" t="s">
        <v>1203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SUM(P134:P136)</f>
        <v>0</v>
      </c>
      <c r="Q133" s="218"/>
      <c r="R133" s="219">
        <f>SUM(R134:R136)</f>
        <v>0.00056999999999999998</v>
      </c>
      <c r="S133" s="218"/>
      <c r="T133" s="220">
        <f>SUM(T134:T136)</f>
        <v>0</v>
      </c>
      <c r="AR133" s="221" t="s">
        <v>83</v>
      </c>
      <c r="AT133" s="222" t="s">
        <v>72</v>
      </c>
      <c r="AU133" s="222" t="s">
        <v>81</v>
      </c>
      <c r="AY133" s="221" t="s">
        <v>208</v>
      </c>
      <c r="BK133" s="223">
        <f>SUM(BK134:BK136)</f>
        <v>0</v>
      </c>
    </row>
    <row r="134" s="1" customFormat="1" ht="24" customHeight="1">
      <c r="B134" s="37"/>
      <c r="C134" s="224" t="s">
        <v>81</v>
      </c>
      <c r="D134" s="224" t="s">
        <v>209</v>
      </c>
      <c r="E134" s="225" t="s">
        <v>1204</v>
      </c>
      <c r="F134" s="226" t="s">
        <v>1205</v>
      </c>
      <c r="G134" s="227" t="s">
        <v>600</v>
      </c>
      <c r="H134" s="228">
        <v>3</v>
      </c>
      <c r="I134" s="229"/>
      <c r="J134" s="230">
        <f>ROUND(I134*H134,2)</f>
        <v>0</v>
      </c>
      <c r="K134" s="226" t="s">
        <v>1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0.00019000000000000001</v>
      </c>
      <c r="R134" s="233">
        <f>Q134*H134</f>
        <v>0.00056999999999999998</v>
      </c>
      <c r="S134" s="233">
        <v>0</v>
      </c>
      <c r="T134" s="234">
        <f>S134*H134</f>
        <v>0</v>
      </c>
      <c r="AR134" s="235" t="s">
        <v>336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3211</v>
      </c>
    </row>
    <row r="135" s="1" customFormat="1" ht="24" customHeight="1">
      <c r="B135" s="37"/>
      <c r="C135" s="250" t="s">
        <v>83</v>
      </c>
      <c r="D135" s="250" t="s">
        <v>281</v>
      </c>
      <c r="E135" s="251" t="s">
        <v>3157</v>
      </c>
      <c r="F135" s="252" t="s">
        <v>3158</v>
      </c>
      <c r="G135" s="253" t="s">
        <v>600</v>
      </c>
      <c r="H135" s="254">
        <v>3</v>
      </c>
      <c r="I135" s="255"/>
      <c r="J135" s="256">
        <f>ROUND(I135*H135,2)</f>
        <v>0</v>
      </c>
      <c r="K135" s="252" t="s">
        <v>1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404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3212</v>
      </c>
    </row>
    <row r="136" s="1" customFormat="1" ht="24" customHeight="1">
      <c r="B136" s="37"/>
      <c r="C136" s="224" t="s">
        <v>104</v>
      </c>
      <c r="D136" s="224" t="s">
        <v>209</v>
      </c>
      <c r="E136" s="225" t="s">
        <v>1225</v>
      </c>
      <c r="F136" s="226" t="s">
        <v>1226</v>
      </c>
      <c r="G136" s="227" t="s">
        <v>1227</v>
      </c>
      <c r="H136" s="228">
        <v>0.001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336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3213</v>
      </c>
    </row>
    <row r="137" s="10" customFormat="1" ht="22.8" customHeight="1">
      <c r="B137" s="210"/>
      <c r="C137" s="211"/>
      <c r="D137" s="212" t="s">
        <v>72</v>
      </c>
      <c r="E137" s="248" t="s">
        <v>1249</v>
      </c>
      <c r="F137" s="248" t="s">
        <v>1250</v>
      </c>
      <c r="G137" s="211"/>
      <c r="H137" s="211"/>
      <c r="I137" s="214"/>
      <c r="J137" s="249">
        <f>BK137</f>
        <v>0</v>
      </c>
      <c r="K137" s="211"/>
      <c r="L137" s="216"/>
      <c r="M137" s="217"/>
      <c r="N137" s="218"/>
      <c r="O137" s="218"/>
      <c r="P137" s="219">
        <f>SUM(P138:P140)</f>
        <v>0</v>
      </c>
      <c r="Q137" s="218"/>
      <c r="R137" s="219">
        <f>SUM(R138:R140)</f>
        <v>0</v>
      </c>
      <c r="S137" s="218"/>
      <c r="T137" s="220">
        <f>SUM(T138:T140)</f>
        <v>0</v>
      </c>
      <c r="AR137" s="221" t="s">
        <v>83</v>
      </c>
      <c r="AT137" s="222" t="s">
        <v>72</v>
      </c>
      <c r="AU137" s="222" t="s">
        <v>81</v>
      </c>
      <c r="AY137" s="221" t="s">
        <v>208</v>
      </c>
      <c r="BK137" s="223">
        <f>SUM(BK138:BK140)</f>
        <v>0</v>
      </c>
    </row>
    <row r="138" s="1" customFormat="1" ht="24" customHeight="1">
      <c r="B138" s="37"/>
      <c r="C138" s="224" t="s">
        <v>221</v>
      </c>
      <c r="D138" s="224" t="s">
        <v>209</v>
      </c>
      <c r="E138" s="225" t="s">
        <v>1251</v>
      </c>
      <c r="F138" s="226" t="s">
        <v>2639</v>
      </c>
      <c r="G138" s="227" t="s">
        <v>212</v>
      </c>
      <c r="H138" s="228">
        <v>1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3214</v>
      </c>
    </row>
    <row r="139" s="1" customFormat="1" ht="16.5" customHeight="1">
      <c r="B139" s="37"/>
      <c r="C139" s="224" t="s">
        <v>207</v>
      </c>
      <c r="D139" s="224" t="s">
        <v>209</v>
      </c>
      <c r="E139" s="225" t="s">
        <v>1254</v>
      </c>
      <c r="F139" s="226" t="s">
        <v>2641</v>
      </c>
      <c r="G139" s="227" t="s">
        <v>1256</v>
      </c>
      <c r="H139" s="228">
        <v>72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3215</v>
      </c>
    </row>
    <row r="140" s="1" customFormat="1" ht="24" customHeight="1">
      <c r="B140" s="37"/>
      <c r="C140" s="224" t="s">
        <v>228</v>
      </c>
      <c r="D140" s="224" t="s">
        <v>209</v>
      </c>
      <c r="E140" s="225" t="s">
        <v>1258</v>
      </c>
      <c r="F140" s="226" t="s">
        <v>1259</v>
      </c>
      <c r="G140" s="227" t="s">
        <v>212</v>
      </c>
      <c r="H140" s="228">
        <v>1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3216</v>
      </c>
    </row>
    <row r="141" s="10" customFormat="1" ht="22.8" customHeight="1">
      <c r="B141" s="210"/>
      <c r="C141" s="211"/>
      <c r="D141" s="212" t="s">
        <v>72</v>
      </c>
      <c r="E141" s="248" t="s">
        <v>1340</v>
      </c>
      <c r="F141" s="248" t="s">
        <v>1250</v>
      </c>
      <c r="G141" s="211"/>
      <c r="H141" s="211"/>
      <c r="I141" s="214"/>
      <c r="J141" s="249">
        <f>BK141</f>
        <v>0</v>
      </c>
      <c r="K141" s="211"/>
      <c r="L141" s="216"/>
      <c r="M141" s="217"/>
      <c r="N141" s="218"/>
      <c r="O141" s="218"/>
      <c r="P141" s="219">
        <f>SUM(P142:P144)</f>
        <v>0</v>
      </c>
      <c r="Q141" s="218"/>
      <c r="R141" s="219">
        <f>SUM(R142:R144)</f>
        <v>0.0047400000000000003</v>
      </c>
      <c r="S141" s="218"/>
      <c r="T141" s="220">
        <f>SUM(T142:T144)</f>
        <v>0</v>
      </c>
      <c r="AR141" s="221" t="s">
        <v>83</v>
      </c>
      <c r="AT141" s="222" t="s">
        <v>72</v>
      </c>
      <c r="AU141" s="222" t="s">
        <v>81</v>
      </c>
      <c r="AY141" s="221" t="s">
        <v>208</v>
      </c>
      <c r="BK141" s="223">
        <f>SUM(BK142:BK144)</f>
        <v>0</v>
      </c>
    </row>
    <row r="142" s="1" customFormat="1" ht="24" customHeight="1">
      <c r="B142" s="37"/>
      <c r="C142" s="224" t="s">
        <v>302</v>
      </c>
      <c r="D142" s="224" t="s">
        <v>209</v>
      </c>
      <c r="E142" s="225" t="s">
        <v>1341</v>
      </c>
      <c r="F142" s="226" t="s">
        <v>1342</v>
      </c>
      <c r="G142" s="227" t="s">
        <v>600</v>
      </c>
      <c r="H142" s="228">
        <v>3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0.00158</v>
      </c>
      <c r="R142" s="233">
        <f>Q142*H142</f>
        <v>0.0047400000000000003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3217</v>
      </c>
    </row>
    <row r="143" s="1" customFormat="1" ht="16.5" customHeight="1">
      <c r="B143" s="37"/>
      <c r="C143" s="224" t="s">
        <v>285</v>
      </c>
      <c r="D143" s="224" t="s">
        <v>209</v>
      </c>
      <c r="E143" s="225" t="s">
        <v>1362</v>
      </c>
      <c r="F143" s="226" t="s">
        <v>1363</v>
      </c>
      <c r="G143" s="227" t="s">
        <v>600</v>
      </c>
      <c r="H143" s="228">
        <v>3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336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3218</v>
      </c>
    </row>
    <row r="144" s="1" customFormat="1" ht="24" customHeight="1">
      <c r="B144" s="37"/>
      <c r="C144" s="224" t="s">
        <v>309</v>
      </c>
      <c r="D144" s="224" t="s">
        <v>209</v>
      </c>
      <c r="E144" s="225" t="s">
        <v>1371</v>
      </c>
      <c r="F144" s="226" t="s">
        <v>1372</v>
      </c>
      <c r="G144" s="227" t="s">
        <v>1227</v>
      </c>
      <c r="H144" s="228">
        <v>0.0050000000000000001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336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3219</v>
      </c>
    </row>
    <row r="145" s="10" customFormat="1" ht="22.8" customHeight="1">
      <c r="B145" s="210"/>
      <c r="C145" s="211"/>
      <c r="D145" s="212" t="s">
        <v>72</v>
      </c>
      <c r="E145" s="248" t="s">
        <v>1374</v>
      </c>
      <c r="F145" s="248" t="s">
        <v>1250</v>
      </c>
      <c r="G145" s="211"/>
      <c r="H145" s="211"/>
      <c r="I145" s="214"/>
      <c r="J145" s="249">
        <f>BK145</f>
        <v>0</v>
      </c>
      <c r="K145" s="211"/>
      <c r="L145" s="216"/>
      <c r="M145" s="217"/>
      <c r="N145" s="218"/>
      <c r="O145" s="218"/>
      <c r="P145" s="219">
        <f>SUM(P146:P158)</f>
        <v>0</v>
      </c>
      <c r="Q145" s="218"/>
      <c r="R145" s="219">
        <f>SUM(R146:R158)</f>
        <v>0.0070899999999999999</v>
      </c>
      <c r="S145" s="218"/>
      <c r="T145" s="220">
        <f>SUM(T146:T158)</f>
        <v>0</v>
      </c>
      <c r="AR145" s="221" t="s">
        <v>83</v>
      </c>
      <c r="AT145" s="222" t="s">
        <v>72</v>
      </c>
      <c r="AU145" s="222" t="s">
        <v>81</v>
      </c>
      <c r="AY145" s="221" t="s">
        <v>208</v>
      </c>
      <c r="BK145" s="223">
        <f>SUM(BK146:BK158)</f>
        <v>0</v>
      </c>
    </row>
    <row r="146" s="1" customFormat="1" ht="16.5" customHeight="1">
      <c r="B146" s="37"/>
      <c r="C146" s="224" t="s">
        <v>313</v>
      </c>
      <c r="D146" s="224" t="s">
        <v>209</v>
      </c>
      <c r="E146" s="225" t="s">
        <v>1408</v>
      </c>
      <c r="F146" s="226" t="s">
        <v>1409</v>
      </c>
      <c r="G146" s="227" t="s">
        <v>212</v>
      </c>
      <c r="H146" s="228">
        <v>4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3.0000000000000001E-05</v>
      </c>
      <c r="R146" s="233">
        <f>Q146*H146</f>
        <v>0.00012</v>
      </c>
      <c r="S146" s="233">
        <v>0</v>
      </c>
      <c r="T146" s="234">
        <f>S146*H146</f>
        <v>0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3220</v>
      </c>
    </row>
    <row r="147" s="1" customFormat="1" ht="16.5" customHeight="1">
      <c r="B147" s="37"/>
      <c r="C147" s="250" t="s">
        <v>317</v>
      </c>
      <c r="D147" s="250" t="s">
        <v>281</v>
      </c>
      <c r="E147" s="251" t="s">
        <v>1411</v>
      </c>
      <c r="F147" s="252" t="s">
        <v>2652</v>
      </c>
      <c r="G147" s="253" t="s">
        <v>212</v>
      </c>
      <c r="H147" s="254">
        <v>2</v>
      </c>
      <c r="I147" s="255"/>
      <c r="J147" s="256">
        <f>ROUND(I147*H147,2)</f>
        <v>0</v>
      </c>
      <c r="K147" s="252" t="s">
        <v>1</v>
      </c>
      <c r="L147" s="257"/>
      <c r="M147" s="258" t="s">
        <v>1</v>
      </c>
      <c r="N147" s="259" t="s">
        <v>38</v>
      </c>
      <c r="O147" s="85"/>
      <c r="P147" s="233">
        <f>O147*H147</f>
        <v>0</v>
      </c>
      <c r="Q147" s="233">
        <v>0.00025000000000000001</v>
      </c>
      <c r="R147" s="233">
        <f>Q147*H147</f>
        <v>0.00050000000000000001</v>
      </c>
      <c r="S147" s="233">
        <v>0</v>
      </c>
      <c r="T147" s="234">
        <f>S147*H147</f>
        <v>0</v>
      </c>
      <c r="AR147" s="235" t="s">
        <v>404</v>
      </c>
      <c r="AT147" s="235" t="s">
        <v>281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3221</v>
      </c>
    </row>
    <row r="148" s="1" customFormat="1" ht="24" customHeight="1">
      <c r="B148" s="37"/>
      <c r="C148" s="250" t="s">
        <v>321</v>
      </c>
      <c r="D148" s="250" t="s">
        <v>281</v>
      </c>
      <c r="E148" s="251" t="s">
        <v>3046</v>
      </c>
      <c r="F148" s="252" t="s">
        <v>3047</v>
      </c>
      <c r="G148" s="253" t="s">
        <v>212</v>
      </c>
      <c r="H148" s="254">
        <v>2</v>
      </c>
      <c r="I148" s="255"/>
      <c r="J148" s="256">
        <f>ROUND(I148*H148,2)</f>
        <v>0</v>
      </c>
      <c r="K148" s="252" t="s">
        <v>1</v>
      </c>
      <c r="L148" s="257"/>
      <c r="M148" s="258" t="s">
        <v>1</v>
      </c>
      <c r="N148" s="259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404</v>
      </c>
      <c r="AT148" s="235" t="s">
        <v>281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3222</v>
      </c>
    </row>
    <row r="149" s="1" customFormat="1" ht="16.5" customHeight="1">
      <c r="B149" s="37"/>
      <c r="C149" s="224" t="s">
        <v>325</v>
      </c>
      <c r="D149" s="224" t="s">
        <v>209</v>
      </c>
      <c r="E149" s="225" t="s">
        <v>1423</v>
      </c>
      <c r="F149" s="226" t="s">
        <v>1424</v>
      </c>
      <c r="G149" s="227" t="s">
        <v>212</v>
      </c>
      <c r="H149" s="228">
        <v>4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8.0000000000000007E-05</v>
      </c>
      <c r="R149" s="233">
        <f>Q149*H149</f>
        <v>0.00032000000000000003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3223</v>
      </c>
    </row>
    <row r="150" s="1" customFormat="1" ht="24" customHeight="1">
      <c r="B150" s="37"/>
      <c r="C150" s="250" t="s">
        <v>329</v>
      </c>
      <c r="D150" s="250" t="s">
        <v>281</v>
      </c>
      <c r="E150" s="251" t="s">
        <v>1378</v>
      </c>
      <c r="F150" s="252" t="s">
        <v>3183</v>
      </c>
      <c r="G150" s="253" t="s">
        <v>212</v>
      </c>
      <c r="H150" s="254">
        <v>1</v>
      </c>
      <c r="I150" s="255"/>
      <c r="J150" s="256">
        <f>ROUND(I150*H150,2)</f>
        <v>0</v>
      </c>
      <c r="K150" s="252" t="s">
        <v>1</v>
      </c>
      <c r="L150" s="257"/>
      <c r="M150" s="258" t="s">
        <v>1</v>
      </c>
      <c r="N150" s="259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404</v>
      </c>
      <c r="AT150" s="235" t="s">
        <v>281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3224</v>
      </c>
    </row>
    <row r="151" s="1" customFormat="1" ht="16.5" customHeight="1">
      <c r="B151" s="37"/>
      <c r="C151" s="250" t="s">
        <v>8</v>
      </c>
      <c r="D151" s="250" t="s">
        <v>281</v>
      </c>
      <c r="E151" s="251" t="s">
        <v>1384</v>
      </c>
      <c r="F151" s="252" t="s">
        <v>3185</v>
      </c>
      <c r="G151" s="253" t="s">
        <v>212</v>
      </c>
      <c r="H151" s="254">
        <v>1</v>
      </c>
      <c r="I151" s="255"/>
      <c r="J151" s="256">
        <f>ROUND(I151*H151,2)</f>
        <v>0</v>
      </c>
      <c r="K151" s="252" t="s">
        <v>1</v>
      </c>
      <c r="L151" s="257"/>
      <c r="M151" s="258" t="s">
        <v>1</v>
      </c>
      <c r="N151" s="259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404</v>
      </c>
      <c r="AT151" s="235" t="s">
        <v>281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3225</v>
      </c>
    </row>
    <row r="152" s="1" customFormat="1" ht="16.5" customHeight="1">
      <c r="B152" s="37"/>
      <c r="C152" s="250" t="s">
        <v>336</v>
      </c>
      <c r="D152" s="250" t="s">
        <v>281</v>
      </c>
      <c r="E152" s="251" t="s">
        <v>3226</v>
      </c>
      <c r="F152" s="252" t="s">
        <v>3227</v>
      </c>
      <c r="G152" s="253" t="s">
        <v>212</v>
      </c>
      <c r="H152" s="254">
        <v>1</v>
      </c>
      <c r="I152" s="255"/>
      <c r="J152" s="256">
        <f>ROUND(I152*H152,2)</f>
        <v>0</v>
      </c>
      <c r="K152" s="252" t="s">
        <v>1</v>
      </c>
      <c r="L152" s="257"/>
      <c r="M152" s="258" t="s">
        <v>1</v>
      </c>
      <c r="N152" s="259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404</v>
      </c>
      <c r="AT152" s="235" t="s">
        <v>281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3228</v>
      </c>
    </row>
    <row r="153" s="1" customFormat="1" ht="24" customHeight="1">
      <c r="B153" s="37"/>
      <c r="C153" s="250" t="s">
        <v>341</v>
      </c>
      <c r="D153" s="250" t="s">
        <v>281</v>
      </c>
      <c r="E153" s="251" t="s">
        <v>3229</v>
      </c>
      <c r="F153" s="252" t="s">
        <v>3230</v>
      </c>
      <c r="G153" s="253" t="s">
        <v>212</v>
      </c>
      <c r="H153" s="254">
        <v>1</v>
      </c>
      <c r="I153" s="255"/>
      <c r="J153" s="256">
        <f>ROUND(I153*H153,2)</f>
        <v>0</v>
      </c>
      <c r="K153" s="252" t="s">
        <v>1</v>
      </c>
      <c r="L153" s="257"/>
      <c r="M153" s="258" t="s">
        <v>1</v>
      </c>
      <c r="N153" s="259" t="s">
        <v>38</v>
      </c>
      <c r="O153" s="85"/>
      <c r="P153" s="233">
        <f>O153*H153</f>
        <v>0</v>
      </c>
      <c r="Q153" s="233">
        <v>0.00023000000000000001</v>
      </c>
      <c r="R153" s="233">
        <f>Q153*H153</f>
        <v>0.00023000000000000001</v>
      </c>
      <c r="S153" s="233">
        <v>0</v>
      </c>
      <c r="T153" s="234">
        <f>S153*H153</f>
        <v>0</v>
      </c>
      <c r="AR153" s="235" t="s">
        <v>404</v>
      </c>
      <c r="AT153" s="235" t="s">
        <v>281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3231</v>
      </c>
    </row>
    <row r="154" s="1" customFormat="1" ht="16.5" customHeight="1">
      <c r="B154" s="37"/>
      <c r="C154" s="224" t="s">
        <v>345</v>
      </c>
      <c r="D154" s="224" t="s">
        <v>209</v>
      </c>
      <c r="E154" s="225" t="s">
        <v>3232</v>
      </c>
      <c r="F154" s="226" t="s">
        <v>3233</v>
      </c>
      <c r="G154" s="227" t="s">
        <v>212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336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3234</v>
      </c>
    </row>
    <row r="155" s="1" customFormat="1" ht="24" customHeight="1">
      <c r="B155" s="37"/>
      <c r="C155" s="224" t="s">
        <v>349</v>
      </c>
      <c r="D155" s="224" t="s">
        <v>209</v>
      </c>
      <c r="E155" s="225" t="s">
        <v>1444</v>
      </c>
      <c r="F155" s="226" t="s">
        <v>1445</v>
      </c>
      <c r="G155" s="227" t="s">
        <v>212</v>
      </c>
      <c r="H155" s="228">
        <v>2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0.00052999999999999998</v>
      </c>
      <c r="R155" s="233">
        <f>Q155*H155</f>
        <v>0.00106</v>
      </c>
      <c r="S155" s="233">
        <v>0</v>
      </c>
      <c r="T155" s="234">
        <f>S155*H155</f>
        <v>0</v>
      </c>
      <c r="AR155" s="235" t="s">
        <v>336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3235</v>
      </c>
    </row>
    <row r="156" s="1" customFormat="1" ht="24" customHeight="1">
      <c r="B156" s="37"/>
      <c r="C156" s="224" t="s">
        <v>353</v>
      </c>
      <c r="D156" s="224" t="s">
        <v>209</v>
      </c>
      <c r="E156" s="225" t="s">
        <v>1447</v>
      </c>
      <c r="F156" s="226" t="s">
        <v>1448</v>
      </c>
      <c r="G156" s="227" t="s">
        <v>212</v>
      </c>
      <c r="H156" s="228">
        <v>2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0.00147</v>
      </c>
      <c r="R156" s="233">
        <f>Q156*H156</f>
        <v>0.0029399999999999999</v>
      </c>
      <c r="S156" s="233">
        <v>0</v>
      </c>
      <c r="T156" s="234">
        <f>S156*H156</f>
        <v>0</v>
      </c>
      <c r="AR156" s="235" t="s">
        <v>336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3236</v>
      </c>
    </row>
    <row r="157" s="1" customFormat="1" ht="16.5" customHeight="1">
      <c r="B157" s="37"/>
      <c r="C157" s="224" t="s">
        <v>7</v>
      </c>
      <c r="D157" s="224" t="s">
        <v>209</v>
      </c>
      <c r="E157" s="225" t="s">
        <v>1450</v>
      </c>
      <c r="F157" s="226" t="s">
        <v>1451</v>
      </c>
      <c r="G157" s="227" t="s">
        <v>212</v>
      </c>
      <c r="H157" s="228">
        <v>8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0.00024000000000000001</v>
      </c>
      <c r="R157" s="233">
        <f>Q157*H157</f>
        <v>0.0019200000000000001</v>
      </c>
      <c r="S157" s="233">
        <v>0</v>
      </c>
      <c r="T157" s="234">
        <f>S157*H157</f>
        <v>0</v>
      </c>
      <c r="AR157" s="235" t="s">
        <v>336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3237</v>
      </c>
    </row>
    <row r="158" s="1" customFormat="1" ht="16.5" customHeight="1">
      <c r="B158" s="37"/>
      <c r="C158" s="224" t="s">
        <v>360</v>
      </c>
      <c r="D158" s="224" t="s">
        <v>209</v>
      </c>
      <c r="E158" s="225" t="s">
        <v>1453</v>
      </c>
      <c r="F158" s="226" t="s">
        <v>1454</v>
      </c>
      <c r="G158" s="227" t="s">
        <v>1227</v>
      </c>
      <c r="H158" s="228">
        <v>0.0070000000000000001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336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3238</v>
      </c>
    </row>
    <row r="159" s="10" customFormat="1" ht="22.8" customHeight="1">
      <c r="B159" s="210"/>
      <c r="C159" s="211"/>
      <c r="D159" s="212" t="s">
        <v>72</v>
      </c>
      <c r="E159" s="248" t="s">
        <v>3239</v>
      </c>
      <c r="F159" s="248" t="s">
        <v>1250</v>
      </c>
      <c r="G159" s="211"/>
      <c r="H159" s="211"/>
      <c r="I159" s="214"/>
      <c r="J159" s="249">
        <f>BK159</f>
        <v>0</v>
      </c>
      <c r="K159" s="211"/>
      <c r="L159" s="216"/>
      <c r="M159" s="217"/>
      <c r="N159" s="218"/>
      <c r="O159" s="218"/>
      <c r="P159" s="219">
        <f>SUM(P160:P165)</f>
        <v>0</v>
      </c>
      <c r="Q159" s="218"/>
      <c r="R159" s="219">
        <f>SUM(R160:R165)</f>
        <v>0.10374</v>
      </c>
      <c r="S159" s="218"/>
      <c r="T159" s="220">
        <f>SUM(T160:T165)</f>
        <v>0</v>
      </c>
      <c r="AR159" s="221" t="s">
        <v>83</v>
      </c>
      <c r="AT159" s="222" t="s">
        <v>72</v>
      </c>
      <c r="AU159" s="222" t="s">
        <v>81</v>
      </c>
      <c r="AY159" s="221" t="s">
        <v>208</v>
      </c>
      <c r="BK159" s="223">
        <f>SUM(BK160:BK165)</f>
        <v>0</v>
      </c>
    </row>
    <row r="160" s="1" customFormat="1" ht="36" customHeight="1">
      <c r="B160" s="37"/>
      <c r="C160" s="224" t="s">
        <v>364</v>
      </c>
      <c r="D160" s="224" t="s">
        <v>209</v>
      </c>
      <c r="E160" s="225" t="s">
        <v>3240</v>
      </c>
      <c r="F160" s="226" t="s">
        <v>3241</v>
      </c>
      <c r="G160" s="227" t="s">
        <v>212</v>
      </c>
      <c r="H160" s="228">
        <v>1</v>
      </c>
      <c r="I160" s="229"/>
      <c r="J160" s="230">
        <f>ROUND(I160*H160,2)</f>
        <v>0</v>
      </c>
      <c r="K160" s="226" t="s">
        <v>1195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0.10374</v>
      </c>
      <c r="R160" s="233">
        <f>Q160*H160</f>
        <v>0.10374</v>
      </c>
      <c r="S160" s="233">
        <v>0</v>
      </c>
      <c r="T160" s="234">
        <f>S160*H160</f>
        <v>0</v>
      </c>
      <c r="AR160" s="235" t="s">
        <v>336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3242</v>
      </c>
    </row>
    <row r="161" s="1" customFormat="1" ht="16.5" customHeight="1">
      <c r="B161" s="37"/>
      <c r="C161" s="224" t="s">
        <v>368</v>
      </c>
      <c r="D161" s="224" t="s">
        <v>209</v>
      </c>
      <c r="E161" s="225" t="s">
        <v>3243</v>
      </c>
      <c r="F161" s="226" t="s">
        <v>3244</v>
      </c>
      <c r="G161" s="227" t="s">
        <v>212</v>
      </c>
      <c r="H161" s="228">
        <v>1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336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3245</v>
      </c>
    </row>
    <row r="162" s="1" customFormat="1" ht="24" customHeight="1">
      <c r="B162" s="37"/>
      <c r="C162" s="224" t="s">
        <v>372</v>
      </c>
      <c r="D162" s="224" t="s">
        <v>209</v>
      </c>
      <c r="E162" s="225" t="s">
        <v>3246</v>
      </c>
      <c r="F162" s="226" t="s">
        <v>3247</v>
      </c>
      <c r="G162" s="227" t="s">
        <v>212</v>
      </c>
      <c r="H162" s="228">
        <v>1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336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3248</v>
      </c>
    </row>
    <row r="163" s="1" customFormat="1" ht="16.5" customHeight="1">
      <c r="B163" s="37"/>
      <c r="C163" s="224" t="s">
        <v>376</v>
      </c>
      <c r="D163" s="224" t="s">
        <v>209</v>
      </c>
      <c r="E163" s="225" t="s">
        <v>3249</v>
      </c>
      <c r="F163" s="226" t="s">
        <v>3250</v>
      </c>
      <c r="G163" s="227" t="s">
        <v>212</v>
      </c>
      <c r="H163" s="228">
        <v>1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336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3251</v>
      </c>
    </row>
    <row r="164" s="1" customFormat="1" ht="24" customHeight="1">
      <c r="B164" s="37"/>
      <c r="C164" s="224" t="s">
        <v>384</v>
      </c>
      <c r="D164" s="224" t="s">
        <v>209</v>
      </c>
      <c r="E164" s="225" t="s">
        <v>3252</v>
      </c>
      <c r="F164" s="226" t="s">
        <v>3253</v>
      </c>
      <c r="G164" s="227" t="s">
        <v>1227</v>
      </c>
      <c r="H164" s="228">
        <v>0.104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336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3254</v>
      </c>
    </row>
    <row r="165" s="1" customFormat="1" ht="16.5" customHeight="1">
      <c r="B165" s="37"/>
      <c r="C165" s="224" t="s">
        <v>388</v>
      </c>
      <c r="D165" s="224" t="s">
        <v>209</v>
      </c>
      <c r="E165" s="225" t="s">
        <v>3255</v>
      </c>
      <c r="F165" s="226" t="s">
        <v>3256</v>
      </c>
      <c r="G165" s="227" t="s">
        <v>212</v>
      </c>
      <c r="H165" s="228">
        <v>1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336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3257</v>
      </c>
    </row>
    <row r="166" s="10" customFormat="1" ht="22.8" customHeight="1">
      <c r="B166" s="210"/>
      <c r="C166" s="211"/>
      <c r="D166" s="212" t="s">
        <v>72</v>
      </c>
      <c r="E166" s="248" t="s">
        <v>1456</v>
      </c>
      <c r="F166" s="248" t="s">
        <v>1457</v>
      </c>
      <c r="G166" s="211"/>
      <c r="H166" s="211"/>
      <c r="I166" s="214"/>
      <c r="J166" s="249">
        <f>BK166</f>
        <v>0</v>
      </c>
      <c r="K166" s="211"/>
      <c r="L166" s="216"/>
      <c r="M166" s="217"/>
      <c r="N166" s="218"/>
      <c r="O166" s="218"/>
      <c r="P166" s="219">
        <f>P167</f>
        <v>0</v>
      </c>
      <c r="Q166" s="218"/>
      <c r="R166" s="219">
        <f>R167</f>
        <v>6.0000000000000008E-05</v>
      </c>
      <c r="S166" s="218"/>
      <c r="T166" s="220">
        <f>T167</f>
        <v>0</v>
      </c>
      <c r="AR166" s="221" t="s">
        <v>83</v>
      </c>
      <c r="AT166" s="222" t="s">
        <v>72</v>
      </c>
      <c r="AU166" s="222" t="s">
        <v>81</v>
      </c>
      <c r="AY166" s="221" t="s">
        <v>208</v>
      </c>
      <c r="BK166" s="223">
        <f>BK167</f>
        <v>0</v>
      </c>
    </row>
    <row r="167" s="1" customFormat="1" ht="24" customHeight="1">
      <c r="B167" s="37"/>
      <c r="C167" s="224" t="s">
        <v>392</v>
      </c>
      <c r="D167" s="224" t="s">
        <v>209</v>
      </c>
      <c r="E167" s="225" t="s">
        <v>1458</v>
      </c>
      <c r="F167" s="226" t="s">
        <v>1459</v>
      </c>
      <c r="G167" s="227" t="s">
        <v>600</v>
      </c>
      <c r="H167" s="228">
        <v>3</v>
      </c>
      <c r="I167" s="229"/>
      <c r="J167" s="230">
        <f>ROUND(I167*H167,2)</f>
        <v>0</v>
      </c>
      <c r="K167" s="226" t="s">
        <v>1</v>
      </c>
      <c r="L167" s="42"/>
      <c r="M167" s="237" t="s">
        <v>1</v>
      </c>
      <c r="N167" s="238" t="s">
        <v>38</v>
      </c>
      <c r="O167" s="239"/>
      <c r="P167" s="240">
        <f>O167*H167</f>
        <v>0</v>
      </c>
      <c r="Q167" s="240">
        <v>2.0000000000000002E-05</v>
      </c>
      <c r="R167" s="240">
        <f>Q167*H167</f>
        <v>6.0000000000000008E-05</v>
      </c>
      <c r="S167" s="240">
        <v>0</v>
      </c>
      <c r="T167" s="241">
        <f>S167*H167</f>
        <v>0</v>
      </c>
      <c r="AR167" s="235" t="s">
        <v>336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3258</v>
      </c>
    </row>
    <row r="168" s="1" customFormat="1" ht="6.96" customHeight="1">
      <c r="B168" s="60"/>
      <c r="C168" s="61"/>
      <c r="D168" s="61"/>
      <c r="E168" s="61"/>
      <c r="F168" s="61"/>
      <c r="G168" s="61"/>
      <c r="H168" s="61"/>
      <c r="I168" s="182"/>
      <c r="J168" s="61"/>
      <c r="K168" s="61"/>
      <c r="L168" s="42"/>
    </row>
  </sheetData>
  <sheetProtection sheet="1" autoFilter="0" formatColumns="0" formatRows="0" objects="1" scenarios="1" spinCount="100000" saltValue="UdmrjGRVpVzSYa9OLHdo+K81PEfsJCsl2u2dHc8Bgh9I6DuYNIto8vhd7OsghYY8MhHMdVcPYOOO7bnj/sC0sg==" hashValue="ZxrfaCXR0vqpyr+g3ySYUEqmqbRiFQr63nk2Dqt25JlkI8BM7TP0RKSJR+29yLETremGUkVV6gfK6L6C9CwAQQ==" algorithmName="SHA-512" password="CC35"/>
  <autoFilter ref="C130:K16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140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2632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3259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2735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ROUND(J150,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ROUND((SUM(BE150:BE252)),  2)</f>
        <v>0</v>
      </c>
      <c r="I37" s="163">
        <v>0.20999999999999999</v>
      </c>
      <c r="J37" s="162">
        <f>ROUND(((SUM(BE150:BE252))*I37),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ROUND((SUM(BF150:BF252)),  2)</f>
        <v>0</v>
      </c>
      <c r="I38" s="163">
        <v>0.14999999999999999</v>
      </c>
      <c r="J38" s="162">
        <f>ROUND(((SUM(BF150:BF252))*I38),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ROUND((SUM(BG150:BG252)),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ROUND((SUM(BH150:BH252)),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ROUND((SUM(BI150:BI252)),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3259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El. - MaR - Elektro + MaR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J150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3260</v>
      </c>
      <c r="E101" s="195"/>
      <c r="F101" s="195"/>
      <c r="G101" s="195"/>
      <c r="H101" s="195"/>
      <c r="I101" s="196"/>
      <c r="J101" s="197">
        <f>J151</f>
        <v>0</v>
      </c>
      <c r="K101" s="193"/>
      <c r="L101" s="198"/>
    </row>
    <row r="102" s="11" customFormat="1" ht="19.92" customHeight="1">
      <c r="B102" s="242"/>
      <c r="C102" s="127"/>
      <c r="D102" s="243" t="s">
        <v>274</v>
      </c>
      <c r="E102" s="244"/>
      <c r="F102" s="244"/>
      <c r="G102" s="244"/>
      <c r="H102" s="244"/>
      <c r="I102" s="245"/>
      <c r="J102" s="246">
        <f>J152</f>
        <v>0</v>
      </c>
      <c r="K102" s="127"/>
      <c r="L102" s="247"/>
    </row>
    <row r="103" s="11" customFormat="1" ht="19.92" customHeight="1">
      <c r="B103" s="242"/>
      <c r="C103" s="127"/>
      <c r="D103" s="243" t="s">
        <v>2737</v>
      </c>
      <c r="E103" s="244"/>
      <c r="F103" s="244"/>
      <c r="G103" s="244"/>
      <c r="H103" s="244"/>
      <c r="I103" s="245"/>
      <c r="J103" s="246">
        <f>J182</f>
        <v>0</v>
      </c>
      <c r="K103" s="127"/>
      <c r="L103" s="247"/>
    </row>
    <row r="104" s="11" customFormat="1" ht="19.92" customHeight="1">
      <c r="B104" s="242"/>
      <c r="C104" s="127"/>
      <c r="D104" s="243" t="s">
        <v>2738</v>
      </c>
      <c r="E104" s="244"/>
      <c r="F104" s="244"/>
      <c r="G104" s="244"/>
      <c r="H104" s="244"/>
      <c r="I104" s="245"/>
      <c r="J104" s="246">
        <f>J187</f>
        <v>0</v>
      </c>
      <c r="K104" s="127"/>
      <c r="L104" s="247"/>
    </row>
    <row r="105" s="11" customFormat="1" ht="19.92" customHeight="1">
      <c r="B105" s="242"/>
      <c r="C105" s="127"/>
      <c r="D105" s="243" t="s">
        <v>2739</v>
      </c>
      <c r="E105" s="244"/>
      <c r="F105" s="244"/>
      <c r="G105" s="244"/>
      <c r="H105" s="244"/>
      <c r="I105" s="245"/>
      <c r="J105" s="246">
        <f>J189</f>
        <v>0</v>
      </c>
      <c r="K105" s="127"/>
      <c r="L105" s="247"/>
    </row>
    <row r="106" s="11" customFormat="1" ht="19.92" customHeight="1">
      <c r="B106" s="242"/>
      <c r="C106" s="127"/>
      <c r="D106" s="243" t="s">
        <v>2740</v>
      </c>
      <c r="E106" s="244"/>
      <c r="F106" s="244"/>
      <c r="G106" s="244"/>
      <c r="H106" s="244"/>
      <c r="I106" s="245"/>
      <c r="J106" s="246">
        <f>J191</f>
        <v>0</v>
      </c>
      <c r="K106" s="127"/>
      <c r="L106" s="247"/>
    </row>
    <row r="107" s="11" customFormat="1" ht="19.92" customHeight="1">
      <c r="B107" s="242"/>
      <c r="C107" s="127"/>
      <c r="D107" s="243" t="s">
        <v>243</v>
      </c>
      <c r="E107" s="244"/>
      <c r="F107" s="244"/>
      <c r="G107" s="244"/>
      <c r="H107" s="244"/>
      <c r="I107" s="245"/>
      <c r="J107" s="246">
        <f>J193</f>
        <v>0</v>
      </c>
      <c r="K107" s="127"/>
      <c r="L107" s="247"/>
    </row>
    <row r="108" s="8" customFormat="1" ht="24.96" customHeight="1">
      <c r="B108" s="192"/>
      <c r="C108" s="193"/>
      <c r="D108" s="194" t="s">
        <v>2741</v>
      </c>
      <c r="E108" s="195"/>
      <c r="F108" s="195"/>
      <c r="G108" s="195"/>
      <c r="H108" s="195"/>
      <c r="I108" s="196"/>
      <c r="J108" s="197">
        <f>J197</f>
        <v>0</v>
      </c>
      <c r="K108" s="193"/>
      <c r="L108" s="198"/>
    </row>
    <row r="109" s="11" customFormat="1" ht="19.92" customHeight="1">
      <c r="B109" s="242"/>
      <c r="C109" s="127"/>
      <c r="D109" s="243" t="s">
        <v>2742</v>
      </c>
      <c r="E109" s="244"/>
      <c r="F109" s="244"/>
      <c r="G109" s="244"/>
      <c r="H109" s="244"/>
      <c r="I109" s="245"/>
      <c r="J109" s="246">
        <f>J198</f>
        <v>0</v>
      </c>
      <c r="K109" s="127"/>
      <c r="L109" s="247"/>
    </row>
    <row r="110" s="8" customFormat="1" ht="24.96" customHeight="1">
      <c r="B110" s="192"/>
      <c r="C110" s="193"/>
      <c r="D110" s="194" t="s">
        <v>2743</v>
      </c>
      <c r="E110" s="195"/>
      <c r="F110" s="195"/>
      <c r="G110" s="195"/>
      <c r="H110" s="195"/>
      <c r="I110" s="196"/>
      <c r="J110" s="197">
        <f>J203</f>
        <v>0</v>
      </c>
      <c r="K110" s="193"/>
      <c r="L110" s="198"/>
    </row>
    <row r="111" s="11" customFormat="1" ht="19.92" customHeight="1">
      <c r="B111" s="242"/>
      <c r="C111" s="127"/>
      <c r="D111" s="243" t="s">
        <v>2744</v>
      </c>
      <c r="E111" s="244"/>
      <c r="F111" s="244"/>
      <c r="G111" s="244"/>
      <c r="H111" s="244"/>
      <c r="I111" s="245"/>
      <c r="J111" s="246">
        <f>J204</f>
        <v>0</v>
      </c>
      <c r="K111" s="127"/>
      <c r="L111" s="247"/>
    </row>
    <row r="112" s="8" customFormat="1" ht="24.96" customHeight="1">
      <c r="B112" s="192"/>
      <c r="C112" s="193"/>
      <c r="D112" s="194" t="s">
        <v>2745</v>
      </c>
      <c r="E112" s="195"/>
      <c r="F112" s="195"/>
      <c r="G112" s="195"/>
      <c r="H112" s="195"/>
      <c r="I112" s="196"/>
      <c r="J112" s="197">
        <f>J209</f>
        <v>0</v>
      </c>
      <c r="K112" s="193"/>
      <c r="L112" s="198"/>
    </row>
    <row r="113" s="11" customFormat="1" ht="19.92" customHeight="1">
      <c r="B113" s="242"/>
      <c r="C113" s="127"/>
      <c r="D113" s="243" t="s">
        <v>2746</v>
      </c>
      <c r="E113" s="244"/>
      <c r="F113" s="244"/>
      <c r="G113" s="244"/>
      <c r="H113" s="244"/>
      <c r="I113" s="245"/>
      <c r="J113" s="246">
        <f>J210</f>
        <v>0</v>
      </c>
      <c r="K113" s="127"/>
      <c r="L113" s="247"/>
    </row>
    <row r="114" s="11" customFormat="1" ht="19.92" customHeight="1">
      <c r="B114" s="242"/>
      <c r="C114" s="127"/>
      <c r="D114" s="243" t="s">
        <v>2747</v>
      </c>
      <c r="E114" s="244"/>
      <c r="F114" s="244"/>
      <c r="G114" s="244"/>
      <c r="H114" s="244"/>
      <c r="I114" s="245"/>
      <c r="J114" s="246">
        <f>J212</f>
        <v>0</v>
      </c>
      <c r="K114" s="127"/>
      <c r="L114" s="247"/>
    </row>
    <row r="115" s="11" customFormat="1" ht="19.92" customHeight="1">
      <c r="B115" s="242"/>
      <c r="C115" s="127"/>
      <c r="D115" s="243" t="s">
        <v>2748</v>
      </c>
      <c r="E115" s="244"/>
      <c r="F115" s="244"/>
      <c r="G115" s="244"/>
      <c r="H115" s="244"/>
      <c r="I115" s="245"/>
      <c r="J115" s="246">
        <f>J214</f>
        <v>0</v>
      </c>
      <c r="K115" s="127"/>
      <c r="L115" s="247"/>
    </row>
    <row r="116" s="11" customFormat="1" ht="19.92" customHeight="1">
      <c r="B116" s="242"/>
      <c r="C116" s="127"/>
      <c r="D116" s="243" t="s">
        <v>2749</v>
      </c>
      <c r="E116" s="244"/>
      <c r="F116" s="244"/>
      <c r="G116" s="244"/>
      <c r="H116" s="244"/>
      <c r="I116" s="245"/>
      <c r="J116" s="246">
        <f>J218</f>
        <v>0</v>
      </c>
      <c r="K116" s="127"/>
      <c r="L116" s="247"/>
    </row>
    <row r="117" s="11" customFormat="1" ht="19.92" customHeight="1">
      <c r="B117" s="242"/>
      <c r="C117" s="127"/>
      <c r="D117" s="243" t="s">
        <v>2750</v>
      </c>
      <c r="E117" s="244"/>
      <c r="F117" s="244"/>
      <c r="G117" s="244"/>
      <c r="H117" s="244"/>
      <c r="I117" s="245"/>
      <c r="J117" s="246">
        <f>J221</f>
        <v>0</v>
      </c>
      <c r="K117" s="127"/>
      <c r="L117" s="247"/>
    </row>
    <row r="118" s="11" customFormat="1" ht="19.92" customHeight="1">
      <c r="B118" s="242"/>
      <c r="C118" s="127"/>
      <c r="D118" s="243" t="s">
        <v>2751</v>
      </c>
      <c r="E118" s="244"/>
      <c r="F118" s="244"/>
      <c r="G118" s="244"/>
      <c r="H118" s="244"/>
      <c r="I118" s="245"/>
      <c r="J118" s="246">
        <f>J226</f>
        <v>0</v>
      </c>
      <c r="K118" s="127"/>
      <c r="L118" s="247"/>
    </row>
    <row r="119" s="8" customFormat="1" ht="24.96" customHeight="1">
      <c r="B119" s="192"/>
      <c r="C119" s="193"/>
      <c r="D119" s="194" t="s">
        <v>2752</v>
      </c>
      <c r="E119" s="195"/>
      <c r="F119" s="195"/>
      <c r="G119" s="195"/>
      <c r="H119" s="195"/>
      <c r="I119" s="196"/>
      <c r="J119" s="197">
        <f>J230</f>
        <v>0</v>
      </c>
      <c r="K119" s="193"/>
      <c r="L119" s="198"/>
    </row>
    <row r="120" s="11" customFormat="1" ht="19.92" customHeight="1">
      <c r="B120" s="242"/>
      <c r="C120" s="127"/>
      <c r="D120" s="243" t="s">
        <v>2753</v>
      </c>
      <c r="E120" s="244"/>
      <c r="F120" s="244"/>
      <c r="G120" s="244"/>
      <c r="H120" s="244"/>
      <c r="I120" s="245"/>
      <c r="J120" s="246">
        <f>J231</f>
        <v>0</v>
      </c>
      <c r="K120" s="127"/>
      <c r="L120" s="247"/>
    </row>
    <row r="121" s="11" customFormat="1" ht="19.92" customHeight="1">
      <c r="B121" s="242"/>
      <c r="C121" s="127"/>
      <c r="D121" s="243" t="s">
        <v>2754</v>
      </c>
      <c r="E121" s="244"/>
      <c r="F121" s="244"/>
      <c r="G121" s="244"/>
      <c r="H121" s="244"/>
      <c r="I121" s="245"/>
      <c r="J121" s="246">
        <f>J234</f>
        <v>0</v>
      </c>
      <c r="K121" s="127"/>
      <c r="L121" s="247"/>
    </row>
    <row r="122" s="11" customFormat="1" ht="19.92" customHeight="1">
      <c r="B122" s="242"/>
      <c r="C122" s="127"/>
      <c r="D122" s="243" t="s">
        <v>2755</v>
      </c>
      <c r="E122" s="244"/>
      <c r="F122" s="244"/>
      <c r="G122" s="244"/>
      <c r="H122" s="244"/>
      <c r="I122" s="245"/>
      <c r="J122" s="246">
        <f>J236</f>
        <v>0</v>
      </c>
      <c r="K122" s="127"/>
      <c r="L122" s="247"/>
    </row>
    <row r="123" s="11" customFormat="1" ht="19.92" customHeight="1">
      <c r="B123" s="242"/>
      <c r="C123" s="127"/>
      <c r="D123" s="243" t="s">
        <v>2756</v>
      </c>
      <c r="E123" s="244"/>
      <c r="F123" s="244"/>
      <c r="G123" s="244"/>
      <c r="H123" s="244"/>
      <c r="I123" s="245"/>
      <c r="J123" s="246">
        <f>J238</f>
        <v>0</v>
      </c>
      <c r="K123" s="127"/>
      <c r="L123" s="247"/>
    </row>
    <row r="124" s="8" customFormat="1" ht="24.96" customHeight="1">
      <c r="B124" s="192"/>
      <c r="C124" s="193"/>
      <c r="D124" s="194" t="s">
        <v>2757</v>
      </c>
      <c r="E124" s="195"/>
      <c r="F124" s="195"/>
      <c r="G124" s="195"/>
      <c r="H124" s="195"/>
      <c r="I124" s="196"/>
      <c r="J124" s="197">
        <f>J245</f>
        <v>0</v>
      </c>
      <c r="K124" s="193"/>
      <c r="L124" s="198"/>
    </row>
    <row r="125" s="11" customFormat="1" ht="19.92" customHeight="1">
      <c r="B125" s="242"/>
      <c r="C125" s="127"/>
      <c r="D125" s="243" t="s">
        <v>2758</v>
      </c>
      <c r="E125" s="244"/>
      <c r="F125" s="244"/>
      <c r="G125" s="244"/>
      <c r="H125" s="244"/>
      <c r="I125" s="245"/>
      <c r="J125" s="246">
        <f>J246</f>
        <v>0</v>
      </c>
      <c r="K125" s="127"/>
      <c r="L125" s="247"/>
    </row>
    <row r="126" s="11" customFormat="1" ht="19.92" customHeight="1">
      <c r="B126" s="242"/>
      <c r="C126" s="127"/>
      <c r="D126" s="243" t="s">
        <v>2759</v>
      </c>
      <c r="E126" s="244"/>
      <c r="F126" s="244"/>
      <c r="G126" s="244"/>
      <c r="H126" s="244"/>
      <c r="I126" s="245"/>
      <c r="J126" s="246">
        <f>J250</f>
        <v>0</v>
      </c>
      <c r="K126" s="127"/>
      <c r="L126" s="247"/>
    </row>
    <row r="127" s="1" customFormat="1" ht="21.84" customHeight="1">
      <c r="B127" s="37"/>
      <c r="C127" s="38"/>
      <c r="D127" s="38"/>
      <c r="E127" s="38"/>
      <c r="F127" s="38"/>
      <c r="G127" s="38"/>
      <c r="H127" s="38"/>
      <c r="I127" s="149"/>
      <c r="J127" s="38"/>
      <c r="K127" s="38"/>
      <c r="L127" s="42"/>
    </row>
    <row r="128" s="1" customFormat="1" ht="6.96" customHeight="1">
      <c r="B128" s="60"/>
      <c r="C128" s="61"/>
      <c r="D128" s="61"/>
      <c r="E128" s="61"/>
      <c r="F128" s="61"/>
      <c r="G128" s="61"/>
      <c r="H128" s="61"/>
      <c r="I128" s="182"/>
      <c r="J128" s="61"/>
      <c r="K128" s="61"/>
      <c r="L128" s="42"/>
    </row>
    <row r="132" s="1" customFormat="1" ht="6.96" customHeight="1">
      <c r="B132" s="62"/>
      <c r="C132" s="63"/>
      <c r="D132" s="63"/>
      <c r="E132" s="63"/>
      <c r="F132" s="63"/>
      <c r="G132" s="63"/>
      <c r="H132" s="63"/>
      <c r="I132" s="185"/>
      <c r="J132" s="63"/>
      <c r="K132" s="63"/>
      <c r="L132" s="42"/>
    </row>
    <row r="133" s="1" customFormat="1" ht="24.96" customHeight="1">
      <c r="B133" s="37"/>
      <c r="C133" s="22" t="s">
        <v>194</v>
      </c>
      <c r="D133" s="38"/>
      <c r="E133" s="38"/>
      <c r="F133" s="38"/>
      <c r="G133" s="38"/>
      <c r="H133" s="38"/>
      <c r="I133" s="149"/>
      <c r="J133" s="38"/>
      <c r="K133" s="38"/>
      <c r="L133" s="42"/>
    </row>
    <row r="134" s="1" customFormat="1" ht="6.96" customHeight="1">
      <c r="B134" s="37"/>
      <c r="C134" s="38"/>
      <c r="D134" s="38"/>
      <c r="E134" s="38"/>
      <c r="F134" s="38"/>
      <c r="G134" s="38"/>
      <c r="H134" s="38"/>
      <c r="I134" s="149"/>
      <c r="J134" s="38"/>
      <c r="K134" s="38"/>
      <c r="L134" s="42"/>
    </row>
    <row r="135" s="1" customFormat="1" ht="12" customHeight="1">
      <c r="B135" s="37"/>
      <c r="C135" s="31" t="s">
        <v>16</v>
      </c>
      <c r="D135" s="38"/>
      <c r="E135" s="38"/>
      <c r="F135" s="38"/>
      <c r="G135" s="38"/>
      <c r="H135" s="38"/>
      <c r="I135" s="149"/>
      <c r="J135" s="38"/>
      <c r="K135" s="38"/>
      <c r="L135" s="42"/>
    </row>
    <row r="136" s="1" customFormat="1" ht="16.5" customHeight="1">
      <c r="B136" s="37"/>
      <c r="C136" s="38"/>
      <c r="D136" s="38"/>
      <c r="E136" s="186" t="str">
        <f>E7</f>
        <v>NOVÝ ZDROJ TEPLA, TEPLOVODNÍ ROZVODY A REGULACE VYTÁPĚNÍ DŘEVOTERM s.r.o, BŘEZOVÁ</v>
      </c>
      <c r="F136" s="31"/>
      <c r="G136" s="31"/>
      <c r="H136" s="31"/>
      <c r="I136" s="149"/>
      <c r="J136" s="38"/>
      <c r="K136" s="38"/>
      <c r="L136" s="42"/>
    </row>
    <row r="137" ht="12" customHeight="1">
      <c r="B137" s="20"/>
      <c r="C137" s="31" t="s">
        <v>187</v>
      </c>
      <c r="D137" s="21"/>
      <c r="E137" s="21"/>
      <c r="F137" s="21"/>
      <c r="G137" s="21"/>
      <c r="H137" s="21"/>
      <c r="I137" s="141"/>
      <c r="J137" s="21"/>
      <c r="K137" s="21"/>
      <c r="L137" s="19"/>
    </row>
    <row r="138" ht="16.5" customHeight="1">
      <c r="B138" s="20"/>
      <c r="C138" s="21"/>
      <c r="D138" s="21"/>
      <c r="E138" s="186" t="s">
        <v>2632</v>
      </c>
      <c r="F138" s="21"/>
      <c r="G138" s="21"/>
      <c r="H138" s="21"/>
      <c r="I138" s="141"/>
      <c r="J138" s="21"/>
      <c r="K138" s="21"/>
      <c r="L138" s="19"/>
    </row>
    <row r="139" ht="12" customHeight="1">
      <c r="B139" s="20"/>
      <c r="C139" s="31" t="s">
        <v>233</v>
      </c>
      <c r="D139" s="21"/>
      <c r="E139" s="21"/>
      <c r="F139" s="21"/>
      <c r="G139" s="21"/>
      <c r="H139" s="21"/>
      <c r="I139" s="141"/>
      <c r="J139" s="21"/>
      <c r="K139" s="21"/>
      <c r="L139" s="19"/>
    </row>
    <row r="140" s="1" customFormat="1" ht="16.5" customHeight="1">
      <c r="B140" s="37"/>
      <c r="C140" s="38"/>
      <c r="D140" s="38"/>
      <c r="E140" s="296" t="s">
        <v>3259</v>
      </c>
      <c r="F140" s="38"/>
      <c r="G140" s="38"/>
      <c r="H140" s="38"/>
      <c r="I140" s="149"/>
      <c r="J140" s="38"/>
      <c r="K140" s="38"/>
      <c r="L140" s="42"/>
    </row>
    <row r="141" s="1" customFormat="1" ht="12" customHeight="1">
      <c r="B141" s="37"/>
      <c r="C141" s="31" t="s">
        <v>2380</v>
      </c>
      <c r="D141" s="38"/>
      <c r="E141" s="38"/>
      <c r="F141" s="38"/>
      <c r="G141" s="38"/>
      <c r="H141" s="38"/>
      <c r="I141" s="149"/>
      <c r="J141" s="38"/>
      <c r="K141" s="38"/>
      <c r="L141" s="42"/>
    </row>
    <row r="142" s="1" customFormat="1" ht="16.5" customHeight="1">
      <c r="B142" s="37"/>
      <c r="C142" s="38"/>
      <c r="D142" s="38"/>
      <c r="E142" s="70" t="str">
        <f>E13</f>
        <v>El. - MaR - Elektro + MaR</v>
      </c>
      <c r="F142" s="38"/>
      <c r="G142" s="38"/>
      <c r="H142" s="38"/>
      <c r="I142" s="149"/>
      <c r="J142" s="38"/>
      <c r="K142" s="38"/>
      <c r="L142" s="42"/>
    </row>
    <row r="143" s="1" customFormat="1" ht="6.96" customHeight="1">
      <c r="B143" s="37"/>
      <c r="C143" s="38"/>
      <c r="D143" s="38"/>
      <c r="E143" s="38"/>
      <c r="F143" s="38"/>
      <c r="G143" s="38"/>
      <c r="H143" s="38"/>
      <c r="I143" s="149"/>
      <c r="J143" s="38"/>
      <c r="K143" s="38"/>
      <c r="L143" s="42"/>
    </row>
    <row r="144" s="1" customFormat="1" ht="12" customHeight="1">
      <c r="B144" s="37"/>
      <c r="C144" s="31" t="s">
        <v>20</v>
      </c>
      <c r="D144" s="38"/>
      <c r="E144" s="38"/>
      <c r="F144" s="26" t="str">
        <f>F16</f>
        <v>Březová</v>
      </c>
      <c r="G144" s="38"/>
      <c r="H144" s="38"/>
      <c r="I144" s="151" t="s">
        <v>22</v>
      </c>
      <c r="J144" s="73" t="str">
        <f>IF(J16="","",J16)</f>
        <v>26. 4. 2019</v>
      </c>
      <c r="K144" s="38"/>
      <c r="L144" s="42"/>
    </row>
    <row r="145" s="1" customFormat="1" ht="6.96" customHeight="1">
      <c r="B145" s="37"/>
      <c r="C145" s="38"/>
      <c r="D145" s="38"/>
      <c r="E145" s="38"/>
      <c r="F145" s="38"/>
      <c r="G145" s="38"/>
      <c r="H145" s="38"/>
      <c r="I145" s="149"/>
      <c r="J145" s="38"/>
      <c r="K145" s="38"/>
      <c r="L145" s="42"/>
    </row>
    <row r="146" s="1" customFormat="1" ht="15.15" customHeight="1">
      <c r="B146" s="37"/>
      <c r="C146" s="31" t="s">
        <v>24</v>
      </c>
      <c r="D146" s="38"/>
      <c r="E146" s="38"/>
      <c r="F146" s="26" t="str">
        <f>E19</f>
        <v xml:space="preserve"> </v>
      </c>
      <c r="G146" s="38"/>
      <c r="H146" s="38"/>
      <c r="I146" s="151" t="s">
        <v>29</v>
      </c>
      <c r="J146" s="35" t="str">
        <f>E25</f>
        <v>Ing. Michal Pátek</v>
      </c>
      <c r="K146" s="38"/>
      <c r="L146" s="42"/>
    </row>
    <row r="147" s="1" customFormat="1" ht="15.15" customHeight="1">
      <c r="B147" s="37"/>
      <c r="C147" s="31" t="s">
        <v>27</v>
      </c>
      <c r="D147" s="38"/>
      <c r="E147" s="38"/>
      <c r="F147" s="26" t="str">
        <f>IF(E22="","",E22)</f>
        <v>Vyplň údaj</v>
      </c>
      <c r="G147" s="38"/>
      <c r="H147" s="38"/>
      <c r="I147" s="151" t="s">
        <v>30</v>
      </c>
      <c r="J147" s="35" t="str">
        <f>E28</f>
        <v>VK CAD s.r.o.</v>
      </c>
      <c r="K147" s="38"/>
      <c r="L147" s="42"/>
    </row>
    <row r="148" s="1" customFormat="1" ht="10.32" customHeight="1">
      <c r="B148" s="37"/>
      <c r="C148" s="38"/>
      <c r="D148" s="38"/>
      <c r="E148" s="38"/>
      <c r="F148" s="38"/>
      <c r="G148" s="38"/>
      <c r="H148" s="38"/>
      <c r="I148" s="149"/>
      <c r="J148" s="38"/>
      <c r="K148" s="38"/>
      <c r="L148" s="42"/>
    </row>
    <row r="149" s="9" customFormat="1" ht="29.28" customHeight="1">
      <c r="B149" s="199"/>
      <c r="C149" s="200" t="s">
        <v>195</v>
      </c>
      <c r="D149" s="201" t="s">
        <v>58</v>
      </c>
      <c r="E149" s="201" t="s">
        <v>54</v>
      </c>
      <c r="F149" s="201" t="s">
        <v>55</v>
      </c>
      <c r="G149" s="201" t="s">
        <v>196</v>
      </c>
      <c r="H149" s="201" t="s">
        <v>197</v>
      </c>
      <c r="I149" s="202" t="s">
        <v>198</v>
      </c>
      <c r="J149" s="203" t="s">
        <v>191</v>
      </c>
      <c r="K149" s="204" t="s">
        <v>199</v>
      </c>
      <c r="L149" s="205"/>
      <c r="M149" s="94" t="s">
        <v>1</v>
      </c>
      <c r="N149" s="95" t="s">
        <v>37</v>
      </c>
      <c r="O149" s="95" t="s">
        <v>200</v>
      </c>
      <c r="P149" s="95" t="s">
        <v>201</v>
      </c>
      <c r="Q149" s="95" t="s">
        <v>202</v>
      </c>
      <c r="R149" s="95" t="s">
        <v>203</v>
      </c>
      <c r="S149" s="95" t="s">
        <v>204</v>
      </c>
      <c r="T149" s="96" t="s">
        <v>205</v>
      </c>
    </row>
    <row r="150" s="1" customFormat="1" ht="22.8" customHeight="1">
      <c r="B150" s="37"/>
      <c r="C150" s="101" t="s">
        <v>206</v>
      </c>
      <c r="D150" s="38"/>
      <c r="E150" s="38"/>
      <c r="F150" s="38"/>
      <c r="G150" s="38"/>
      <c r="H150" s="38"/>
      <c r="I150" s="149"/>
      <c r="J150" s="206">
        <f>BK150</f>
        <v>0</v>
      </c>
      <c r="K150" s="38"/>
      <c r="L150" s="42"/>
      <c r="M150" s="97"/>
      <c r="N150" s="98"/>
      <c r="O150" s="98"/>
      <c r="P150" s="207">
        <f>P151+P197+P203+P209+P230+P245</f>
        <v>0</v>
      </c>
      <c r="Q150" s="98"/>
      <c r="R150" s="207">
        <f>R151+R197+R203+R209+R230+R245</f>
        <v>0</v>
      </c>
      <c r="S150" s="98"/>
      <c r="T150" s="208">
        <f>T151+T197+T203+T209+T230+T245</f>
        <v>0</v>
      </c>
      <c r="AT150" s="16" t="s">
        <v>72</v>
      </c>
      <c r="AU150" s="16" t="s">
        <v>193</v>
      </c>
      <c r="BK150" s="209">
        <f>BK151+BK197+BK203+BK209+BK230+BK245</f>
        <v>0</v>
      </c>
    </row>
    <row r="151" s="10" customFormat="1" ht="25.92" customHeight="1">
      <c r="B151" s="210"/>
      <c r="C151" s="211"/>
      <c r="D151" s="212" t="s">
        <v>72</v>
      </c>
      <c r="E151" s="213" t="s">
        <v>275</v>
      </c>
      <c r="F151" s="213" t="s">
        <v>3261</v>
      </c>
      <c r="G151" s="211"/>
      <c r="H151" s="211"/>
      <c r="I151" s="214"/>
      <c r="J151" s="215">
        <f>BK151</f>
        <v>0</v>
      </c>
      <c r="K151" s="211"/>
      <c r="L151" s="216"/>
      <c r="M151" s="217"/>
      <c r="N151" s="218"/>
      <c r="O151" s="218"/>
      <c r="P151" s="219">
        <f>P152+P182+P187+P189+P191+P193</f>
        <v>0</v>
      </c>
      <c r="Q151" s="218"/>
      <c r="R151" s="219">
        <f>R152+R182+R187+R189+R191+R193</f>
        <v>0</v>
      </c>
      <c r="S151" s="218"/>
      <c r="T151" s="220">
        <f>T152+T182+T187+T189+T191+T193</f>
        <v>0</v>
      </c>
      <c r="AR151" s="221" t="s">
        <v>81</v>
      </c>
      <c r="AT151" s="222" t="s">
        <v>72</v>
      </c>
      <c r="AU151" s="222" t="s">
        <v>73</v>
      </c>
      <c r="AY151" s="221" t="s">
        <v>208</v>
      </c>
      <c r="BK151" s="223">
        <f>BK152+BK182+BK187+BK189+BK191+BK193</f>
        <v>0</v>
      </c>
    </row>
    <row r="152" s="10" customFormat="1" ht="22.8" customHeight="1">
      <c r="B152" s="210"/>
      <c r="C152" s="211"/>
      <c r="D152" s="212" t="s">
        <v>72</v>
      </c>
      <c r="E152" s="248" t="s">
        <v>916</v>
      </c>
      <c r="F152" s="248" t="s">
        <v>917</v>
      </c>
      <c r="G152" s="211"/>
      <c r="H152" s="211"/>
      <c r="I152" s="214"/>
      <c r="J152" s="249">
        <f>BK152</f>
        <v>0</v>
      </c>
      <c r="K152" s="211"/>
      <c r="L152" s="216"/>
      <c r="M152" s="217"/>
      <c r="N152" s="218"/>
      <c r="O152" s="218"/>
      <c r="P152" s="219">
        <f>SUM(P153:P181)</f>
        <v>0</v>
      </c>
      <c r="Q152" s="218"/>
      <c r="R152" s="219">
        <f>SUM(R153:R181)</f>
        <v>0</v>
      </c>
      <c r="S152" s="218"/>
      <c r="T152" s="220">
        <f>SUM(T153:T181)</f>
        <v>0</v>
      </c>
      <c r="AR152" s="221" t="s">
        <v>81</v>
      </c>
      <c r="AT152" s="222" t="s">
        <v>72</v>
      </c>
      <c r="AU152" s="222" t="s">
        <v>81</v>
      </c>
      <c r="AY152" s="221" t="s">
        <v>208</v>
      </c>
      <c r="BK152" s="223">
        <f>SUM(BK153:BK181)</f>
        <v>0</v>
      </c>
    </row>
    <row r="153" s="1" customFormat="1" ht="16.5" customHeight="1">
      <c r="B153" s="37"/>
      <c r="C153" s="224" t="s">
        <v>81</v>
      </c>
      <c r="D153" s="224" t="s">
        <v>209</v>
      </c>
      <c r="E153" s="225" t="s">
        <v>2761</v>
      </c>
      <c r="F153" s="226" t="s">
        <v>2762</v>
      </c>
      <c r="G153" s="227" t="s">
        <v>284</v>
      </c>
      <c r="H153" s="228">
        <v>1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3262</v>
      </c>
    </row>
    <row r="154" s="1" customFormat="1" ht="24" customHeight="1">
      <c r="B154" s="37"/>
      <c r="C154" s="224" t="s">
        <v>83</v>
      </c>
      <c r="D154" s="224" t="s">
        <v>209</v>
      </c>
      <c r="E154" s="225" t="s">
        <v>2764</v>
      </c>
      <c r="F154" s="226" t="s">
        <v>2765</v>
      </c>
      <c r="G154" s="227" t="s">
        <v>284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3263</v>
      </c>
    </row>
    <row r="155" s="1" customFormat="1" ht="16.5" customHeight="1">
      <c r="B155" s="37"/>
      <c r="C155" s="224" t="s">
        <v>104</v>
      </c>
      <c r="D155" s="224" t="s">
        <v>209</v>
      </c>
      <c r="E155" s="225" t="s">
        <v>2767</v>
      </c>
      <c r="F155" s="226" t="s">
        <v>2768</v>
      </c>
      <c r="G155" s="227" t="s">
        <v>284</v>
      </c>
      <c r="H155" s="228">
        <v>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3264</v>
      </c>
    </row>
    <row r="156" s="1" customFormat="1" ht="24" customHeight="1">
      <c r="B156" s="37"/>
      <c r="C156" s="224" t="s">
        <v>221</v>
      </c>
      <c r="D156" s="224" t="s">
        <v>209</v>
      </c>
      <c r="E156" s="225" t="s">
        <v>2770</v>
      </c>
      <c r="F156" s="226" t="s">
        <v>2771</v>
      </c>
      <c r="G156" s="227" t="s">
        <v>284</v>
      </c>
      <c r="H156" s="228">
        <v>2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3265</v>
      </c>
    </row>
    <row r="157" s="1" customFormat="1" ht="24" customHeight="1">
      <c r="B157" s="37"/>
      <c r="C157" s="224" t="s">
        <v>207</v>
      </c>
      <c r="D157" s="224" t="s">
        <v>209</v>
      </c>
      <c r="E157" s="225" t="s">
        <v>2773</v>
      </c>
      <c r="F157" s="226" t="s">
        <v>2774</v>
      </c>
      <c r="G157" s="227" t="s">
        <v>284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3266</v>
      </c>
    </row>
    <row r="158" s="1" customFormat="1" ht="16.5" customHeight="1">
      <c r="B158" s="37"/>
      <c r="C158" s="224" t="s">
        <v>228</v>
      </c>
      <c r="D158" s="224" t="s">
        <v>209</v>
      </c>
      <c r="E158" s="225" t="s">
        <v>2776</v>
      </c>
      <c r="F158" s="226" t="s">
        <v>2777</v>
      </c>
      <c r="G158" s="227" t="s">
        <v>284</v>
      </c>
      <c r="H158" s="228">
        <v>1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3267</v>
      </c>
    </row>
    <row r="159" s="1" customFormat="1" ht="16.5" customHeight="1">
      <c r="B159" s="37"/>
      <c r="C159" s="224" t="s">
        <v>302</v>
      </c>
      <c r="D159" s="224" t="s">
        <v>209</v>
      </c>
      <c r="E159" s="225" t="s">
        <v>2779</v>
      </c>
      <c r="F159" s="226" t="s">
        <v>2780</v>
      </c>
      <c r="G159" s="227" t="s">
        <v>284</v>
      </c>
      <c r="H159" s="228">
        <v>10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3268</v>
      </c>
    </row>
    <row r="160" s="1" customFormat="1" ht="16.5" customHeight="1">
      <c r="B160" s="37"/>
      <c r="C160" s="224" t="s">
        <v>285</v>
      </c>
      <c r="D160" s="224" t="s">
        <v>209</v>
      </c>
      <c r="E160" s="225" t="s">
        <v>927</v>
      </c>
      <c r="F160" s="226" t="s">
        <v>928</v>
      </c>
      <c r="G160" s="227" t="s">
        <v>284</v>
      </c>
      <c r="H160" s="228">
        <v>1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3269</v>
      </c>
    </row>
    <row r="161" s="1" customFormat="1" ht="16.5" customHeight="1">
      <c r="B161" s="37"/>
      <c r="C161" s="224" t="s">
        <v>309</v>
      </c>
      <c r="D161" s="224" t="s">
        <v>209</v>
      </c>
      <c r="E161" s="225" t="s">
        <v>933</v>
      </c>
      <c r="F161" s="226" t="s">
        <v>934</v>
      </c>
      <c r="G161" s="227" t="s">
        <v>284</v>
      </c>
      <c r="H161" s="228">
        <v>2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221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3270</v>
      </c>
    </row>
    <row r="162" s="1" customFormat="1" ht="16.5" customHeight="1">
      <c r="B162" s="37"/>
      <c r="C162" s="224" t="s">
        <v>313</v>
      </c>
      <c r="D162" s="224" t="s">
        <v>209</v>
      </c>
      <c r="E162" s="225" t="s">
        <v>939</v>
      </c>
      <c r="F162" s="226" t="s">
        <v>940</v>
      </c>
      <c r="G162" s="227" t="s">
        <v>284</v>
      </c>
      <c r="H162" s="228">
        <v>2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3271</v>
      </c>
    </row>
    <row r="163" s="1" customFormat="1" ht="16.5" customHeight="1">
      <c r="B163" s="37"/>
      <c r="C163" s="224" t="s">
        <v>317</v>
      </c>
      <c r="D163" s="224" t="s">
        <v>209</v>
      </c>
      <c r="E163" s="225" t="s">
        <v>951</v>
      </c>
      <c r="F163" s="226" t="s">
        <v>952</v>
      </c>
      <c r="G163" s="227" t="s">
        <v>284</v>
      </c>
      <c r="H163" s="228">
        <v>1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3272</v>
      </c>
    </row>
    <row r="164" s="1" customFormat="1" ht="16.5" customHeight="1">
      <c r="B164" s="37"/>
      <c r="C164" s="224" t="s">
        <v>321</v>
      </c>
      <c r="D164" s="224" t="s">
        <v>209</v>
      </c>
      <c r="E164" s="225" t="s">
        <v>965</v>
      </c>
      <c r="F164" s="226" t="s">
        <v>966</v>
      </c>
      <c r="G164" s="227" t="s">
        <v>284</v>
      </c>
      <c r="H164" s="228">
        <v>3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3273</v>
      </c>
    </row>
    <row r="165" s="1" customFormat="1" ht="16.5" customHeight="1">
      <c r="B165" s="37"/>
      <c r="C165" s="224" t="s">
        <v>325</v>
      </c>
      <c r="D165" s="224" t="s">
        <v>209</v>
      </c>
      <c r="E165" s="225" t="s">
        <v>1005</v>
      </c>
      <c r="F165" s="226" t="s">
        <v>1006</v>
      </c>
      <c r="G165" s="227" t="s">
        <v>284</v>
      </c>
      <c r="H165" s="228">
        <v>2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3274</v>
      </c>
    </row>
    <row r="166" s="1" customFormat="1" ht="16.5" customHeight="1">
      <c r="B166" s="37"/>
      <c r="C166" s="224" t="s">
        <v>329</v>
      </c>
      <c r="D166" s="224" t="s">
        <v>209</v>
      </c>
      <c r="E166" s="225" t="s">
        <v>1011</v>
      </c>
      <c r="F166" s="226" t="s">
        <v>1012</v>
      </c>
      <c r="G166" s="227" t="s">
        <v>284</v>
      </c>
      <c r="H166" s="228">
        <v>2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3275</v>
      </c>
    </row>
    <row r="167" s="1" customFormat="1" ht="16.5" customHeight="1">
      <c r="B167" s="37"/>
      <c r="C167" s="224" t="s">
        <v>8</v>
      </c>
      <c r="D167" s="224" t="s">
        <v>209</v>
      </c>
      <c r="E167" s="225" t="s">
        <v>1029</v>
      </c>
      <c r="F167" s="226" t="s">
        <v>1030</v>
      </c>
      <c r="G167" s="227" t="s">
        <v>284</v>
      </c>
      <c r="H167" s="228">
        <v>1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221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3276</v>
      </c>
    </row>
    <row r="168" s="1" customFormat="1" ht="16.5" customHeight="1">
      <c r="B168" s="37"/>
      <c r="C168" s="224" t="s">
        <v>336</v>
      </c>
      <c r="D168" s="224" t="s">
        <v>209</v>
      </c>
      <c r="E168" s="225" t="s">
        <v>1035</v>
      </c>
      <c r="F168" s="226" t="s">
        <v>1036</v>
      </c>
      <c r="G168" s="227" t="s">
        <v>284</v>
      </c>
      <c r="H168" s="228">
        <v>3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3277</v>
      </c>
    </row>
    <row r="169" s="1" customFormat="1" ht="16.5" customHeight="1">
      <c r="B169" s="37"/>
      <c r="C169" s="224" t="s">
        <v>341</v>
      </c>
      <c r="D169" s="224" t="s">
        <v>209</v>
      </c>
      <c r="E169" s="225" t="s">
        <v>562</v>
      </c>
      <c r="F169" s="226" t="s">
        <v>563</v>
      </c>
      <c r="G169" s="227" t="s">
        <v>284</v>
      </c>
      <c r="H169" s="228">
        <v>2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3278</v>
      </c>
    </row>
    <row r="170" s="1" customFormat="1" ht="16.5" customHeight="1">
      <c r="B170" s="37"/>
      <c r="C170" s="224" t="s">
        <v>345</v>
      </c>
      <c r="D170" s="224" t="s">
        <v>209</v>
      </c>
      <c r="E170" s="225" t="s">
        <v>1045</v>
      </c>
      <c r="F170" s="226" t="s">
        <v>1046</v>
      </c>
      <c r="G170" s="227" t="s">
        <v>284</v>
      </c>
      <c r="H170" s="228">
        <v>9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3279</v>
      </c>
    </row>
    <row r="171" s="1" customFormat="1" ht="16.5" customHeight="1">
      <c r="B171" s="37"/>
      <c r="C171" s="224" t="s">
        <v>349</v>
      </c>
      <c r="D171" s="224" t="s">
        <v>209</v>
      </c>
      <c r="E171" s="225" t="s">
        <v>1051</v>
      </c>
      <c r="F171" s="226" t="s">
        <v>1052</v>
      </c>
      <c r="G171" s="227" t="s">
        <v>284</v>
      </c>
      <c r="H171" s="228">
        <v>2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3280</v>
      </c>
    </row>
    <row r="172" s="1" customFormat="1" ht="16.5" customHeight="1">
      <c r="B172" s="37"/>
      <c r="C172" s="224" t="s">
        <v>353</v>
      </c>
      <c r="D172" s="224" t="s">
        <v>209</v>
      </c>
      <c r="E172" s="225" t="s">
        <v>1057</v>
      </c>
      <c r="F172" s="226" t="s">
        <v>1058</v>
      </c>
      <c r="G172" s="227" t="s">
        <v>284</v>
      </c>
      <c r="H172" s="228">
        <v>2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3281</v>
      </c>
    </row>
    <row r="173" s="1" customFormat="1" ht="16.5" customHeight="1">
      <c r="B173" s="37"/>
      <c r="C173" s="224" t="s">
        <v>7</v>
      </c>
      <c r="D173" s="224" t="s">
        <v>209</v>
      </c>
      <c r="E173" s="225" t="s">
        <v>1069</v>
      </c>
      <c r="F173" s="226" t="s">
        <v>1070</v>
      </c>
      <c r="G173" s="227" t="s">
        <v>284</v>
      </c>
      <c r="H173" s="228">
        <v>2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3282</v>
      </c>
    </row>
    <row r="174" s="1" customFormat="1" ht="16.5" customHeight="1">
      <c r="B174" s="37"/>
      <c r="C174" s="224" t="s">
        <v>360</v>
      </c>
      <c r="D174" s="224" t="s">
        <v>209</v>
      </c>
      <c r="E174" s="225" t="s">
        <v>1081</v>
      </c>
      <c r="F174" s="226" t="s">
        <v>1082</v>
      </c>
      <c r="G174" s="227" t="s">
        <v>284</v>
      </c>
      <c r="H174" s="228">
        <v>6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3283</v>
      </c>
    </row>
    <row r="175" s="1" customFormat="1" ht="16.5" customHeight="1">
      <c r="B175" s="37"/>
      <c r="C175" s="224" t="s">
        <v>364</v>
      </c>
      <c r="D175" s="224" t="s">
        <v>209</v>
      </c>
      <c r="E175" s="225" t="s">
        <v>1093</v>
      </c>
      <c r="F175" s="226" t="s">
        <v>1094</v>
      </c>
      <c r="G175" s="227" t="s">
        <v>284</v>
      </c>
      <c r="H175" s="228">
        <v>30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3284</v>
      </c>
    </row>
    <row r="176" s="1" customFormat="1" ht="16.5" customHeight="1">
      <c r="B176" s="37"/>
      <c r="C176" s="224" t="s">
        <v>368</v>
      </c>
      <c r="D176" s="224" t="s">
        <v>209</v>
      </c>
      <c r="E176" s="225" t="s">
        <v>1111</v>
      </c>
      <c r="F176" s="226" t="s">
        <v>1112</v>
      </c>
      <c r="G176" s="227" t="s">
        <v>284</v>
      </c>
      <c r="H176" s="228">
        <v>1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3285</v>
      </c>
    </row>
    <row r="177" s="1" customFormat="1" ht="16.5" customHeight="1">
      <c r="B177" s="37"/>
      <c r="C177" s="224" t="s">
        <v>372</v>
      </c>
      <c r="D177" s="224" t="s">
        <v>209</v>
      </c>
      <c r="E177" s="225" t="s">
        <v>1123</v>
      </c>
      <c r="F177" s="226" t="s">
        <v>1124</v>
      </c>
      <c r="G177" s="227" t="s">
        <v>284</v>
      </c>
      <c r="H177" s="228">
        <v>2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3286</v>
      </c>
    </row>
    <row r="178" s="1" customFormat="1" ht="16.5" customHeight="1">
      <c r="B178" s="37"/>
      <c r="C178" s="224" t="s">
        <v>376</v>
      </c>
      <c r="D178" s="224" t="s">
        <v>209</v>
      </c>
      <c r="E178" s="225" t="s">
        <v>1131</v>
      </c>
      <c r="F178" s="226" t="s">
        <v>1132</v>
      </c>
      <c r="G178" s="227" t="s">
        <v>284</v>
      </c>
      <c r="H178" s="228">
        <v>2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3287</v>
      </c>
    </row>
    <row r="179" s="1" customFormat="1" ht="16.5" customHeight="1">
      <c r="B179" s="37"/>
      <c r="C179" s="224" t="s">
        <v>384</v>
      </c>
      <c r="D179" s="224" t="s">
        <v>209</v>
      </c>
      <c r="E179" s="225" t="s">
        <v>1135</v>
      </c>
      <c r="F179" s="226" t="s">
        <v>1136</v>
      </c>
      <c r="G179" s="227" t="s">
        <v>284</v>
      </c>
      <c r="H179" s="228">
        <v>2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3288</v>
      </c>
    </row>
    <row r="180" s="1" customFormat="1" ht="16.5" customHeight="1">
      <c r="B180" s="37"/>
      <c r="C180" s="224" t="s">
        <v>388</v>
      </c>
      <c r="D180" s="224" t="s">
        <v>209</v>
      </c>
      <c r="E180" s="225" t="s">
        <v>1143</v>
      </c>
      <c r="F180" s="226" t="s">
        <v>1144</v>
      </c>
      <c r="G180" s="227" t="s">
        <v>284</v>
      </c>
      <c r="H180" s="228">
        <v>2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3289</v>
      </c>
    </row>
    <row r="181" s="1" customFormat="1" ht="16.5" customHeight="1">
      <c r="B181" s="37"/>
      <c r="C181" s="224" t="s">
        <v>392</v>
      </c>
      <c r="D181" s="224" t="s">
        <v>209</v>
      </c>
      <c r="E181" s="225" t="s">
        <v>1147</v>
      </c>
      <c r="F181" s="226" t="s">
        <v>1148</v>
      </c>
      <c r="G181" s="227" t="s">
        <v>284</v>
      </c>
      <c r="H181" s="228">
        <v>2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3290</v>
      </c>
    </row>
    <row r="182" s="10" customFormat="1" ht="22.8" customHeight="1">
      <c r="B182" s="210"/>
      <c r="C182" s="211"/>
      <c r="D182" s="212" t="s">
        <v>72</v>
      </c>
      <c r="E182" s="248" t="s">
        <v>277</v>
      </c>
      <c r="F182" s="248" t="s">
        <v>556</v>
      </c>
      <c r="G182" s="211"/>
      <c r="H182" s="211"/>
      <c r="I182" s="214"/>
      <c r="J182" s="249">
        <f>BK182</f>
        <v>0</v>
      </c>
      <c r="K182" s="211"/>
      <c r="L182" s="216"/>
      <c r="M182" s="217"/>
      <c r="N182" s="218"/>
      <c r="O182" s="218"/>
      <c r="P182" s="219">
        <f>SUM(P183:P186)</f>
        <v>0</v>
      </c>
      <c r="Q182" s="218"/>
      <c r="R182" s="219">
        <f>SUM(R183:R186)</f>
        <v>0</v>
      </c>
      <c r="S182" s="218"/>
      <c r="T182" s="220">
        <f>SUM(T183:T186)</f>
        <v>0</v>
      </c>
      <c r="AR182" s="221" t="s">
        <v>81</v>
      </c>
      <c r="AT182" s="222" t="s">
        <v>72</v>
      </c>
      <c r="AU182" s="222" t="s">
        <v>81</v>
      </c>
      <c r="AY182" s="221" t="s">
        <v>208</v>
      </c>
      <c r="BK182" s="223">
        <f>SUM(BK183:BK186)</f>
        <v>0</v>
      </c>
    </row>
    <row r="183" s="1" customFormat="1" ht="16.5" customHeight="1">
      <c r="B183" s="37"/>
      <c r="C183" s="224" t="s">
        <v>396</v>
      </c>
      <c r="D183" s="224" t="s">
        <v>209</v>
      </c>
      <c r="E183" s="225" t="s">
        <v>562</v>
      </c>
      <c r="F183" s="226" t="s">
        <v>563</v>
      </c>
      <c r="G183" s="227" t="s">
        <v>284</v>
      </c>
      <c r="H183" s="228">
        <v>1</v>
      </c>
      <c r="I183" s="229"/>
      <c r="J183" s="230">
        <f>ROUND(I183*H183,2)</f>
        <v>0</v>
      </c>
      <c r="K183" s="226" t="s">
        <v>1</v>
      </c>
      <c r="L183" s="42"/>
      <c r="M183" s="231" t="s">
        <v>1</v>
      </c>
      <c r="N183" s="232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221</v>
      </c>
      <c r="AT183" s="235" t="s">
        <v>209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221</v>
      </c>
      <c r="BM183" s="235" t="s">
        <v>3291</v>
      </c>
    </row>
    <row r="184" s="1" customFormat="1" ht="16.5" customHeight="1">
      <c r="B184" s="37"/>
      <c r="C184" s="224" t="s">
        <v>400</v>
      </c>
      <c r="D184" s="224" t="s">
        <v>209</v>
      </c>
      <c r="E184" s="225" t="s">
        <v>566</v>
      </c>
      <c r="F184" s="226" t="s">
        <v>567</v>
      </c>
      <c r="G184" s="227" t="s">
        <v>284</v>
      </c>
      <c r="H184" s="228">
        <v>1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3292</v>
      </c>
    </row>
    <row r="185" s="1" customFormat="1" ht="16.5" customHeight="1">
      <c r="B185" s="37"/>
      <c r="C185" s="224" t="s">
        <v>404</v>
      </c>
      <c r="D185" s="224" t="s">
        <v>209</v>
      </c>
      <c r="E185" s="225" t="s">
        <v>570</v>
      </c>
      <c r="F185" s="226" t="s">
        <v>571</v>
      </c>
      <c r="G185" s="227" t="s">
        <v>284</v>
      </c>
      <c r="H185" s="228">
        <v>1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3293</v>
      </c>
    </row>
    <row r="186" s="1" customFormat="1" ht="16.5" customHeight="1">
      <c r="B186" s="37"/>
      <c r="C186" s="224" t="s">
        <v>408</v>
      </c>
      <c r="D186" s="224" t="s">
        <v>209</v>
      </c>
      <c r="E186" s="225" t="s">
        <v>574</v>
      </c>
      <c r="F186" s="226" t="s">
        <v>575</v>
      </c>
      <c r="G186" s="227" t="s">
        <v>284</v>
      </c>
      <c r="H186" s="228">
        <v>1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3294</v>
      </c>
    </row>
    <row r="187" s="10" customFormat="1" ht="22.8" customHeight="1">
      <c r="B187" s="210"/>
      <c r="C187" s="211"/>
      <c r="D187" s="212" t="s">
        <v>72</v>
      </c>
      <c r="E187" s="248" t="s">
        <v>279</v>
      </c>
      <c r="F187" s="248" t="s">
        <v>2808</v>
      </c>
      <c r="G187" s="211"/>
      <c r="H187" s="211"/>
      <c r="I187" s="214"/>
      <c r="J187" s="249">
        <f>BK187</f>
        <v>0</v>
      </c>
      <c r="K187" s="211"/>
      <c r="L187" s="216"/>
      <c r="M187" s="217"/>
      <c r="N187" s="218"/>
      <c r="O187" s="218"/>
      <c r="P187" s="219">
        <f>P188</f>
        <v>0</v>
      </c>
      <c r="Q187" s="218"/>
      <c r="R187" s="219">
        <f>R188</f>
        <v>0</v>
      </c>
      <c r="S187" s="218"/>
      <c r="T187" s="220">
        <f>T188</f>
        <v>0</v>
      </c>
      <c r="AR187" s="221" t="s">
        <v>81</v>
      </c>
      <c r="AT187" s="222" t="s">
        <v>72</v>
      </c>
      <c r="AU187" s="222" t="s">
        <v>81</v>
      </c>
      <c r="AY187" s="221" t="s">
        <v>208</v>
      </c>
      <c r="BK187" s="223">
        <f>BK188</f>
        <v>0</v>
      </c>
    </row>
    <row r="188" s="1" customFormat="1" ht="24" customHeight="1">
      <c r="B188" s="37"/>
      <c r="C188" s="224" t="s">
        <v>412</v>
      </c>
      <c r="D188" s="224" t="s">
        <v>209</v>
      </c>
      <c r="E188" s="225" t="s">
        <v>2809</v>
      </c>
      <c r="F188" s="226" t="s">
        <v>2810</v>
      </c>
      <c r="G188" s="227" t="s">
        <v>284</v>
      </c>
      <c r="H188" s="228">
        <v>1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3295</v>
      </c>
    </row>
    <row r="189" s="10" customFormat="1" ht="22.8" customHeight="1">
      <c r="B189" s="210"/>
      <c r="C189" s="211"/>
      <c r="D189" s="212" t="s">
        <v>72</v>
      </c>
      <c r="E189" s="248" t="s">
        <v>380</v>
      </c>
      <c r="F189" s="248" t="s">
        <v>2812</v>
      </c>
      <c r="G189" s="211"/>
      <c r="H189" s="211"/>
      <c r="I189" s="214"/>
      <c r="J189" s="249">
        <f>BK189</f>
        <v>0</v>
      </c>
      <c r="K189" s="211"/>
      <c r="L189" s="216"/>
      <c r="M189" s="217"/>
      <c r="N189" s="218"/>
      <c r="O189" s="218"/>
      <c r="P189" s="219">
        <f>P190</f>
        <v>0</v>
      </c>
      <c r="Q189" s="218"/>
      <c r="R189" s="219">
        <f>R190</f>
        <v>0</v>
      </c>
      <c r="S189" s="218"/>
      <c r="T189" s="220">
        <f>T190</f>
        <v>0</v>
      </c>
      <c r="AR189" s="221" t="s">
        <v>81</v>
      </c>
      <c r="AT189" s="222" t="s">
        <v>72</v>
      </c>
      <c r="AU189" s="222" t="s">
        <v>81</v>
      </c>
      <c r="AY189" s="221" t="s">
        <v>208</v>
      </c>
      <c r="BK189" s="223">
        <f>BK190</f>
        <v>0</v>
      </c>
    </row>
    <row r="190" s="1" customFormat="1" ht="16.5" customHeight="1">
      <c r="B190" s="37"/>
      <c r="C190" s="224" t="s">
        <v>416</v>
      </c>
      <c r="D190" s="224" t="s">
        <v>209</v>
      </c>
      <c r="E190" s="225" t="s">
        <v>498</v>
      </c>
      <c r="F190" s="226" t="s">
        <v>499</v>
      </c>
      <c r="G190" s="227" t="s">
        <v>284</v>
      </c>
      <c r="H190" s="228">
        <v>14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3296</v>
      </c>
    </row>
    <row r="191" s="10" customFormat="1" ht="22.8" customHeight="1">
      <c r="B191" s="210"/>
      <c r="C191" s="211"/>
      <c r="D191" s="212" t="s">
        <v>72</v>
      </c>
      <c r="E191" s="248" t="s">
        <v>382</v>
      </c>
      <c r="F191" s="248" t="s">
        <v>2814</v>
      </c>
      <c r="G191" s="211"/>
      <c r="H191" s="211"/>
      <c r="I191" s="214"/>
      <c r="J191" s="249">
        <f>BK191</f>
        <v>0</v>
      </c>
      <c r="K191" s="211"/>
      <c r="L191" s="216"/>
      <c r="M191" s="217"/>
      <c r="N191" s="218"/>
      <c r="O191" s="218"/>
      <c r="P191" s="219">
        <f>P192</f>
        <v>0</v>
      </c>
      <c r="Q191" s="218"/>
      <c r="R191" s="219">
        <f>R192</f>
        <v>0</v>
      </c>
      <c r="S191" s="218"/>
      <c r="T191" s="220">
        <f>T192</f>
        <v>0</v>
      </c>
      <c r="AR191" s="221" t="s">
        <v>81</v>
      </c>
      <c r="AT191" s="222" t="s">
        <v>72</v>
      </c>
      <c r="AU191" s="222" t="s">
        <v>81</v>
      </c>
      <c r="AY191" s="221" t="s">
        <v>208</v>
      </c>
      <c r="BK191" s="223">
        <f>BK192</f>
        <v>0</v>
      </c>
    </row>
    <row r="192" s="1" customFormat="1" ht="24" customHeight="1">
      <c r="B192" s="37"/>
      <c r="C192" s="224" t="s">
        <v>418</v>
      </c>
      <c r="D192" s="224" t="s">
        <v>209</v>
      </c>
      <c r="E192" s="225" t="s">
        <v>2815</v>
      </c>
      <c r="F192" s="226" t="s">
        <v>2816</v>
      </c>
      <c r="G192" s="227" t="s">
        <v>284</v>
      </c>
      <c r="H192" s="228">
        <v>1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221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3297</v>
      </c>
    </row>
    <row r="193" s="10" customFormat="1" ht="22.8" customHeight="1">
      <c r="B193" s="210"/>
      <c r="C193" s="211"/>
      <c r="D193" s="212" t="s">
        <v>72</v>
      </c>
      <c r="E193" s="248" t="s">
        <v>457</v>
      </c>
      <c r="F193" s="248" t="s">
        <v>458</v>
      </c>
      <c r="G193" s="211"/>
      <c r="H193" s="211"/>
      <c r="I193" s="214"/>
      <c r="J193" s="249">
        <f>BK193</f>
        <v>0</v>
      </c>
      <c r="K193" s="211"/>
      <c r="L193" s="216"/>
      <c r="M193" s="217"/>
      <c r="N193" s="218"/>
      <c r="O193" s="218"/>
      <c r="P193" s="219">
        <f>SUM(P194:P196)</f>
        <v>0</v>
      </c>
      <c r="Q193" s="218"/>
      <c r="R193" s="219">
        <f>SUM(R194:R196)</f>
        <v>0</v>
      </c>
      <c r="S193" s="218"/>
      <c r="T193" s="220">
        <f>SUM(T194:T196)</f>
        <v>0</v>
      </c>
      <c r="AR193" s="221" t="s">
        <v>81</v>
      </c>
      <c r="AT193" s="222" t="s">
        <v>72</v>
      </c>
      <c r="AU193" s="222" t="s">
        <v>81</v>
      </c>
      <c r="AY193" s="221" t="s">
        <v>208</v>
      </c>
      <c r="BK193" s="223">
        <f>SUM(BK194:BK196)</f>
        <v>0</v>
      </c>
    </row>
    <row r="194" s="1" customFormat="1" ht="16.5" customHeight="1">
      <c r="B194" s="37"/>
      <c r="C194" s="224" t="s">
        <v>420</v>
      </c>
      <c r="D194" s="224" t="s">
        <v>209</v>
      </c>
      <c r="E194" s="225" t="s">
        <v>3298</v>
      </c>
      <c r="F194" s="226" t="s">
        <v>3299</v>
      </c>
      <c r="G194" s="227" t="s">
        <v>462</v>
      </c>
      <c r="H194" s="228">
        <v>1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3300</v>
      </c>
    </row>
    <row r="195" s="1" customFormat="1" ht="16.5" customHeight="1">
      <c r="B195" s="37"/>
      <c r="C195" s="224" t="s">
        <v>422</v>
      </c>
      <c r="D195" s="224" t="s">
        <v>209</v>
      </c>
      <c r="E195" s="225" t="s">
        <v>3301</v>
      </c>
      <c r="F195" s="226" t="s">
        <v>3302</v>
      </c>
      <c r="G195" s="227" t="s">
        <v>462</v>
      </c>
      <c r="H195" s="228">
        <v>1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221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3303</v>
      </c>
    </row>
    <row r="196" s="1" customFormat="1" ht="16.5" customHeight="1">
      <c r="B196" s="37"/>
      <c r="C196" s="224" t="s">
        <v>424</v>
      </c>
      <c r="D196" s="224" t="s">
        <v>209</v>
      </c>
      <c r="E196" s="225" t="s">
        <v>481</v>
      </c>
      <c r="F196" s="226" t="s">
        <v>470</v>
      </c>
      <c r="G196" s="227" t="s">
        <v>462</v>
      </c>
      <c r="H196" s="228">
        <v>1</v>
      </c>
      <c r="I196" s="229"/>
      <c r="J196" s="230">
        <f>ROUND(I196*H196,2)</f>
        <v>0</v>
      </c>
      <c r="K196" s="226" t="s">
        <v>1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221</v>
      </c>
      <c r="AT196" s="235" t="s">
        <v>209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3304</v>
      </c>
    </row>
    <row r="197" s="10" customFormat="1" ht="25.92" customHeight="1">
      <c r="B197" s="210"/>
      <c r="C197" s="211"/>
      <c r="D197" s="212" t="s">
        <v>72</v>
      </c>
      <c r="E197" s="213" t="s">
        <v>501</v>
      </c>
      <c r="F197" s="213" t="s">
        <v>2825</v>
      </c>
      <c r="G197" s="211"/>
      <c r="H197" s="211"/>
      <c r="I197" s="214"/>
      <c r="J197" s="215">
        <f>BK197</f>
        <v>0</v>
      </c>
      <c r="K197" s="211"/>
      <c r="L197" s="216"/>
      <c r="M197" s="217"/>
      <c r="N197" s="218"/>
      <c r="O197" s="218"/>
      <c r="P197" s="219">
        <f>P198</f>
        <v>0</v>
      </c>
      <c r="Q197" s="218"/>
      <c r="R197" s="219">
        <f>R198</f>
        <v>0</v>
      </c>
      <c r="S197" s="218"/>
      <c r="T197" s="220">
        <f>T198</f>
        <v>0</v>
      </c>
      <c r="AR197" s="221" t="s">
        <v>81</v>
      </c>
      <c r="AT197" s="222" t="s">
        <v>72</v>
      </c>
      <c r="AU197" s="222" t="s">
        <v>73</v>
      </c>
      <c r="AY197" s="221" t="s">
        <v>208</v>
      </c>
      <c r="BK197" s="223">
        <f>BK198</f>
        <v>0</v>
      </c>
    </row>
    <row r="198" s="10" customFormat="1" ht="22.8" customHeight="1">
      <c r="B198" s="210"/>
      <c r="C198" s="211"/>
      <c r="D198" s="212" t="s">
        <v>72</v>
      </c>
      <c r="E198" s="248" t="s">
        <v>2826</v>
      </c>
      <c r="F198" s="248" t="s">
        <v>2827</v>
      </c>
      <c r="G198" s="211"/>
      <c r="H198" s="211"/>
      <c r="I198" s="214"/>
      <c r="J198" s="249">
        <f>BK198</f>
        <v>0</v>
      </c>
      <c r="K198" s="211"/>
      <c r="L198" s="216"/>
      <c r="M198" s="217"/>
      <c r="N198" s="218"/>
      <c r="O198" s="218"/>
      <c r="P198" s="219">
        <f>SUM(P199:P202)</f>
        <v>0</v>
      </c>
      <c r="Q198" s="218"/>
      <c r="R198" s="219">
        <f>SUM(R199:R202)</f>
        <v>0</v>
      </c>
      <c r="S198" s="218"/>
      <c r="T198" s="220">
        <f>SUM(T199:T202)</f>
        <v>0</v>
      </c>
      <c r="AR198" s="221" t="s">
        <v>81</v>
      </c>
      <c r="AT198" s="222" t="s">
        <v>72</v>
      </c>
      <c r="AU198" s="222" t="s">
        <v>81</v>
      </c>
      <c r="AY198" s="221" t="s">
        <v>208</v>
      </c>
      <c r="BK198" s="223">
        <f>SUM(BK199:BK202)</f>
        <v>0</v>
      </c>
    </row>
    <row r="199" s="1" customFormat="1" ht="16.5" customHeight="1">
      <c r="B199" s="37"/>
      <c r="C199" s="224" t="s">
        <v>426</v>
      </c>
      <c r="D199" s="224" t="s">
        <v>209</v>
      </c>
      <c r="E199" s="225" t="s">
        <v>598</v>
      </c>
      <c r="F199" s="226" t="s">
        <v>599</v>
      </c>
      <c r="G199" s="227" t="s">
        <v>600</v>
      </c>
      <c r="H199" s="228">
        <v>15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221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221</v>
      </c>
      <c r="BM199" s="235" t="s">
        <v>3305</v>
      </c>
    </row>
    <row r="200" s="1" customFormat="1" ht="16.5" customHeight="1">
      <c r="B200" s="37"/>
      <c r="C200" s="224" t="s">
        <v>428</v>
      </c>
      <c r="D200" s="224" t="s">
        <v>209</v>
      </c>
      <c r="E200" s="225" t="s">
        <v>603</v>
      </c>
      <c r="F200" s="226" t="s">
        <v>604</v>
      </c>
      <c r="G200" s="227" t="s">
        <v>600</v>
      </c>
      <c r="H200" s="228">
        <v>8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221</v>
      </c>
      <c r="AT200" s="235" t="s">
        <v>209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3306</v>
      </c>
    </row>
    <row r="201" s="1" customFormat="1" ht="24" customHeight="1">
      <c r="B201" s="37"/>
      <c r="C201" s="224" t="s">
        <v>431</v>
      </c>
      <c r="D201" s="224" t="s">
        <v>209</v>
      </c>
      <c r="E201" s="225" t="s">
        <v>607</v>
      </c>
      <c r="F201" s="226" t="s">
        <v>608</v>
      </c>
      <c r="G201" s="227" t="s">
        <v>284</v>
      </c>
      <c r="H201" s="228">
        <v>1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3307</v>
      </c>
    </row>
    <row r="202" s="1" customFormat="1" ht="16.5" customHeight="1">
      <c r="B202" s="37"/>
      <c r="C202" s="224" t="s">
        <v>433</v>
      </c>
      <c r="D202" s="224" t="s">
        <v>209</v>
      </c>
      <c r="E202" s="225" t="s">
        <v>611</v>
      </c>
      <c r="F202" s="226" t="s">
        <v>612</v>
      </c>
      <c r="G202" s="227" t="s">
        <v>284</v>
      </c>
      <c r="H202" s="228">
        <v>4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3308</v>
      </c>
    </row>
    <row r="203" s="10" customFormat="1" ht="25.92" customHeight="1">
      <c r="B203" s="210"/>
      <c r="C203" s="211"/>
      <c r="D203" s="212" t="s">
        <v>72</v>
      </c>
      <c r="E203" s="213" t="s">
        <v>521</v>
      </c>
      <c r="F203" s="213" t="s">
        <v>715</v>
      </c>
      <c r="G203" s="211"/>
      <c r="H203" s="211"/>
      <c r="I203" s="214"/>
      <c r="J203" s="215">
        <f>BK203</f>
        <v>0</v>
      </c>
      <c r="K203" s="211"/>
      <c r="L203" s="216"/>
      <c r="M203" s="217"/>
      <c r="N203" s="218"/>
      <c r="O203" s="218"/>
      <c r="P203" s="219">
        <f>P204</f>
        <v>0</v>
      </c>
      <c r="Q203" s="218"/>
      <c r="R203" s="219">
        <f>R204</f>
        <v>0</v>
      </c>
      <c r="S203" s="218"/>
      <c r="T203" s="220">
        <f>T204</f>
        <v>0</v>
      </c>
      <c r="AR203" s="221" t="s">
        <v>81</v>
      </c>
      <c r="AT203" s="222" t="s">
        <v>72</v>
      </c>
      <c r="AU203" s="222" t="s">
        <v>73</v>
      </c>
      <c r="AY203" s="221" t="s">
        <v>208</v>
      </c>
      <c r="BK203" s="223">
        <f>BK204</f>
        <v>0</v>
      </c>
    </row>
    <row r="204" s="10" customFormat="1" ht="22.8" customHeight="1">
      <c r="B204" s="210"/>
      <c r="C204" s="211"/>
      <c r="D204" s="212" t="s">
        <v>72</v>
      </c>
      <c r="E204" s="248" t="s">
        <v>535</v>
      </c>
      <c r="F204" s="248" t="s">
        <v>860</v>
      </c>
      <c r="G204" s="211"/>
      <c r="H204" s="211"/>
      <c r="I204" s="214"/>
      <c r="J204" s="249">
        <f>BK204</f>
        <v>0</v>
      </c>
      <c r="K204" s="211"/>
      <c r="L204" s="216"/>
      <c r="M204" s="217"/>
      <c r="N204" s="218"/>
      <c r="O204" s="218"/>
      <c r="P204" s="219">
        <f>SUM(P205:P208)</f>
        <v>0</v>
      </c>
      <c r="Q204" s="218"/>
      <c r="R204" s="219">
        <f>SUM(R205:R208)</f>
        <v>0</v>
      </c>
      <c r="S204" s="218"/>
      <c r="T204" s="220">
        <f>SUM(T205:T208)</f>
        <v>0</v>
      </c>
      <c r="AR204" s="221" t="s">
        <v>81</v>
      </c>
      <c r="AT204" s="222" t="s">
        <v>72</v>
      </c>
      <c r="AU204" s="222" t="s">
        <v>81</v>
      </c>
      <c r="AY204" s="221" t="s">
        <v>208</v>
      </c>
      <c r="BK204" s="223">
        <f>SUM(BK205:BK208)</f>
        <v>0</v>
      </c>
    </row>
    <row r="205" s="1" customFormat="1" ht="16.5" customHeight="1">
      <c r="B205" s="37"/>
      <c r="C205" s="224" t="s">
        <v>436</v>
      </c>
      <c r="D205" s="224" t="s">
        <v>209</v>
      </c>
      <c r="E205" s="225" t="s">
        <v>862</v>
      </c>
      <c r="F205" s="226" t="s">
        <v>863</v>
      </c>
      <c r="G205" s="227" t="s">
        <v>864</v>
      </c>
      <c r="H205" s="228">
        <v>4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3309</v>
      </c>
    </row>
    <row r="206" s="1" customFormat="1" ht="16.5" customHeight="1">
      <c r="B206" s="37"/>
      <c r="C206" s="224" t="s">
        <v>439</v>
      </c>
      <c r="D206" s="224" t="s">
        <v>209</v>
      </c>
      <c r="E206" s="225" t="s">
        <v>971</v>
      </c>
      <c r="F206" s="226" t="s">
        <v>972</v>
      </c>
      <c r="G206" s="227" t="s">
        <v>284</v>
      </c>
      <c r="H206" s="228">
        <v>1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3310</v>
      </c>
    </row>
    <row r="207" s="1" customFormat="1" ht="16.5" customHeight="1">
      <c r="B207" s="37"/>
      <c r="C207" s="224" t="s">
        <v>442</v>
      </c>
      <c r="D207" s="224" t="s">
        <v>209</v>
      </c>
      <c r="E207" s="225" t="s">
        <v>1075</v>
      </c>
      <c r="F207" s="226" t="s">
        <v>1076</v>
      </c>
      <c r="G207" s="227" t="s">
        <v>284</v>
      </c>
      <c r="H207" s="228">
        <v>1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3311</v>
      </c>
    </row>
    <row r="208" s="1" customFormat="1" ht="16.5" customHeight="1">
      <c r="B208" s="37"/>
      <c r="C208" s="224" t="s">
        <v>445</v>
      </c>
      <c r="D208" s="224" t="s">
        <v>209</v>
      </c>
      <c r="E208" s="225" t="s">
        <v>1099</v>
      </c>
      <c r="F208" s="226" t="s">
        <v>1100</v>
      </c>
      <c r="G208" s="227" t="s">
        <v>284</v>
      </c>
      <c r="H208" s="228">
        <v>3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3312</v>
      </c>
    </row>
    <row r="209" s="10" customFormat="1" ht="25.92" customHeight="1">
      <c r="B209" s="210"/>
      <c r="C209" s="211"/>
      <c r="D209" s="212" t="s">
        <v>72</v>
      </c>
      <c r="E209" s="213" t="s">
        <v>555</v>
      </c>
      <c r="F209" s="213" t="s">
        <v>749</v>
      </c>
      <c r="G209" s="211"/>
      <c r="H209" s="211"/>
      <c r="I209" s="214"/>
      <c r="J209" s="215">
        <f>BK209</f>
        <v>0</v>
      </c>
      <c r="K209" s="211"/>
      <c r="L209" s="216"/>
      <c r="M209" s="217"/>
      <c r="N209" s="218"/>
      <c r="O209" s="218"/>
      <c r="P209" s="219">
        <f>P210+P212+P214+P218+P221+P226</f>
        <v>0</v>
      </c>
      <c r="Q209" s="218"/>
      <c r="R209" s="219">
        <f>R210+R212+R214+R218+R221+R226</f>
        <v>0</v>
      </c>
      <c r="S209" s="218"/>
      <c r="T209" s="220">
        <f>T210+T212+T214+T218+T221+T226</f>
        <v>0</v>
      </c>
      <c r="AR209" s="221" t="s">
        <v>81</v>
      </c>
      <c r="AT209" s="222" t="s">
        <v>72</v>
      </c>
      <c r="AU209" s="222" t="s">
        <v>73</v>
      </c>
      <c r="AY209" s="221" t="s">
        <v>208</v>
      </c>
      <c r="BK209" s="223">
        <f>BK210+BK212+BK214+BK218+BK221+BK226</f>
        <v>0</v>
      </c>
    </row>
    <row r="210" s="10" customFormat="1" ht="22.8" customHeight="1">
      <c r="B210" s="210"/>
      <c r="C210" s="211"/>
      <c r="D210" s="212" t="s">
        <v>72</v>
      </c>
      <c r="E210" s="248" t="s">
        <v>577</v>
      </c>
      <c r="F210" s="248" t="s">
        <v>751</v>
      </c>
      <c r="G210" s="211"/>
      <c r="H210" s="211"/>
      <c r="I210" s="214"/>
      <c r="J210" s="249">
        <f>BK210</f>
        <v>0</v>
      </c>
      <c r="K210" s="211"/>
      <c r="L210" s="216"/>
      <c r="M210" s="217"/>
      <c r="N210" s="218"/>
      <c r="O210" s="218"/>
      <c r="P210" s="219">
        <f>P211</f>
        <v>0</v>
      </c>
      <c r="Q210" s="218"/>
      <c r="R210" s="219">
        <f>R211</f>
        <v>0</v>
      </c>
      <c r="S210" s="218"/>
      <c r="T210" s="220">
        <f>T211</f>
        <v>0</v>
      </c>
      <c r="AR210" s="221" t="s">
        <v>81</v>
      </c>
      <c r="AT210" s="222" t="s">
        <v>72</v>
      </c>
      <c r="AU210" s="222" t="s">
        <v>81</v>
      </c>
      <c r="AY210" s="221" t="s">
        <v>208</v>
      </c>
      <c r="BK210" s="223">
        <f>BK211</f>
        <v>0</v>
      </c>
    </row>
    <row r="211" s="1" customFormat="1" ht="16.5" customHeight="1">
      <c r="B211" s="37"/>
      <c r="C211" s="224" t="s">
        <v>448</v>
      </c>
      <c r="D211" s="224" t="s">
        <v>209</v>
      </c>
      <c r="E211" s="225" t="s">
        <v>753</v>
      </c>
      <c r="F211" s="226" t="s">
        <v>754</v>
      </c>
      <c r="G211" s="227" t="s">
        <v>617</v>
      </c>
      <c r="H211" s="228">
        <v>20</v>
      </c>
      <c r="I211" s="229"/>
      <c r="J211" s="230">
        <f>ROUND(I211*H211,2)</f>
        <v>0</v>
      </c>
      <c r="K211" s="226" t="s">
        <v>1</v>
      </c>
      <c r="L211" s="42"/>
      <c r="M211" s="231" t="s">
        <v>1</v>
      </c>
      <c r="N211" s="232" t="s">
        <v>38</v>
      </c>
      <c r="O211" s="85"/>
      <c r="P211" s="233">
        <f>O211*H211</f>
        <v>0</v>
      </c>
      <c r="Q211" s="233">
        <v>0</v>
      </c>
      <c r="R211" s="233">
        <f>Q211*H211</f>
        <v>0</v>
      </c>
      <c r="S211" s="233">
        <v>0</v>
      </c>
      <c r="T211" s="234">
        <f>S211*H211</f>
        <v>0</v>
      </c>
      <c r="AR211" s="235" t="s">
        <v>221</v>
      </c>
      <c r="AT211" s="235" t="s">
        <v>209</v>
      </c>
      <c r="AU211" s="235" t="s">
        <v>83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221</v>
      </c>
      <c r="BM211" s="235" t="s">
        <v>3313</v>
      </c>
    </row>
    <row r="212" s="10" customFormat="1" ht="22.8" customHeight="1">
      <c r="B212" s="210"/>
      <c r="C212" s="211"/>
      <c r="D212" s="212" t="s">
        <v>72</v>
      </c>
      <c r="E212" s="248" t="s">
        <v>587</v>
      </c>
      <c r="F212" s="248" t="s">
        <v>757</v>
      </c>
      <c r="G212" s="211"/>
      <c r="H212" s="211"/>
      <c r="I212" s="214"/>
      <c r="J212" s="249">
        <f>BK212</f>
        <v>0</v>
      </c>
      <c r="K212" s="211"/>
      <c r="L212" s="216"/>
      <c r="M212" s="217"/>
      <c r="N212" s="218"/>
      <c r="O212" s="218"/>
      <c r="P212" s="219">
        <f>P213</f>
        <v>0</v>
      </c>
      <c r="Q212" s="218"/>
      <c r="R212" s="219">
        <f>R213</f>
        <v>0</v>
      </c>
      <c r="S212" s="218"/>
      <c r="T212" s="220">
        <f>T213</f>
        <v>0</v>
      </c>
      <c r="AR212" s="221" t="s">
        <v>81</v>
      </c>
      <c r="AT212" s="222" t="s">
        <v>72</v>
      </c>
      <c r="AU212" s="222" t="s">
        <v>81</v>
      </c>
      <c r="AY212" s="221" t="s">
        <v>208</v>
      </c>
      <c r="BK212" s="223">
        <f>BK213</f>
        <v>0</v>
      </c>
    </row>
    <row r="213" s="1" customFormat="1" ht="16.5" customHeight="1">
      <c r="B213" s="37"/>
      <c r="C213" s="224" t="s">
        <v>451</v>
      </c>
      <c r="D213" s="224" t="s">
        <v>209</v>
      </c>
      <c r="E213" s="225" t="s">
        <v>759</v>
      </c>
      <c r="F213" s="226" t="s">
        <v>760</v>
      </c>
      <c r="G213" s="227" t="s">
        <v>462</v>
      </c>
      <c r="H213" s="228">
        <v>1</v>
      </c>
      <c r="I213" s="229"/>
      <c r="J213" s="230">
        <f>ROUND(I213*H213,2)</f>
        <v>0</v>
      </c>
      <c r="K213" s="226" t="s">
        <v>1</v>
      </c>
      <c r="L213" s="42"/>
      <c r="M213" s="231" t="s">
        <v>1</v>
      </c>
      <c r="N213" s="232" t="s">
        <v>38</v>
      </c>
      <c r="O213" s="85"/>
      <c r="P213" s="233">
        <f>O213*H213</f>
        <v>0</v>
      </c>
      <c r="Q213" s="233">
        <v>0</v>
      </c>
      <c r="R213" s="233">
        <f>Q213*H213</f>
        <v>0</v>
      </c>
      <c r="S213" s="233">
        <v>0</v>
      </c>
      <c r="T213" s="234">
        <f>S213*H213</f>
        <v>0</v>
      </c>
      <c r="AR213" s="235" t="s">
        <v>221</v>
      </c>
      <c r="AT213" s="235" t="s">
        <v>209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221</v>
      </c>
      <c r="BM213" s="235" t="s">
        <v>3314</v>
      </c>
    </row>
    <row r="214" s="10" customFormat="1" ht="22.8" customHeight="1">
      <c r="B214" s="210"/>
      <c r="C214" s="211"/>
      <c r="D214" s="212" t="s">
        <v>72</v>
      </c>
      <c r="E214" s="248" t="s">
        <v>595</v>
      </c>
      <c r="F214" s="248" t="s">
        <v>763</v>
      </c>
      <c r="G214" s="211"/>
      <c r="H214" s="211"/>
      <c r="I214" s="214"/>
      <c r="J214" s="249">
        <f>BK214</f>
        <v>0</v>
      </c>
      <c r="K214" s="211"/>
      <c r="L214" s="216"/>
      <c r="M214" s="217"/>
      <c r="N214" s="218"/>
      <c r="O214" s="218"/>
      <c r="P214" s="219">
        <f>SUM(P215:P217)</f>
        <v>0</v>
      </c>
      <c r="Q214" s="218"/>
      <c r="R214" s="219">
        <f>SUM(R215:R217)</f>
        <v>0</v>
      </c>
      <c r="S214" s="218"/>
      <c r="T214" s="220">
        <f>SUM(T215:T217)</f>
        <v>0</v>
      </c>
      <c r="AR214" s="221" t="s">
        <v>81</v>
      </c>
      <c r="AT214" s="222" t="s">
        <v>72</v>
      </c>
      <c r="AU214" s="222" t="s">
        <v>81</v>
      </c>
      <c r="AY214" s="221" t="s">
        <v>208</v>
      </c>
      <c r="BK214" s="223">
        <f>SUM(BK215:BK217)</f>
        <v>0</v>
      </c>
    </row>
    <row r="215" s="1" customFormat="1" ht="16.5" customHeight="1">
      <c r="B215" s="37"/>
      <c r="C215" s="224" t="s">
        <v>454</v>
      </c>
      <c r="D215" s="224" t="s">
        <v>209</v>
      </c>
      <c r="E215" s="225" t="s">
        <v>769</v>
      </c>
      <c r="F215" s="226" t="s">
        <v>770</v>
      </c>
      <c r="G215" s="227" t="s">
        <v>284</v>
      </c>
      <c r="H215" s="228">
        <v>8</v>
      </c>
      <c r="I215" s="229"/>
      <c r="J215" s="230">
        <f>ROUND(I215*H215,2)</f>
        <v>0</v>
      </c>
      <c r="K215" s="226" t="s">
        <v>1</v>
      </c>
      <c r="L215" s="42"/>
      <c r="M215" s="231" t="s">
        <v>1</v>
      </c>
      <c r="N215" s="232" t="s">
        <v>38</v>
      </c>
      <c r="O215" s="85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221</v>
      </c>
      <c r="AT215" s="235" t="s">
        <v>209</v>
      </c>
      <c r="AU215" s="235" t="s">
        <v>83</v>
      </c>
      <c r="AY215" s="16" t="s">
        <v>208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6" t="s">
        <v>81</v>
      </c>
      <c r="BK215" s="236">
        <f>ROUND(I215*H215,2)</f>
        <v>0</v>
      </c>
      <c r="BL215" s="16" t="s">
        <v>221</v>
      </c>
      <c r="BM215" s="235" t="s">
        <v>3315</v>
      </c>
    </row>
    <row r="216" s="1" customFormat="1" ht="16.5" customHeight="1">
      <c r="B216" s="37"/>
      <c r="C216" s="224" t="s">
        <v>459</v>
      </c>
      <c r="D216" s="224" t="s">
        <v>209</v>
      </c>
      <c r="E216" s="225" t="s">
        <v>781</v>
      </c>
      <c r="F216" s="226" t="s">
        <v>782</v>
      </c>
      <c r="G216" s="227" t="s">
        <v>284</v>
      </c>
      <c r="H216" s="228">
        <v>10</v>
      </c>
      <c r="I216" s="229"/>
      <c r="J216" s="230">
        <f>ROUND(I216*H216,2)</f>
        <v>0</v>
      </c>
      <c r="K216" s="226" t="s">
        <v>1</v>
      </c>
      <c r="L216" s="42"/>
      <c r="M216" s="231" t="s">
        <v>1</v>
      </c>
      <c r="N216" s="232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221</v>
      </c>
      <c r="AT216" s="235" t="s">
        <v>209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221</v>
      </c>
      <c r="BM216" s="235" t="s">
        <v>3316</v>
      </c>
    </row>
    <row r="217" s="1" customFormat="1" ht="16.5" customHeight="1">
      <c r="B217" s="37"/>
      <c r="C217" s="224" t="s">
        <v>464</v>
      </c>
      <c r="D217" s="224" t="s">
        <v>209</v>
      </c>
      <c r="E217" s="225" t="s">
        <v>796</v>
      </c>
      <c r="F217" s="226" t="s">
        <v>797</v>
      </c>
      <c r="G217" s="227" t="s">
        <v>600</v>
      </c>
      <c r="H217" s="228">
        <v>10</v>
      </c>
      <c r="I217" s="229"/>
      <c r="J217" s="230">
        <f>ROUND(I217*H217,2)</f>
        <v>0</v>
      </c>
      <c r="K217" s="226" t="s">
        <v>1</v>
      </c>
      <c r="L217" s="42"/>
      <c r="M217" s="231" t="s">
        <v>1</v>
      </c>
      <c r="N217" s="232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221</v>
      </c>
      <c r="AT217" s="235" t="s">
        <v>209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221</v>
      </c>
      <c r="BM217" s="235" t="s">
        <v>3317</v>
      </c>
    </row>
    <row r="218" s="10" customFormat="1" ht="22.8" customHeight="1">
      <c r="B218" s="210"/>
      <c r="C218" s="211"/>
      <c r="D218" s="212" t="s">
        <v>72</v>
      </c>
      <c r="E218" s="248" t="s">
        <v>707</v>
      </c>
      <c r="F218" s="248" t="s">
        <v>800</v>
      </c>
      <c r="G218" s="211"/>
      <c r="H218" s="211"/>
      <c r="I218" s="214"/>
      <c r="J218" s="249">
        <f>BK218</f>
        <v>0</v>
      </c>
      <c r="K218" s="211"/>
      <c r="L218" s="216"/>
      <c r="M218" s="217"/>
      <c r="N218" s="218"/>
      <c r="O218" s="218"/>
      <c r="P218" s="219">
        <f>SUM(P219:P220)</f>
        <v>0</v>
      </c>
      <c r="Q218" s="218"/>
      <c r="R218" s="219">
        <f>SUM(R219:R220)</f>
        <v>0</v>
      </c>
      <c r="S218" s="218"/>
      <c r="T218" s="220">
        <f>SUM(T219:T220)</f>
        <v>0</v>
      </c>
      <c r="AR218" s="221" t="s">
        <v>81</v>
      </c>
      <c r="AT218" s="222" t="s">
        <v>72</v>
      </c>
      <c r="AU218" s="222" t="s">
        <v>81</v>
      </c>
      <c r="AY218" s="221" t="s">
        <v>208</v>
      </c>
      <c r="BK218" s="223">
        <f>SUM(BK219:BK220)</f>
        <v>0</v>
      </c>
    </row>
    <row r="219" s="1" customFormat="1" ht="16.5" customHeight="1">
      <c r="B219" s="37"/>
      <c r="C219" s="224" t="s">
        <v>468</v>
      </c>
      <c r="D219" s="224" t="s">
        <v>209</v>
      </c>
      <c r="E219" s="225" t="s">
        <v>802</v>
      </c>
      <c r="F219" s="226" t="s">
        <v>803</v>
      </c>
      <c r="G219" s="227" t="s">
        <v>600</v>
      </c>
      <c r="H219" s="228">
        <v>15</v>
      </c>
      <c r="I219" s="229"/>
      <c r="J219" s="230">
        <f>ROUND(I219*H219,2)</f>
        <v>0</v>
      </c>
      <c r="K219" s="226" t="s">
        <v>1</v>
      </c>
      <c r="L219" s="42"/>
      <c r="M219" s="231" t="s">
        <v>1</v>
      </c>
      <c r="N219" s="232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221</v>
      </c>
      <c r="AT219" s="235" t="s">
        <v>209</v>
      </c>
      <c r="AU219" s="235" t="s">
        <v>83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221</v>
      </c>
      <c r="BM219" s="235" t="s">
        <v>3318</v>
      </c>
    </row>
    <row r="220" s="1" customFormat="1" ht="16.5" customHeight="1">
      <c r="B220" s="37"/>
      <c r="C220" s="224" t="s">
        <v>472</v>
      </c>
      <c r="D220" s="224" t="s">
        <v>209</v>
      </c>
      <c r="E220" s="225" t="s">
        <v>806</v>
      </c>
      <c r="F220" s="226" t="s">
        <v>807</v>
      </c>
      <c r="G220" s="227" t="s">
        <v>600</v>
      </c>
      <c r="H220" s="228">
        <v>10</v>
      </c>
      <c r="I220" s="229"/>
      <c r="J220" s="230">
        <f>ROUND(I220*H220,2)</f>
        <v>0</v>
      </c>
      <c r="K220" s="226" t="s">
        <v>1</v>
      </c>
      <c r="L220" s="42"/>
      <c r="M220" s="231" t="s">
        <v>1</v>
      </c>
      <c r="N220" s="232" t="s">
        <v>38</v>
      </c>
      <c r="O220" s="85"/>
      <c r="P220" s="233">
        <f>O220*H220</f>
        <v>0</v>
      </c>
      <c r="Q220" s="233">
        <v>0</v>
      </c>
      <c r="R220" s="233">
        <f>Q220*H220</f>
        <v>0</v>
      </c>
      <c r="S220" s="233">
        <v>0</v>
      </c>
      <c r="T220" s="234">
        <f>S220*H220</f>
        <v>0</v>
      </c>
      <c r="AR220" s="235" t="s">
        <v>221</v>
      </c>
      <c r="AT220" s="235" t="s">
        <v>209</v>
      </c>
      <c r="AU220" s="235" t="s">
        <v>83</v>
      </c>
      <c r="AY220" s="16" t="s">
        <v>208</v>
      </c>
      <c r="BE220" s="236">
        <f>IF(N220="základní",J220,0)</f>
        <v>0</v>
      </c>
      <c r="BF220" s="236">
        <f>IF(N220="snížená",J220,0)</f>
        <v>0</v>
      </c>
      <c r="BG220" s="236">
        <f>IF(N220="zákl. přenesená",J220,0)</f>
        <v>0</v>
      </c>
      <c r="BH220" s="236">
        <f>IF(N220="sníž. přenesená",J220,0)</f>
        <v>0</v>
      </c>
      <c r="BI220" s="236">
        <f>IF(N220="nulová",J220,0)</f>
        <v>0</v>
      </c>
      <c r="BJ220" s="16" t="s">
        <v>81</v>
      </c>
      <c r="BK220" s="236">
        <f>ROUND(I220*H220,2)</f>
        <v>0</v>
      </c>
      <c r="BL220" s="16" t="s">
        <v>221</v>
      </c>
      <c r="BM220" s="235" t="s">
        <v>3319</v>
      </c>
    </row>
    <row r="221" s="10" customFormat="1" ht="22.8" customHeight="1">
      <c r="B221" s="210"/>
      <c r="C221" s="211"/>
      <c r="D221" s="212" t="s">
        <v>72</v>
      </c>
      <c r="E221" s="248" t="s">
        <v>2843</v>
      </c>
      <c r="F221" s="248" t="s">
        <v>810</v>
      </c>
      <c r="G221" s="211"/>
      <c r="H221" s="211"/>
      <c r="I221" s="214"/>
      <c r="J221" s="249">
        <f>BK221</f>
        <v>0</v>
      </c>
      <c r="K221" s="211"/>
      <c r="L221" s="216"/>
      <c r="M221" s="217"/>
      <c r="N221" s="218"/>
      <c r="O221" s="218"/>
      <c r="P221" s="219">
        <f>SUM(P222:P225)</f>
        <v>0</v>
      </c>
      <c r="Q221" s="218"/>
      <c r="R221" s="219">
        <f>SUM(R222:R225)</f>
        <v>0</v>
      </c>
      <c r="S221" s="218"/>
      <c r="T221" s="220">
        <f>SUM(T222:T225)</f>
        <v>0</v>
      </c>
      <c r="AR221" s="221" t="s">
        <v>81</v>
      </c>
      <c r="AT221" s="222" t="s">
        <v>72</v>
      </c>
      <c r="AU221" s="222" t="s">
        <v>81</v>
      </c>
      <c r="AY221" s="221" t="s">
        <v>208</v>
      </c>
      <c r="BK221" s="223">
        <f>SUM(BK222:BK225)</f>
        <v>0</v>
      </c>
    </row>
    <row r="222" s="1" customFormat="1" ht="16.5" customHeight="1">
      <c r="B222" s="37"/>
      <c r="C222" s="224" t="s">
        <v>476</v>
      </c>
      <c r="D222" s="224" t="s">
        <v>209</v>
      </c>
      <c r="E222" s="225" t="s">
        <v>816</v>
      </c>
      <c r="F222" s="226" t="s">
        <v>817</v>
      </c>
      <c r="G222" s="227" t="s">
        <v>600</v>
      </c>
      <c r="H222" s="228">
        <v>15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3320</v>
      </c>
    </row>
    <row r="223" s="1" customFormat="1" ht="16.5" customHeight="1">
      <c r="B223" s="37"/>
      <c r="C223" s="224" t="s">
        <v>480</v>
      </c>
      <c r="D223" s="224" t="s">
        <v>209</v>
      </c>
      <c r="E223" s="225" t="s">
        <v>824</v>
      </c>
      <c r="F223" s="226" t="s">
        <v>825</v>
      </c>
      <c r="G223" s="227" t="s">
        <v>600</v>
      </c>
      <c r="H223" s="228">
        <v>15</v>
      </c>
      <c r="I223" s="229"/>
      <c r="J223" s="230">
        <f>ROUND(I223*H223,2)</f>
        <v>0</v>
      </c>
      <c r="K223" s="226" t="s">
        <v>1</v>
      </c>
      <c r="L223" s="42"/>
      <c r="M223" s="231" t="s">
        <v>1</v>
      </c>
      <c r="N223" s="232" t="s">
        <v>38</v>
      </c>
      <c r="O223" s="85"/>
      <c r="P223" s="233">
        <f>O223*H223</f>
        <v>0</v>
      </c>
      <c r="Q223" s="233">
        <v>0</v>
      </c>
      <c r="R223" s="233">
        <f>Q223*H223</f>
        <v>0</v>
      </c>
      <c r="S223" s="233">
        <v>0</v>
      </c>
      <c r="T223" s="234">
        <f>S223*H223</f>
        <v>0</v>
      </c>
      <c r="AR223" s="235" t="s">
        <v>221</v>
      </c>
      <c r="AT223" s="235" t="s">
        <v>209</v>
      </c>
      <c r="AU223" s="235" t="s">
        <v>83</v>
      </c>
      <c r="AY223" s="16" t="s">
        <v>208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6" t="s">
        <v>81</v>
      </c>
      <c r="BK223" s="236">
        <f>ROUND(I223*H223,2)</f>
        <v>0</v>
      </c>
      <c r="BL223" s="16" t="s">
        <v>221</v>
      </c>
      <c r="BM223" s="235" t="s">
        <v>3321</v>
      </c>
    </row>
    <row r="224" s="1" customFormat="1" ht="16.5" customHeight="1">
      <c r="B224" s="37"/>
      <c r="C224" s="224" t="s">
        <v>483</v>
      </c>
      <c r="D224" s="224" t="s">
        <v>209</v>
      </c>
      <c r="E224" s="225" t="s">
        <v>828</v>
      </c>
      <c r="F224" s="226" t="s">
        <v>829</v>
      </c>
      <c r="G224" s="227" t="s">
        <v>600</v>
      </c>
      <c r="H224" s="228">
        <v>10</v>
      </c>
      <c r="I224" s="229"/>
      <c r="J224" s="230">
        <f>ROUND(I224*H224,2)</f>
        <v>0</v>
      </c>
      <c r="K224" s="226" t="s">
        <v>1</v>
      </c>
      <c r="L224" s="42"/>
      <c r="M224" s="231" t="s">
        <v>1</v>
      </c>
      <c r="N224" s="232" t="s">
        <v>38</v>
      </c>
      <c r="O224" s="85"/>
      <c r="P224" s="233">
        <f>O224*H224</f>
        <v>0</v>
      </c>
      <c r="Q224" s="233">
        <v>0</v>
      </c>
      <c r="R224" s="233">
        <f>Q224*H224</f>
        <v>0</v>
      </c>
      <c r="S224" s="233">
        <v>0</v>
      </c>
      <c r="T224" s="234">
        <f>S224*H224</f>
        <v>0</v>
      </c>
      <c r="AR224" s="235" t="s">
        <v>221</v>
      </c>
      <c r="AT224" s="235" t="s">
        <v>209</v>
      </c>
      <c r="AU224" s="235" t="s">
        <v>83</v>
      </c>
      <c r="AY224" s="16" t="s">
        <v>208</v>
      </c>
      <c r="BE224" s="236">
        <f>IF(N224="základní",J224,0)</f>
        <v>0</v>
      </c>
      <c r="BF224" s="236">
        <f>IF(N224="snížená",J224,0)</f>
        <v>0</v>
      </c>
      <c r="BG224" s="236">
        <f>IF(N224="zákl. přenesená",J224,0)</f>
        <v>0</v>
      </c>
      <c r="BH224" s="236">
        <f>IF(N224="sníž. přenesená",J224,0)</f>
        <v>0</v>
      </c>
      <c r="BI224" s="236">
        <f>IF(N224="nulová",J224,0)</f>
        <v>0</v>
      </c>
      <c r="BJ224" s="16" t="s">
        <v>81</v>
      </c>
      <c r="BK224" s="236">
        <f>ROUND(I224*H224,2)</f>
        <v>0</v>
      </c>
      <c r="BL224" s="16" t="s">
        <v>221</v>
      </c>
      <c r="BM224" s="235" t="s">
        <v>3322</v>
      </c>
    </row>
    <row r="225" s="1" customFormat="1" ht="16.5" customHeight="1">
      <c r="B225" s="37"/>
      <c r="C225" s="224" t="s">
        <v>485</v>
      </c>
      <c r="D225" s="224" t="s">
        <v>209</v>
      </c>
      <c r="E225" s="225" t="s">
        <v>2847</v>
      </c>
      <c r="F225" s="226" t="s">
        <v>2848</v>
      </c>
      <c r="G225" s="227" t="s">
        <v>600</v>
      </c>
      <c r="H225" s="228">
        <v>15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3323</v>
      </c>
    </row>
    <row r="226" s="10" customFormat="1" ht="22.8" customHeight="1">
      <c r="B226" s="210"/>
      <c r="C226" s="211"/>
      <c r="D226" s="212" t="s">
        <v>72</v>
      </c>
      <c r="E226" s="248" t="s">
        <v>714</v>
      </c>
      <c r="F226" s="248" t="s">
        <v>840</v>
      </c>
      <c r="G226" s="211"/>
      <c r="H226" s="211"/>
      <c r="I226" s="214"/>
      <c r="J226" s="249">
        <f>BK226</f>
        <v>0</v>
      </c>
      <c r="K226" s="211"/>
      <c r="L226" s="216"/>
      <c r="M226" s="217"/>
      <c r="N226" s="218"/>
      <c r="O226" s="218"/>
      <c r="P226" s="219">
        <f>SUM(P227:P229)</f>
        <v>0</v>
      </c>
      <c r="Q226" s="218"/>
      <c r="R226" s="219">
        <f>SUM(R227:R229)</f>
        <v>0</v>
      </c>
      <c r="S226" s="218"/>
      <c r="T226" s="220">
        <f>SUM(T227:T229)</f>
        <v>0</v>
      </c>
      <c r="AR226" s="221" t="s">
        <v>81</v>
      </c>
      <c r="AT226" s="222" t="s">
        <v>72</v>
      </c>
      <c r="AU226" s="222" t="s">
        <v>81</v>
      </c>
      <c r="AY226" s="221" t="s">
        <v>208</v>
      </c>
      <c r="BK226" s="223">
        <f>SUM(BK227:BK229)</f>
        <v>0</v>
      </c>
    </row>
    <row r="227" s="1" customFormat="1" ht="16.5" customHeight="1">
      <c r="B227" s="37"/>
      <c r="C227" s="224" t="s">
        <v>489</v>
      </c>
      <c r="D227" s="224" t="s">
        <v>209</v>
      </c>
      <c r="E227" s="225" t="s">
        <v>842</v>
      </c>
      <c r="F227" s="226" t="s">
        <v>843</v>
      </c>
      <c r="G227" s="227" t="s">
        <v>600</v>
      </c>
      <c r="H227" s="228">
        <v>60</v>
      </c>
      <c r="I227" s="229"/>
      <c r="J227" s="230">
        <f>ROUND(I227*H227,2)</f>
        <v>0</v>
      </c>
      <c r="K227" s="226" t="s">
        <v>1</v>
      </c>
      <c r="L227" s="42"/>
      <c r="M227" s="231" t="s">
        <v>1</v>
      </c>
      <c r="N227" s="232" t="s">
        <v>38</v>
      </c>
      <c r="O227" s="85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221</v>
      </c>
      <c r="AT227" s="235" t="s">
        <v>209</v>
      </c>
      <c r="AU227" s="235" t="s">
        <v>83</v>
      </c>
      <c r="AY227" s="16" t="s">
        <v>208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6" t="s">
        <v>81</v>
      </c>
      <c r="BK227" s="236">
        <f>ROUND(I227*H227,2)</f>
        <v>0</v>
      </c>
      <c r="BL227" s="16" t="s">
        <v>221</v>
      </c>
      <c r="BM227" s="235" t="s">
        <v>3324</v>
      </c>
    </row>
    <row r="228" s="1" customFormat="1" ht="16.5" customHeight="1">
      <c r="B228" s="37"/>
      <c r="C228" s="224" t="s">
        <v>497</v>
      </c>
      <c r="D228" s="224" t="s">
        <v>209</v>
      </c>
      <c r="E228" s="225" t="s">
        <v>846</v>
      </c>
      <c r="F228" s="226" t="s">
        <v>847</v>
      </c>
      <c r="G228" s="227" t="s">
        <v>600</v>
      </c>
      <c r="H228" s="228">
        <v>30</v>
      </c>
      <c r="I228" s="229"/>
      <c r="J228" s="230">
        <f>ROUND(I228*H228,2)</f>
        <v>0</v>
      </c>
      <c r="K228" s="226" t="s">
        <v>1</v>
      </c>
      <c r="L228" s="42"/>
      <c r="M228" s="231" t="s">
        <v>1</v>
      </c>
      <c r="N228" s="232" t="s">
        <v>38</v>
      </c>
      <c r="O228" s="85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221</v>
      </c>
      <c r="AT228" s="235" t="s">
        <v>209</v>
      </c>
      <c r="AU228" s="235" t="s">
        <v>83</v>
      </c>
      <c r="AY228" s="16" t="s">
        <v>208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6" t="s">
        <v>81</v>
      </c>
      <c r="BK228" s="236">
        <f>ROUND(I228*H228,2)</f>
        <v>0</v>
      </c>
      <c r="BL228" s="16" t="s">
        <v>221</v>
      </c>
      <c r="BM228" s="235" t="s">
        <v>3325</v>
      </c>
    </row>
    <row r="229" s="1" customFormat="1" ht="16.5" customHeight="1">
      <c r="B229" s="37"/>
      <c r="C229" s="224" t="s">
        <v>503</v>
      </c>
      <c r="D229" s="224" t="s">
        <v>209</v>
      </c>
      <c r="E229" s="225" t="s">
        <v>854</v>
      </c>
      <c r="F229" s="226" t="s">
        <v>855</v>
      </c>
      <c r="G229" s="227" t="s">
        <v>600</v>
      </c>
      <c r="H229" s="228">
        <v>15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221</v>
      </c>
      <c r="AT229" s="235" t="s">
        <v>209</v>
      </c>
      <c r="AU229" s="235" t="s">
        <v>83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221</v>
      </c>
      <c r="BM229" s="235" t="s">
        <v>3326</v>
      </c>
    </row>
    <row r="230" s="10" customFormat="1" ht="25.92" customHeight="1">
      <c r="B230" s="210"/>
      <c r="C230" s="211"/>
      <c r="D230" s="212" t="s">
        <v>72</v>
      </c>
      <c r="E230" s="213" t="s">
        <v>742</v>
      </c>
      <c r="F230" s="213" t="s">
        <v>858</v>
      </c>
      <c r="G230" s="211"/>
      <c r="H230" s="211"/>
      <c r="I230" s="214"/>
      <c r="J230" s="215">
        <f>BK230</f>
        <v>0</v>
      </c>
      <c r="K230" s="211"/>
      <c r="L230" s="216"/>
      <c r="M230" s="217"/>
      <c r="N230" s="218"/>
      <c r="O230" s="218"/>
      <c r="P230" s="219">
        <f>P231+P234+P236+P238</f>
        <v>0</v>
      </c>
      <c r="Q230" s="218"/>
      <c r="R230" s="219">
        <f>R231+R234+R236+R238</f>
        <v>0</v>
      </c>
      <c r="S230" s="218"/>
      <c r="T230" s="220">
        <f>T231+T234+T236+T238</f>
        <v>0</v>
      </c>
      <c r="AR230" s="221" t="s">
        <v>81</v>
      </c>
      <c r="AT230" s="222" t="s">
        <v>72</v>
      </c>
      <c r="AU230" s="222" t="s">
        <v>73</v>
      </c>
      <c r="AY230" s="221" t="s">
        <v>208</v>
      </c>
      <c r="BK230" s="223">
        <f>BK231+BK234+BK236+BK238</f>
        <v>0</v>
      </c>
    </row>
    <row r="231" s="10" customFormat="1" ht="22.8" customHeight="1">
      <c r="B231" s="210"/>
      <c r="C231" s="211"/>
      <c r="D231" s="212" t="s">
        <v>72</v>
      </c>
      <c r="E231" s="248" t="s">
        <v>2853</v>
      </c>
      <c r="F231" s="248" t="s">
        <v>867</v>
      </c>
      <c r="G231" s="211"/>
      <c r="H231" s="211"/>
      <c r="I231" s="214"/>
      <c r="J231" s="249">
        <f>BK231</f>
        <v>0</v>
      </c>
      <c r="K231" s="211"/>
      <c r="L231" s="216"/>
      <c r="M231" s="217"/>
      <c r="N231" s="218"/>
      <c r="O231" s="218"/>
      <c r="P231" s="219">
        <f>SUM(P232:P233)</f>
        <v>0</v>
      </c>
      <c r="Q231" s="218"/>
      <c r="R231" s="219">
        <f>SUM(R232:R233)</f>
        <v>0</v>
      </c>
      <c r="S231" s="218"/>
      <c r="T231" s="220">
        <f>SUM(T232:T233)</f>
        <v>0</v>
      </c>
      <c r="AR231" s="221" t="s">
        <v>81</v>
      </c>
      <c r="AT231" s="222" t="s">
        <v>72</v>
      </c>
      <c r="AU231" s="222" t="s">
        <v>81</v>
      </c>
      <c r="AY231" s="221" t="s">
        <v>208</v>
      </c>
      <c r="BK231" s="223">
        <f>SUM(BK232:BK233)</f>
        <v>0</v>
      </c>
    </row>
    <row r="232" s="1" customFormat="1" ht="16.5" customHeight="1">
      <c r="B232" s="37"/>
      <c r="C232" s="224" t="s">
        <v>507</v>
      </c>
      <c r="D232" s="224" t="s">
        <v>209</v>
      </c>
      <c r="E232" s="225" t="s">
        <v>2854</v>
      </c>
      <c r="F232" s="226" t="s">
        <v>870</v>
      </c>
      <c r="G232" s="227" t="s">
        <v>339</v>
      </c>
      <c r="H232" s="228">
        <v>1</v>
      </c>
      <c r="I232" s="229"/>
      <c r="J232" s="230">
        <f>ROUND(I232*H232,2)</f>
        <v>0</v>
      </c>
      <c r="K232" s="226" t="s">
        <v>1</v>
      </c>
      <c r="L232" s="42"/>
      <c r="M232" s="231" t="s">
        <v>1</v>
      </c>
      <c r="N232" s="232" t="s">
        <v>38</v>
      </c>
      <c r="O232" s="85"/>
      <c r="P232" s="233">
        <f>O232*H232</f>
        <v>0</v>
      </c>
      <c r="Q232" s="233">
        <v>0</v>
      </c>
      <c r="R232" s="233">
        <f>Q232*H232</f>
        <v>0</v>
      </c>
      <c r="S232" s="233">
        <v>0</v>
      </c>
      <c r="T232" s="234">
        <f>S232*H232</f>
        <v>0</v>
      </c>
      <c r="AR232" s="235" t="s">
        <v>221</v>
      </c>
      <c r="AT232" s="235" t="s">
        <v>209</v>
      </c>
      <c r="AU232" s="235" t="s">
        <v>83</v>
      </c>
      <c r="AY232" s="16" t="s">
        <v>208</v>
      </c>
      <c r="BE232" s="236">
        <f>IF(N232="základní",J232,0)</f>
        <v>0</v>
      </c>
      <c r="BF232" s="236">
        <f>IF(N232="snížená",J232,0)</f>
        <v>0</v>
      </c>
      <c r="BG232" s="236">
        <f>IF(N232="zákl. přenesená",J232,0)</f>
        <v>0</v>
      </c>
      <c r="BH232" s="236">
        <f>IF(N232="sníž. přenesená",J232,0)</f>
        <v>0</v>
      </c>
      <c r="BI232" s="236">
        <f>IF(N232="nulová",J232,0)</f>
        <v>0</v>
      </c>
      <c r="BJ232" s="16" t="s">
        <v>81</v>
      </c>
      <c r="BK232" s="236">
        <f>ROUND(I232*H232,2)</f>
        <v>0</v>
      </c>
      <c r="BL232" s="16" t="s">
        <v>221</v>
      </c>
      <c r="BM232" s="235" t="s">
        <v>3327</v>
      </c>
    </row>
    <row r="233" s="1" customFormat="1" ht="16.5" customHeight="1">
      <c r="B233" s="37"/>
      <c r="C233" s="224" t="s">
        <v>511</v>
      </c>
      <c r="D233" s="224" t="s">
        <v>209</v>
      </c>
      <c r="E233" s="225" t="s">
        <v>2856</v>
      </c>
      <c r="F233" s="226" t="s">
        <v>874</v>
      </c>
      <c r="G233" s="227" t="s">
        <v>339</v>
      </c>
      <c r="H233" s="228">
        <v>1</v>
      </c>
      <c r="I233" s="229"/>
      <c r="J233" s="230">
        <f>ROUND(I233*H233,2)</f>
        <v>0</v>
      </c>
      <c r="K233" s="226" t="s">
        <v>1</v>
      </c>
      <c r="L233" s="42"/>
      <c r="M233" s="231" t="s">
        <v>1</v>
      </c>
      <c r="N233" s="232" t="s">
        <v>38</v>
      </c>
      <c r="O233" s="85"/>
      <c r="P233" s="233">
        <f>O233*H233</f>
        <v>0</v>
      </c>
      <c r="Q233" s="233">
        <v>0</v>
      </c>
      <c r="R233" s="233">
        <f>Q233*H233</f>
        <v>0</v>
      </c>
      <c r="S233" s="233">
        <v>0</v>
      </c>
      <c r="T233" s="234">
        <f>S233*H233</f>
        <v>0</v>
      </c>
      <c r="AR233" s="235" t="s">
        <v>221</v>
      </c>
      <c r="AT233" s="235" t="s">
        <v>209</v>
      </c>
      <c r="AU233" s="235" t="s">
        <v>83</v>
      </c>
      <c r="AY233" s="16" t="s">
        <v>208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6" t="s">
        <v>81</v>
      </c>
      <c r="BK233" s="236">
        <f>ROUND(I233*H233,2)</f>
        <v>0</v>
      </c>
      <c r="BL233" s="16" t="s">
        <v>221</v>
      </c>
      <c r="BM233" s="235" t="s">
        <v>3328</v>
      </c>
    </row>
    <row r="234" s="10" customFormat="1" ht="22.8" customHeight="1">
      <c r="B234" s="210"/>
      <c r="C234" s="211"/>
      <c r="D234" s="212" t="s">
        <v>72</v>
      </c>
      <c r="E234" s="248" t="s">
        <v>748</v>
      </c>
      <c r="F234" s="248" t="s">
        <v>877</v>
      </c>
      <c r="G234" s="211"/>
      <c r="H234" s="211"/>
      <c r="I234" s="214"/>
      <c r="J234" s="249">
        <f>BK234</f>
        <v>0</v>
      </c>
      <c r="K234" s="211"/>
      <c r="L234" s="216"/>
      <c r="M234" s="217"/>
      <c r="N234" s="218"/>
      <c r="O234" s="218"/>
      <c r="P234" s="219">
        <f>P235</f>
        <v>0</v>
      </c>
      <c r="Q234" s="218"/>
      <c r="R234" s="219">
        <f>R235</f>
        <v>0</v>
      </c>
      <c r="S234" s="218"/>
      <c r="T234" s="220">
        <f>T235</f>
        <v>0</v>
      </c>
      <c r="AR234" s="221" t="s">
        <v>81</v>
      </c>
      <c r="AT234" s="222" t="s">
        <v>72</v>
      </c>
      <c r="AU234" s="222" t="s">
        <v>81</v>
      </c>
      <c r="AY234" s="221" t="s">
        <v>208</v>
      </c>
      <c r="BK234" s="223">
        <f>BK235</f>
        <v>0</v>
      </c>
    </row>
    <row r="235" s="1" customFormat="1" ht="16.5" customHeight="1">
      <c r="B235" s="37"/>
      <c r="C235" s="224" t="s">
        <v>515</v>
      </c>
      <c r="D235" s="224" t="s">
        <v>209</v>
      </c>
      <c r="E235" s="225" t="s">
        <v>2858</v>
      </c>
      <c r="F235" s="226" t="s">
        <v>880</v>
      </c>
      <c r="G235" s="227" t="s">
        <v>339</v>
      </c>
      <c r="H235" s="228">
        <v>1</v>
      </c>
      <c r="I235" s="229"/>
      <c r="J235" s="230">
        <f>ROUND(I235*H235,2)</f>
        <v>0</v>
      </c>
      <c r="K235" s="226" t="s">
        <v>1</v>
      </c>
      <c r="L235" s="42"/>
      <c r="M235" s="231" t="s">
        <v>1</v>
      </c>
      <c r="N235" s="232" t="s">
        <v>38</v>
      </c>
      <c r="O235" s="85"/>
      <c r="P235" s="233">
        <f>O235*H235</f>
        <v>0</v>
      </c>
      <c r="Q235" s="233">
        <v>0</v>
      </c>
      <c r="R235" s="233">
        <f>Q235*H235</f>
        <v>0</v>
      </c>
      <c r="S235" s="233">
        <v>0</v>
      </c>
      <c r="T235" s="234">
        <f>S235*H235</f>
        <v>0</v>
      </c>
      <c r="AR235" s="235" t="s">
        <v>221</v>
      </c>
      <c r="AT235" s="235" t="s">
        <v>209</v>
      </c>
      <c r="AU235" s="235" t="s">
        <v>83</v>
      </c>
      <c r="AY235" s="16" t="s">
        <v>208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6" t="s">
        <v>81</v>
      </c>
      <c r="BK235" s="236">
        <f>ROUND(I235*H235,2)</f>
        <v>0</v>
      </c>
      <c r="BL235" s="16" t="s">
        <v>221</v>
      </c>
      <c r="BM235" s="235" t="s">
        <v>3329</v>
      </c>
    </row>
    <row r="236" s="10" customFormat="1" ht="22.8" customHeight="1">
      <c r="B236" s="210"/>
      <c r="C236" s="211"/>
      <c r="D236" s="212" t="s">
        <v>72</v>
      </c>
      <c r="E236" s="248" t="s">
        <v>750</v>
      </c>
      <c r="F236" s="248" t="s">
        <v>883</v>
      </c>
      <c r="G236" s="211"/>
      <c r="H236" s="211"/>
      <c r="I236" s="214"/>
      <c r="J236" s="249">
        <f>BK236</f>
        <v>0</v>
      </c>
      <c r="K236" s="211"/>
      <c r="L236" s="216"/>
      <c r="M236" s="217"/>
      <c r="N236" s="218"/>
      <c r="O236" s="218"/>
      <c r="P236" s="219">
        <f>P237</f>
        <v>0</v>
      </c>
      <c r="Q236" s="218"/>
      <c r="R236" s="219">
        <f>R237</f>
        <v>0</v>
      </c>
      <c r="S236" s="218"/>
      <c r="T236" s="220">
        <f>T237</f>
        <v>0</v>
      </c>
      <c r="AR236" s="221" t="s">
        <v>81</v>
      </c>
      <c r="AT236" s="222" t="s">
        <v>72</v>
      </c>
      <c r="AU236" s="222" t="s">
        <v>81</v>
      </c>
      <c r="AY236" s="221" t="s">
        <v>208</v>
      </c>
      <c r="BK236" s="223">
        <f>BK237</f>
        <v>0</v>
      </c>
    </row>
    <row r="237" s="1" customFormat="1" ht="16.5" customHeight="1">
      <c r="B237" s="37"/>
      <c r="C237" s="224" t="s">
        <v>523</v>
      </c>
      <c r="D237" s="224" t="s">
        <v>209</v>
      </c>
      <c r="E237" s="225" t="s">
        <v>2860</v>
      </c>
      <c r="F237" s="226" t="s">
        <v>886</v>
      </c>
      <c r="G237" s="227" t="s">
        <v>339</v>
      </c>
      <c r="H237" s="228">
        <v>1</v>
      </c>
      <c r="I237" s="229"/>
      <c r="J237" s="230">
        <f>ROUND(I237*H237,2)</f>
        <v>0</v>
      </c>
      <c r="K237" s="226" t="s">
        <v>1</v>
      </c>
      <c r="L237" s="42"/>
      <c r="M237" s="231" t="s">
        <v>1</v>
      </c>
      <c r="N237" s="232" t="s">
        <v>38</v>
      </c>
      <c r="O237" s="85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221</v>
      </c>
      <c r="AT237" s="235" t="s">
        <v>209</v>
      </c>
      <c r="AU237" s="235" t="s">
        <v>83</v>
      </c>
      <c r="AY237" s="16" t="s">
        <v>208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6" t="s">
        <v>81</v>
      </c>
      <c r="BK237" s="236">
        <f>ROUND(I237*H237,2)</f>
        <v>0</v>
      </c>
      <c r="BL237" s="16" t="s">
        <v>221</v>
      </c>
      <c r="BM237" s="235" t="s">
        <v>3330</v>
      </c>
    </row>
    <row r="238" s="10" customFormat="1" ht="22.8" customHeight="1">
      <c r="B238" s="210"/>
      <c r="C238" s="211"/>
      <c r="D238" s="212" t="s">
        <v>72</v>
      </c>
      <c r="E238" s="248" t="s">
        <v>2862</v>
      </c>
      <c r="F238" s="248" t="s">
        <v>889</v>
      </c>
      <c r="G238" s="211"/>
      <c r="H238" s="211"/>
      <c r="I238" s="214"/>
      <c r="J238" s="249">
        <f>BK238</f>
        <v>0</v>
      </c>
      <c r="K238" s="211"/>
      <c r="L238" s="216"/>
      <c r="M238" s="217"/>
      <c r="N238" s="218"/>
      <c r="O238" s="218"/>
      <c r="P238" s="219">
        <f>SUM(P239:P244)</f>
        <v>0</v>
      </c>
      <c r="Q238" s="218"/>
      <c r="R238" s="219">
        <f>SUM(R239:R244)</f>
        <v>0</v>
      </c>
      <c r="S238" s="218"/>
      <c r="T238" s="220">
        <f>SUM(T239:T244)</f>
        <v>0</v>
      </c>
      <c r="AR238" s="221" t="s">
        <v>81</v>
      </c>
      <c r="AT238" s="222" t="s">
        <v>72</v>
      </c>
      <c r="AU238" s="222" t="s">
        <v>81</v>
      </c>
      <c r="AY238" s="221" t="s">
        <v>208</v>
      </c>
      <c r="BK238" s="223">
        <f>SUM(BK239:BK244)</f>
        <v>0</v>
      </c>
    </row>
    <row r="239" s="1" customFormat="1" ht="16.5" customHeight="1">
      <c r="B239" s="37"/>
      <c r="C239" s="224" t="s">
        <v>527</v>
      </c>
      <c r="D239" s="224" t="s">
        <v>209</v>
      </c>
      <c r="E239" s="225" t="s">
        <v>895</v>
      </c>
      <c r="F239" s="226" t="s">
        <v>896</v>
      </c>
      <c r="G239" s="227" t="s">
        <v>339</v>
      </c>
      <c r="H239" s="228">
        <v>1</v>
      </c>
      <c r="I239" s="229"/>
      <c r="J239" s="230">
        <f>ROUND(I239*H239,2)</f>
        <v>0</v>
      </c>
      <c r="K239" s="226" t="s">
        <v>1</v>
      </c>
      <c r="L239" s="42"/>
      <c r="M239" s="231" t="s">
        <v>1</v>
      </c>
      <c r="N239" s="232" t="s">
        <v>38</v>
      </c>
      <c r="O239" s="85"/>
      <c r="P239" s="233">
        <f>O239*H239</f>
        <v>0</v>
      </c>
      <c r="Q239" s="233">
        <v>0</v>
      </c>
      <c r="R239" s="233">
        <f>Q239*H239</f>
        <v>0</v>
      </c>
      <c r="S239" s="233">
        <v>0</v>
      </c>
      <c r="T239" s="234">
        <f>S239*H239</f>
        <v>0</v>
      </c>
      <c r="AR239" s="235" t="s">
        <v>221</v>
      </c>
      <c r="AT239" s="235" t="s">
        <v>209</v>
      </c>
      <c r="AU239" s="235" t="s">
        <v>83</v>
      </c>
      <c r="AY239" s="16" t="s">
        <v>208</v>
      </c>
      <c r="BE239" s="236">
        <f>IF(N239="základní",J239,0)</f>
        <v>0</v>
      </c>
      <c r="BF239" s="236">
        <f>IF(N239="snížená",J239,0)</f>
        <v>0</v>
      </c>
      <c r="BG239" s="236">
        <f>IF(N239="zákl. přenesená",J239,0)</f>
        <v>0</v>
      </c>
      <c r="BH239" s="236">
        <f>IF(N239="sníž. přenesená",J239,0)</f>
        <v>0</v>
      </c>
      <c r="BI239" s="236">
        <f>IF(N239="nulová",J239,0)</f>
        <v>0</v>
      </c>
      <c r="BJ239" s="16" t="s">
        <v>81</v>
      </c>
      <c r="BK239" s="236">
        <f>ROUND(I239*H239,2)</f>
        <v>0</v>
      </c>
      <c r="BL239" s="16" t="s">
        <v>221</v>
      </c>
      <c r="BM239" s="235" t="s">
        <v>3331</v>
      </c>
    </row>
    <row r="240" s="1" customFormat="1" ht="16.5" customHeight="1">
      <c r="B240" s="37"/>
      <c r="C240" s="224" t="s">
        <v>531</v>
      </c>
      <c r="D240" s="224" t="s">
        <v>209</v>
      </c>
      <c r="E240" s="225" t="s">
        <v>2864</v>
      </c>
      <c r="F240" s="226" t="s">
        <v>892</v>
      </c>
      <c r="G240" s="227" t="s">
        <v>339</v>
      </c>
      <c r="H240" s="228">
        <v>1</v>
      </c>
      <c r="I240" s="229"/>
      <c r="J240" s="230">
        <f>ROUND(I240*H240,2)</f>
        <v>0</v>
      </c>
      <c r="K240" s="226" t="s">
        <v>1</v>
      </c>
      <c r="L240" s="42"/>
      <c r="M240" s="231" t="s">
        <v>1</v>
      </c>
      <c r="N240" s="232" t="s">
        <v>38</v>
      </c>
      <c r="O240" s="85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AR240" s="235" t="s">
        <v>221</v>
      </c>
      <c r="AT240" s="235" t="s">
        <v>209</v>
      </c>
      <c r="AU240" s="235" t="s">
        <v>83</v>
      </c>
      <c r="AY240" s="16" t="s">
        <v>208</v>
      </c>
      <c r="BE240" s="236">
        <f>IF(N240="základní",J240,0)</f>
        <v>0</v>
      </c>
      <c r="BF240" s="236">
        <f>IF(N240="snížená",J240,0)</f>
        <v>0</v>
      </c>
      <c r="BG240" s="236">
        <f>IF(N240="zákl. přenesená",J240,0)</f>
        <v>0</v>
      </c>
      <c r="BH240" s="236">
        <f>IF(N240="sníž. přenesená",J240,0)</f>
        <v>0</v>
      </c>
      <c r="BI240" s="236">
        <f>IF(N240="nulová",J240,0)</f>
        <v>0</v>
      </c>
      <c r="BJ240" s="16" t="s">
        <v>81</v>
      </c>
      <c r="BK240" s="236">
        <f>ROUND(I240*H240,2)</f>
        <v>0</v>
      </c>
      <c r="BL240" s="16" t="s">
        <v>221</v>
      </c>
      <c r="BM240" s="235" t="s">
        <v>3332</v>
      </c>
    </row>
    <row r="241" s="1" customFormat="1" ht="16.5" customHeight="1">
      <c r="B241" s="37"/>
      <c r="C241" s="224" t="s">
        <v>537</v>
      </c>
      <c r="D241" s="224" t="s">
        <v>209</v>
      </c>
      <c r="E241" s="225" t="s">
        <v>2866</v>
      </c>
      <c r="F241" s="226" t="s">
        <v>900</v>
      </c>
      <c r="G241" s="227" t="s">
        <v>339</v>
      </c>
      <c r="H241" s="228">
        <v>1</v>
      </c>
      <c r="I241" s="229"/>
      <c r="J241" s="230">
        <f>ROUND(I241*H241,2)</f>
        <v>0</v>
      </c>
      <c r="K241" s="226" t="s">
        <v>1</v>
      </c>
      <c r="L241" s="42"/>
      <c r="M241" s="231" t="s">
        <v>1</v>
      </c>
      <c r="N241" s="232" t="s">
        <v>38</v>
      </c>
      <c r="O241" s="85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221</v>
      </c>
      <c r="AT241" s="235" t="s">
        <v>209</v>
      </c>
      <c r="AU241" s="235" t="s">
        <v>83</v>
      </c>
      <c r="AY241" s="16" t="s">
        <v>208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6" t="s">
        <v>81</v>
      </c>
      <c r="BK241" s="236">
        <f>ROUND(I241*H241,2)</f>
        <v>0</v>
      </c>
      <c r="BL241" s="16" t="s">
        <v>221</v>
      </c>
      <c r="BM241" s="235" t="s">
        <v>3333</v>
      </c>
    </row>
    <row r="242" s="1" customFormat="1" ht="16.5" customHeight="1">
      <c r="B242" s="37"/>
      <c r="C242" s="224" t="s">
        <v>541</v>
      </c>
      <c r="D242" s="224" t="s">
        <v>209</v>
      </c>
      <c r="E242" s="225" t="s">
        <v>2868</v>
      </c>
      <c r="F242" s="226" t="s">
        <v>904</v>
      </c>
      <c r="G242" s="227" t="s">
        <v>339</v>
      </c>
      <c r="H242" s="228">
        <v>1</v>
      </c>
      <c r="I242" s="229"/>
      <c r="J242" s="230">
        <f>ROUND(I242*H242,2)</f>
        <v>0</v>
      </c>
      <c r="K242" s="226" t="s">
        <v>1</v>
      </c>
      <c r="L242" s="42"/>
      <c r="M242" s="231" t="s">
        <v>1</v>
      </c>
      <c r="N242" s="232" t="s">
        <v>38</v>
      </c>
      <c r="O242" s="85"/>
      <c r="P242" s="233">
        <f>O242*H242</f>
        <v>0</v>
      </c>
      <c r="Q242" s="233">
        <v>0</v>
      </c>
      <c r="R242" s="233">
        <f>Q242*H242</f>
        <v>0</v>
      </c>
      <c r="S242" s="233">
        <v>0</v>
      </c>
      <c r="T242" s="234">
        <f>S242*H242</f>
        <v>0</v>
      </c>
      <c r="AR242" s="235" t="s">
        <v>221</v>
      </c>
      <c r="AT242" s="235" t="s">
        <v>209</v>
      </c>
      <c r="AU242" s="235" t="s">
        <v>83</v>
      </c>
      <c r="AY242" s="16" t="s">
        <v>208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6" t="s">
        <v>81</v>
      </c>
      <c r="BK242" s="236">
        <f>ROUND(I242*H242,2)</f>
        <v>0</v>
      </c>
      <c r="BL242" s="16" t="s">
        <v>221</v>
      </c>
      <c r="BM242" s="235" t="s">
        <v>3334</v>
      </c>
    </row>
    <row r="243" s="1" customFormat="1" ht="16.5" customHeight="1">
      <c r="B243" s="37"/>
      <c r="C243" s="224" t="s">
        <v>547</v>
      </c>
      <c r="D243" s="224" t="s">
        <v>209</v>
      </c>
      <c r="E243" s="225" t="s">
        <v>2870</v>
      </c>
      <c r="F243" s="226" t="s">
        <v>2871</v>
      </c>
      <c r="G243" s="227" t="s">
        <v>339</v>
      </c>
      <c r="H243" s="228">
        <v>1</v>
      </c>
      <c r="I243" s="229"/>
      <c r="J243" s="230">
        <f>ROUND(I243*H243,2)</f>
        <v>0</v>
      </c>
      <c r="K243" s="226" t="s">
        <v>1</v>
      </c>
      <c r="L243" s="42"/>
      <c r="M243" s="231" t="s">
        <v>1</v>
      </c>
      <c r="N243" s="232" t="s">
        <v>38</v>
      </c>
      <c r="O243" s="85"/>
      <c r="P243" s="233">
        <f>O243*H243</f>
        <v>0</v>
      </c>
      <c r="Q243" s="233">
        <v>0</v>
      </c>
      <c r="R243" s="233">
        <f>Q243*H243</f>
        <v>0</v>
      </c>
      <c r="S243" s="233">
        <v>0</v>
      </c>
      <c r="T243" s="234">
        <f>S243*H243</f>
        <v>0</v>
      </c>
      <c r="AR243" s="235" t="s">
        <v>221</v>
      </c>
      <c r="AT243" s="235" t="s">
        <v>209</v>
      </c>
      <c r="AU243" s="235" t="s">
        <v>83</v>
      </c>
      <c r="AY243" s="16" t="s">
        <v>208</v>
      </c>
      <c r="BE243" s="236">
        <f>IF(N243="základní",J243,0)</f>
        <v>0</v>
      </c>
      <c r="BF243" s="236">
        <f>IF(N243="snížená",J243,0)</f>
        <v>0</v>
      </c>
      <c r="BG243" s="236">
        <f>IF(N243="zákl. přenesená",J243,0)</f>
        <v>0</v>
      </c>
      <c r="BH243" s="236">
        <f>IF(N243="sníž. přenesená",J243,0)</f>
        <v>0</v>
      </c>
      <c r="BI243" s="236">
        <f>IF(N243="nulová",J243,0)</f>
        <v>0</v>
      </c>
      <c r="BJ243" s="16" t="s">
        <v>81</v>
      </c>
      <c r="BK243" s="236">
        <f>ROUND(I243*H243,2)</f>
        <v>0</v>
      </c>
      <c r="BL243" s="16" t="s">
        <v>221</v>
      </c>
      <c r="BM243" s="235" t="s">
        <v>3335</v>
      </c>
    </row>
    <row r="244" s="1" customFormat="1" ht="16.5" customHeight="1">
      <c r="B244" s="37"/>
      <c r="C244" s="224" t="s">
        <v>551</v>
      </c>
      <c r="D244" s="224" t="s">
        <v>209</v>
      </c>
      <c r="E244" s="225" t="s">
        <v>2873</v>
      </c>
      <c r="F244" s="226" t="s">
        <v>912</v>
      </c>
      <c r="G244" s="227" t="s">
        <v>339</v>
      </c>
      <c r="H244" s="228">
        <v>1</v>
      </c>
      <c r="I244" s="229"/>
      <c r="J244" s="230">
        <f>ROUND(I244*H244,2)</f>
        <v>0</v>
      </c>
      <c r="K244" s="226" t="s">
        <v>1</v>
      </c>
      <c r="L244" s="42"/>
      <c r="M244" s="231" t="s">
        <v>1</v>
      </c>
      <c r="N244" s="232" t="s">
        <v>38</v>
      </c>
      <c r="O244" s="85"/>
      <c r="P244" s="233">
        <f>O244*H244</f>
        <v>0</v>
      </c>
      <c r="Q244" s="233">
        <v>0</v>
      </c>
      <c r="R244" s="233">
        <f>Q244*H244</f>
        <v>0</v>
      </c>
      <c r="S244" s="233">
        <v>0</v>
      </c>
      <c r="T244" s="234">
        <f>S244*H244</f>
        <v>0</v>
      </c>
      <c r="AR244" s="235" t="s">
        <v>221</v>
      </c>
      <c r="AT244" s="235" t="s">
        <v>209</v>
      </c>
      <c r="AU244" s="235" t="s">
        <v>83</v>
      </c>
      <c r="AY244" s="16" t="s">
        <v>208</v>
      </c>
      <c r="BE244" s="236">
        <f>IF(N244="základní",J244,0)</f>
        <v>0</v>
      </c>
      <c r="BF244" s="236">
        <f>IF(N244="snížená",J244,0)</f>
        <v>0</v>
      </c>
      <c r="BG244" s="236">
        <f>IF(N244="zákl. přenesená",J244,0)</f>
        <v>0</v>
      </c>
      <c r="BH244" s="236">
        <f>IF(N244="sníž. přenesená",J244,0)</f>
        <v>0</v>
      </c>
      <c r="BI244" s="236">
        <f>IF(N244="nulová",J244,0)</f>
        <v>0</v>
      </c>
      <c r="BJ244" s="16" t="s">
        <v>81</v>
      </c>
      <c r="BK244" s="236">
        <f>ROUND(I244*H244,2)</f>
        <v>0</v>
      </c>
      <c r="BL244" s="16" t="s">
        <v>221</v>
      </c>
      <c r="BM244" s="235" t="s">
        <v>3336</v>
      </c>
    </row>
    <row r="245" s="10" customFormat="1" ht="25.92" customHeight="1">
      <c r="B245" s="210"/>
      <c r="C245" s="211"/>
      <c r="D245" s="212" t="s">
        <v>72</v>
      </c>
      <c r="E245" s="213" t="s">
        <v>914</v>
      </c>
      <c r="F245" s="213" t="s">
        <v>520</v>
      </c>
      <c r="G245" s="211"/>
      <c r="H245" s="211"/>
      <c r="I245" s="214"/>
      <c r="J245" s="215">
        <f>BK245</f>
        <v>0</v>
      </c>
      <c r="K245" s="211"/>
      <c r="L245" s="216"/>
      <c r="M245" s="217"/>
      <c r="N245" s="218"/>
      <c r="O245" s="218"/>
      <c r="P245" s="219">
        <f>P246+P250</f>
        <v>0</v>
      </c>
      <c r="Q245" s="218"/>
      <c r="R245" s="219">
        <f>R246+R250</f>
        <v>0</v>
      </c>
      <c r="S245" s="218"/>
      <c r="T245" s="220">
        <f>T246+T250</f>
        <v>0</v>
      </c>
      <c r="AR245" s="221" t="s">
        <v>81</v>
      </c>
      <c r="AT245" s="222" t="s">
        <v>72</v>
      </c>
      <c r="AU245" s="222" t="s">
        <v>73</v>
      </c>
      <c r="AY245" s="221" t="s">
        <v>208</v>
      </c>
      <c r="BK245" s="223">
        <f>BK246+BK250</f>
        <v>0</v>
      </c>
    </row>
    <row r="246" s="10" customFormat="1" ht="22.8" customHeight="1">
      <c r="B246" s="210"/>
      <c r="C246" s="211"/>
      <c r="D246" s="212" t="s">
        <v>72</v>
      </c>
      <c r="E246" s="248" t="s">
        <v>2875</v>
      </c>
      <c r="F246" s="248" t="s">
        <v>522</v>
      </c>
      <c r="G246" s="211"/>
      <c r="H246" s="211"/>
      <c r="I246" s="214"/>
      <c r="J246" s="249">
        <f>BK246</f>
        <v>0</v>
      </c>
      <c r="K246" s="211"/>
      <c r="L246" s="216"/>
      <c r="M246" s="217"/>
      <c r="N246" s="218"/>
      <c r="O246" s="218"/>
      <c r="P246" s="219">
        <f>SUM(P247:P249)</f>
        <v>0</v>
      </c>
      <c r="Q246" s="218"/>
      <c r="R246" s="219">
        <f>SUM(R247:R249)</f>
        <v>0</v>
      </c>
      <c r="S246" s="218"/>
      <c r="T246" s="220">
        <f>SUM(T247:T249)</f>
        <v>0</v>
      </c>
      <c r="AR246" s="221" t="s">
        <v>81</v>
      </c>
      <c r="AT246" s="222" t="s">
        <v>72</v>
      </c>
      <c r="AU246" s="222" t="s">
        <v>81</v>
      </c>
      <c r="AY246" s="221" t="s">
        <v>208</v>
      </c>
      <c r="BK246" s="223">
        <f>SUM(BK247:BK249)</f>
        <v>0</v>
      </c>
    </row>
    <row r="247" s="1" customFormat="1" ht="24" customHeight="1">
      <c r="B247" s="37"/>
      <c r="C247" s="224" t="s">
        <v>557</v>
      </c>
      <c r="D247" s="224" t="s">
        <v>209</v>
      </c>
      <c r="E247" s="225" t="s">
        <v>524</v>
      </c>
      <c r="F247" s="226" t="s">
        <v>525</v>
      </c>
      <c r="G247" s="227" t="s">
        <v>284</v>
      </c>
      <c r="H247" s="228">
        <v>2</v>
      </c>
      <c r="I247" s="229"/>
      <c r="J247" s="230">
        <f>ROUND(I247*H247,2)</f>
        <v>0</v>
      </c>
      <c r="K247" s="226" t="s">
        <v>1</v>
      </c>
      <c r="L247" s="42"/>
      <c r="M247" s="231" t="s">
        <v>1</v>
      </c>
      <c r="N247" s="232" t="s">
        <v>38</v>
      </c>
      <c r="O247" s="85"/>
      <c r="P247" s="233">
        <f>O247*H247</f>
        <v>0</v>
      </c>
      <c r="Q247" s="233">
        <v>0</v>
      </c>
      <c r="R247" s="233">
        <f>Q247*H247</f>
        <v>0</v>
      </c>
      <c r="S247" s="233">
        <v>0</v>
      </c>
      <c r="T247" s="234">
        <f>S247*H247</f>
        <v>0</v>
      </c>
      <c r="AR247" s="235" t="s">
        <v>221</v>
      </c>
      <c r="AT247" s="235" t="s">
        <v>209</v>
      </c>
      <c r="AU247" s="235" t="s">
        <v>83</v>
      </c>
      <c r="AY247" s="16" t="s">
        <v>208</v>
      </c>
      <c r="BE247" s="236">
        <f>IF(N247="základní",J247,0)</f>
        <v>0</v>
      </c>
      <c r="BF247" s="236">
        <f>IF(N247="snížená",J247,0)</f>
        <v>0</v>
      </c>
      <c r="BG247" s="236">
        <f>IF(N247="zákl. přenesená",J247,0)</f>
        <v>0</v>
      </c>
      <c r="BH247" s="236">
        <f>IF(N247="sníž. přenesená",J247,0)</f>
        <v>0</v>
      </c>
      <c r="BI247" s="236">
        <f>IF(N247="nulová",J247,0)</f>
        <v>0</v>
      </c>
      <c r="BJ247" s="16" t="s">
        <v>81</v>
      </c>
      <c r="BK247" s="236">
        <f>ROUND(I247*H247,2)</f>
        <v>0</v>
      </c>
      <c r="BL247" s="16" t="s">
        <v>221</v>
      </c>
      <c r="BM247" s="235" t="s">
        <v>3337</v>
      </c>
    </row>
    <row r="248" s="1" customFormat="1" ht="16.5" customHeight="1">
      <c r="B248" s="37"/>
      <c r="C248" s="224" t="s">
        <v>561</v>
      </c>
      <c r="D248" s="224" t="s">
        <v>209</v>
      </c>
      <c r="E248" s="225" t="s">
        <v>528</v>
      </c>
      <c r="F248" s="226" t="s">
        <v>529</v>
      </c>
      <c r="G248" s="227" t="s">
        <v>284</v>
      </c>
      <c r="H248" s="228">
        <v>2</v>
      </c>
      <c r="I248" s="229"/>
      <c r="J248" s="230">
        <f>ROUND(I248*H248,2)</f>
        <v>0</v>
      </c>
      <c r="K248" s="226" t="s">
        <v>1</v>
      </c>
      <c r="L248" s="42"/>
      <c r="M248" s="231" t="s">
        <v>1</v>
      </c>
      <c r="N248" s="232" t="s">
        <v>38</v>
      </c>
      <c r="O248" s="85"/>
      <c r="P248" s="233">
        <f>O248*H248</f>
        <v>0</v>
      </c>
      <c r="Q248" s="233">
        <v>0</v>
      </c>
      <c r="R248" s="233">
        <f>Q248*H248</f>
        <v>0</v>
      </c>
      <c r="S248" s="233">
        <v>0</v>
      </c>
      <c r="T248" s="234">
        <f>S248*H248</f>
        <v>0</v>
      </c>
      <c r="AR248" s="235" t="s">
        <v>221</v>
      </c>
      <c r="AT248" s="235" t="s">
        <v>209</v>
      </c>
      <c r="AU248" s="235" t="s">
        <v>83</v>
      </c>
      <c r="AY248" s="16" t="s">
        <v>208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6" t="s">
        <v>81</v>
      </c>
      <c r="BK248" s="236">
        <f>ROUND(I248*H248,2)</f>
        <v>0</v>
      </c>
      <c r="BL248" s="16" t="s">
        <v>221</v>
      </c>
      <c r="BM248" s="235" t="s">
        <v>3338</v>
      </c>
    </row>
    <row r="249" s="1" customFormat="1" ht="36" customHeight="1">
      <c r="B249" s="37"/>
      <c r="C249" s="224" t="s">
        <v>565</v>
      </c>
      <c r="D249" s="224" t="s">
        <v>209</v>
      </c>
      <c r="E249" s="225" t="s">
        <v>532</v>
      </c>
      <c r="F249" s="226" t="s">
        <v>533</v>
      </c>
      <c r="G249" s="227" t="s">
        <v>284</v>
      </c>
      <c r="H249" s="228">
        <v>2</v>
      </c>
      <c r="I249" s="229"/>
      <c r="J249" s="230">
        <f>ROUND(I249*H249,2)</f>
        <v>0</v>
      </c>
      <c r="K249" s="226" t="s">
        <v>1</v>
      </c>
      <c r="L249" s="42"/>
      <c r="M249" s="231" t="s">
        <v>1</v>
      </c>
      <c r="N249" s="232" t="s">
        <v>38</v>
      </c>
      <c r="O249" s="85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AR249" s="235" t="s">
        <v>221</v>
      </c>
      <c r="AT249" s="235" t="s">
        <v>209</v>
      </c>
      <c r="AU249" s="235" t="s">
        <v>83</v>
      </c>
      <c r="AY249" s="16" t="s">
        <v>208</v>
      </c>
      <c r="BE249" s="236">
        <f>IF(N249="základní",J249,0)</f>
        <v>0</v>
      </c>
      <c r="BF249" s="236">
        <f>IF(N249="snížená",J249,0)</f>
        <v>0</v>
      </c>
      <c r="BG249" s="236">
        <f>IF(N249="zákl. přenesená",J249,0)</f>
        <v>0</v>
      </c>
      <c r="BH249" s="236">
        <f>IF(N249="sníž. přenesená",J249,0)</f>
        <v>0</v>
      </c>
      <c r="BI249" s="236">
        <f>IF(N249="nulová",J249,0)</f>
        <v>0</v>
      </c>
      <c r="BJ249" s="16" t="s">
        <v>81</v>
      </c>
      <c r="BK249" s="236">
        <f>ROUND(I249*H249,2)</f>
        <v>0</v>
      </c>
      <c r="BL249" s="16" t="s">
        <v>221</v>
      </c>
      <c r="BM249" s="235" t="s">
        <v>3339</v>
      </c>
    </row>
    <row r="250" s="10" customFormat="1" ht="22.8" customHeight="1">
      <c r="B250" s="210"/>
      <c r="C250" s="211"/>
      <c r="D250" s="212" t="s">
        <v>72</v>
      </c>
      <c r="E250" s="248" t="s">
        <v>493</v>
      </c>
      <c r="F250" s="248" t="s">
        <v>546</v>
      </c>
      <c r="G250" s="211"/>
      <c r="H250" s="211"/>
      <c r="I250" s="214"/>
      <c r="J250" s="249">
        <f>BK250</f>
        <v>0</v>
      </c>
      <c r="K250" s="211"/>
      <c r="L250" s="216"/>
      <c r="M250" s="217"/>
      <c r="N250" s="218"/>
      <c r="O250" s="218"/>
      <c r="P250" s="219">
        <f>SUM(P251:P252)</f>
        <v>0</v>
      </c>
      <c r="Q250" s="218"/>
      <c r="R250" s="219">
        <f>SUM(R251:R252)</f>
        <v>0</v>
      </c>
      <c r="S250" s="218"/>
      <c r="T250" s="220">
        <f>SUM(T251:T252)</f>
        <v>0</v>
      </c>
      <c r="AR250" s="221" t="s">
        <v>81</v>
      </c>
      <c r="AT250" s="222" t="s">
        <v>72</v>
      </c>
      <c r="AU250" s="222" t="s">
        <v>81</v>
      </c>
      <c r="AY250" s="221" t="s">
        <v>208</v>
      </c>
      <c r="BK250" s="223">
        <f>SUM(BK251:BK252)</f>
        <v>0</v>
      </c>
    </row>
    <row r="251" s="1" customFormat="1" ht="24" customHeight="1">
      <c r="B251" s="37"/>
      <c r="C251" s="224" t="s">
        <v>569</v>
      </c>
      <c r="D251" s="224" t="s">
        <v>209</v>
      </c>
      <c r="E251" s="225" t="s">
        <v>548</v>
      </c>
      <c r="F251" s="226" t="s">
        <v>549</v>
      </c>
      <c r="G251" s="227" t="s">
        <v>284</v>
      </c>
      <c r="H251" s="228">
        <v>1</v>
      </c>
      <c r="I251" s="229"/>
      <c r="J251" s="230">
        <f>ROUND(I251*H251,2)</f>
        <v>0</v>
      </c>
      <c r="K251" s="226" t="s">
        <v>1</v>
      </c>
      <c r="L251" s="42"/>
      <c r="M251" s="231" t="s">
        <v>1</v>
      </c>
      <c r="N251" s="232" t="s">
        <v>38</v>
      </c>
      <c r="O251" s="85"/>
      <c r="P251" s="233">
        <f>O251*H251</f>
        <v>0</v>
      </c>
      <c r="Q251" s="233">
        <v>0</v>
      </c>
      <c r="R251" s="233">
        <f>Q251*H251</f>
        <v>0</v>
      </c>
      <c r="S251" s="233">
        <v>0</v>
      </c>
      <c r="T251" s="234">
        <f>S251*H251</f>
        <v>0</v>
      </c>
      <c r="AR251" s="235" t="s">
        <v>221</v>
      </c>
      <c r="AT251" s="235" t="s">
        <v>209</v>
      </c>
      <c r="AU251" s="235" t="s">
        <v>83</v>
      </c>
      <c r="AY251" s="16" t="s">
        <v>208</v>
      </c>
      <c r="BE251" s="236">
        <f>IF(N251="základní",J251,0)</f>
        <v>0</v>
      </c>
      <c r="BF251" s="236">
        <f>IF(N251="snížená",J251,0)</f>
        <v>0</v>
      </c>
      <c r="BG251" s="236">
        <f>IF(N251="zákl. přenesená",J251,0)</f>
        <v>0</v>
      </c>
      <c r="BH251" s="236">
        <f>IF(N251="sníž. přenesená",J251,0)</f>
        <v>0</v>
      </c>
      <c r="BI251" s="236">
        <f>IF(N251="nulová",J251,0)</f>
        <v>0</v>
      </c>
      <c r="BJ251" s="16" t="s">
        <v>81</v>
      </c>
      <c r="BK251" s="236">
        <f>ROUND(I251*H251,2)</f>
        <v>0</v>
      </c>
      <c r="BL251" s="16" t="s">
        <v>221</v>
      </c>
      <c r="BM251" s="235" t="s">
        <v>3340</v>
      </c>
    </row>
    <row r="252" s="1" customFormat="1" ht="16.5" customHeight="1">
      <c r="B252" s="37"/>
      <c r="C252" s="224" t="s">
        <v>573</v>
      </c>
      <c r="D252" s="224" t="s">
        <v>209</v>
      </c>
      <c r="E252" s="225" t="s">
        <v>552</v>
      </c>
      <c r="F252" s="226" t="s">
        <v>553</v>
      </c>
      <c r="G252" s="227" t="s">
        <v>284</v>
      </c>
      <c r="H252" s="228">
        <v>1</v>
      </c>
      <c r="I252" s="229"/>
      <c r="J252" s="230">
        <f>ROUND(I252*H252,2)</f>
        <v>0</v>
      </c>
      <c r="K252" s="226" t="s">
        <v>1</v>
      </c>
      <c r="L252" s="42"/>
      <c r="M252" s="237" t="s">
        <v>1</v>
      </c>
      <c r="N252" s="238" t="s">
        <v>38</v>
      </c>
      <c r="O252" s="239"/>
      <c r="P252" s="240">
        <f>O252*H252</f>
        <v>0</v>
      </c>
      <c r="Q252" s="240">
        <v>0</v>
      </c>
      <c r="R252" s="240">
        <f>Q252*H252</f>
        <v>0</v>
      </c>
      <c r="S252" s="240">
        <v>0</v>
      </c>
      <c r="T252" s="241">
        <f>S252*H252</f>
        <v>0</v>
      </c>
      <c r="AR252" s="235" t="s">
        <v>221</v>
      </c>
      <c r="AT252" s="235" t="s">
        <v>209</v>
      </c>
      <c r="AU252" s="235" t="s">
        <v>83</v>
      </c>
      <c r="AY252" s="16" t="s">
        <v>208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6" t="s">
        <v>81</v>
      </c>
      <c r="BK252" s="236">
        <f>ROUND(I252*H252,2)</f>
        <v>0</v>
      </c>
      <c r="BL252" s="16" t="s">
        <v>221</v>
      </c>
      <c r="BM252" s="235" t="s">
        <v>3341</v>
      </c>
    </row>
    <row r="253" s="1" customFormat="1" ht="6.96" customHeight="1">
      <c r="B253" s="60"/>
      <c r="C253" s="61"/>
      <c r="D253" s="61"/>
      <c r="E253" s="61"/>
      <c r="F253" s="61"/>
      <c r="G253" s="61"/>
      <c r="H253" s="61"/>
      <c r="I253" s="182"/>
      <c r="J253" s="61"/>
      <c r="K253" s="61"/>
      <c r="L253" s="42"/>
    </row>
  </sheetData>
  <sheetProtection sheet="1" autoFilter="0" formatColumns="0" formatRows="0" objects="1" scenarios="1" spinCount="100000" saltValue="f5UPSfj1DndOBq3wx04mxoVdS+Rqz4pSNvVzznG/JJCC81sETyk2EsoNQsd0eu0s2pUjOJYSYHuByufTmIoXGg==" hashValue="x730aAPTkX5ad4Z6rv+OWllyIfq1I7BouEowwPCwQDkNaWZfqv/1HPI6WnxA5W3217vSMLA0iEwF7vH7r43E6Q==" algorithmName="SHA-512" password="CC35"/>
  <autoFilter ref="C149:K25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6:H136"/>
    <mergeCell ref="E140:H140"/>
    <mergeCell ref="E138:H138"/>
    <mergeCell ref="E142:H14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141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2632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3259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1178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ROUND(J131,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ROUND((SUM(BE131:BE165)),  2)</f>
        <v>0</v>
      </c>
      <c r="I37" s="163">
        <v>0.20999999999999999</v>
      </c>
      <c r="J37" s="162">
        <f>ROUND(((SUM(BE131:BE165))*I37),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ROUND((SUM(BF131:BF165)),  2)</f>
        <v>0</v>
      </c>
      <c r="I38" s="163">
        <v>0.14999999999999999</v>
      </c>
      <c r="J38" s="162">
        <f>ROUND(((SUM(BF131:BF165))*I38),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ROUND((SUM(BG131:BG165)),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ROUND((SUM(BH131:BH165)),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ROUND((SUM(BI131:BI165)),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3259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J131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J132</f>
        <v>0</v>
      </c>
      <c r="K101" s="193"/>
      <c r="L101" s="198"/>
    </row>
    <row r="102" s="11" customFormat="1" ht="19.92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J133</f>
        <v>0</v>
      </c>
      <c r="K102" s="127"/>
      <c r="L102" s="247"/>
    </row>
    <row r="103" s="11" customFormat="1" ht="19.92" customHeight="1">
      <c r="B103" s="242"/>
      <c r="C103" s="127"/>
      <c r="D103" s="243" t="s">
        <v>1184</v>
      </c>
      <c r="E103" s="244"/>
      <c r="F103" s="244"/>
      <c r="G103" s="244"/>
      <c r="H103" s="244"/>
      <c r="I103" s="245"/>
      <c r="J103" s="246">
        <f>J137</f>
        <v>0</v>
      </c>
      <c r="K103" s="127"/>
      <c r="L103" s="247"/>
    </row>
    <row r="104" s="11" customFormat="1" ht="19.92" customHeight="1">
      <c r="B104" s="242"/>
      <c r="C104" s="127"/>
      <c r="D104" s="243" t="s">
        <v>1185</v>
      </c>
      <c r="E104" s="244"/>
      <c r="F104" s="244"/>
      <c r="G104" s="244"/>
      <c r="H104" s="244"/>
      <c r="I104" s="245"/>
      <c r="J104" s="246">
        <f>J141</f>
        <v>0</v>
      </c>
      <c r="K104" s="127"/>
      <c r="L104" s="247"/>
    </row>
    <row r="105" s="11" customFormat="1" ht="19.92" customHeight="1">
      <c r="B105" s="242"/>
      <c r="C105" s="127"/>
      <c r="D105" s="243" t="s">
        <v>1186</v>
      </c>
      <c r="E105" s="244"/>
      <c r="F105" s="244"/>
      <c r="G105" s="244"/>
      <c r="H105" s="244"/>
      <c r="I105" s="245"/>
      <c r="J105" s="246">
        <f>J145</f>
        <v>0</v>
      </c>
      <c r="K105" s="127"/>
      <c r="L105" s="247"/>
    </row>
    <row r="106" s="11" customFormat="1" ht="19.92" customHeight="1">
      <c r="B106" s="242"/>
      <c r="C106" s="127"/>
      <c r="D106" s="243" t="s">
        <v>1187</v>
      </c>
      <c r="E106" s="244"/>
      <c r="F106" s="244"/>
      <c r="G106" s="244"/>
      <c r="H106" s="244"/>
      <c r="I106" s="245"/>
      <c r="J106" s="246">
        <f>J151</f>
        <v>0</v>
      </c>
      <c r="K106" s="127"/>
      <c r="L106" s="247"/>
    </row>
    <row r="107" s="11" customFormat="1" ht="19.92" customHeight="1">
      <c r="B107" s="242"/>
      <c r="C107" s="127"/>
      <c r="D107" s="243" t="s">
        <v>1188</v>
      </c>
      <c r="E107" s="244"/>
      <c r="F107" s="244"/>
      <c r="G107" s="244"/>
      <c r="H107" s="244"/>
      <c r="I107" s="245"/>
      <c r="J107" s="246">
        <f>J164</f>
        <v>0</v>
      </c>
      <c r="K107" s="127"/>
      <c r="L107" s="247"/>
    </row>
    <row r="108" s="1" customFormat="1" ht="21.84" customHeight="1">
      <c r="B108" s="37"/>
      <c r="C108" s="38"/>
      <c r="D108" s="38"/>
      <c r="E108" s="38"/>
      <c r="F108" s="38"/>
      <c r="G108" s="38"/>
      <c r="H108" s="38"/>
      <c r="I108" s="149"/>
      <c r="J108" s="38"/>
      <c r="K108" s="38"/>
      <c r="L108" s="42"/>
    </row>
    <row r="109" s="1" customFormat="1" ht="6.96" customHeight="1">
      <c r="B109" s="60"/>
      <c r="C109" s="61"/>
      <c r="D109" s="61"/>
      <c r="E109" s="61"/>
      <c r="F109" s="61"/>
      <c r="G109" s="61"/>
      <c r="H109" s="61"/>
      <c r="I109" s="182"/>
      <c r="J109" s="61"/>
      <c r="K109" s="61"/>
      <c r="L109" s="42"/>
    </row>
    <row r="113" s="1" customFormat="1" ht="6.96" customHeight="1">
      <c r="B113" s="62"/>
      <c r="C113" s="63"/>
      <c r="D113" s="63"/>
      <c r="E113" s="63"/>
      <c r="F113" s="63"/>
      <c r="G113" s="63"/>
      <c r="H113" s="63"/>
      <c r="I113" s="185"/>
      <c r="J113" s="63"/>
      <c r="K113" s="63"/>
      <c r="L113" s="42"/>
    </row>
    <row r="114" s="1" customFormat="1" ht="24.96" customHeight="1">
      <c r="B114" s="37"/>
      <c r="C114" s="22" t="s">
        <v>194</v>
      </c>
      <c r="D114" s="38"/>
      <c r="E114" s="38"/>
      <c r="F114" s="38"/>
      <c r="G114" s="38"/>
      <c r="H114" s="38"/>
      <c r="I114" s="149"/>
      <c r="J114" s="38"/>
      <c r="K114" s="38"/>
      <c r="L114" s="42"/>
    </row>
    <row r="115" s="1" customFormat="1" ht="6.96" customHeight="1">
      <c r="B115" s="37"/>
      <c r="C115" s="38"/>
      <c r="D115" s="38"/>
      <c r="E115" s="38"/>
      <c r="F115" s="38"/>
      <c r="G115" s="38"/>
      <c r="H115" s="38"/>
      <c r="I115" s="149"/>
      <c r="J115" s="38"/>
      <c r="K115" s="38"/>
      <c r="L115" s="42"/>
    </row>
    <row r="116" s="1" customFormat="1" ht="12" customHeight="1">
      <c r="B116" s="37"/>
      <c r="C116" s="31" t="s">
        <v>16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="1" customFormat="1" ht="16.5" customHeight="1">
      <c r="B117" s="37"/>
      <c r="C117" s="38"/>
      <c r="D117" s="38"/>
      <c r="E117" s="186" t="str">
        <f>E7</f>
        <v>NOVÝ ZDROJ TEPLA, TEPLOVODNÍ ROZVODY A REGULACE VYTÁPĚNÍ DŘEVOTERM s.r.o, BŘEZOVÁ</v>
      </c>
      <c r="F117" s="31"/>
      <c r="G117" s="31"/>
      <c r="H117" s="31"/>
      <c r="I117" s="149"/>
      <c r="J117" s="38"/>
      <c r="K117" s="38"/>
      <c r="L117" s="42"/>
    </row>
    <row r="118" ht="12" customHeight="1">
      <c r="B118" s="20"/>
      <c r="C118" s="31" t="s">
        <v>187</v>
      </c>
      <c r="D118" s="21"/>
      <c r="E118" s="21"/>
      <c r="F118" s="21"/>
      <c r="G118" s="21"/>
      <c r="H118" s="21"/>
      <c r="I118" s="141"/>
      <c r="J118" s="21"/>
      <c r="K118" s="21"/>
      <c r="L118" s="19"/>
    </row>
    <row r="119" ht="16.5" customHeight="1">
      <c r="B119" s="20"/>
      <c r="C119" s="21"/>
      <c r="D119" s="21"/>
      <c r="E119" s="186" t="s">
        <v>2632</v>
      </c>
      <c r="F119" s="21"/>
      <c r="G119" s="21"/>
      <c r="H119" s="21"/>
      <c r="I119" s="141"/>
      <c r="J119" s="21"/>
      <c r="K119" s="21"/>
      <c r="L119" s="19"/>
    </row>
    <row r="120" ht="12" customHeight="1">
      <c r="B120" s="20"/>
      <c r="C120" s="31" t="s">
        <v>233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="1" customFormat="1" ht="16.5" customHeight="1">
      <c r="B121" s="37"/>
      <c r="C121" s="38"/>
      <c r="D121" s="38"/>
      <c r="E121" s="296" t="s">
        <v>3259</v>
      </c>
      <c r="F121" s="38"/>
      <c r="G121" s="38"/>
      <c r="H121" s="38"/>
      <c r="I121" s="149"/>
      <c r="J121" s="38"/>
      <c r="K121" s="38"/>
      <c r="L121" s="42"/>
    </row>
    <row r="122" s="1" customFormat="1" ht="12" customHeight="1">
      <c r="B122" s="37"/>
      <c r="C122" s="31" t="s">
        <v>2380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="1" customFormat="1" ht="16.5" customHeight="1">
      <c r="B123" s="37"/>
      <c r="C123" s="38"/>
      <c r="D123" s="38"/>
      <c r="E123" s="70" t="str">
        <f>E13</f>
        <v>STR - STROJNÍ</v>
      </c>
      <c r="F123" s="38"/>
      <c r="G123" s="38"/>
      <c r="H123" s="38"/>
      <c r="I123" s="149"/>
      <c r="J123" s="38"/>
      <c r="K123" s="38"/>
      <c r="L123" s="42"/>
    </row>
    <row r="124" s="1" customFormat="1" ht="6.96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="1" customFormat="1" ht="12" customHeight="1">
      <c r="B125" s="37"/>
      <c r="C125" s="31" t="s">
        <v>20</v>
      </c>
      <c r="D125" s="38"/>
      <c r="E125" s="38"/>
      <c r="F125" s="26" t="str">
        <f>F16</f>
        <v>Březová</v>
      </c>
      <c r="G125" s="38"/>
      <c r="H125" s="38"/>
      <c r="I125" s="151" t="s">
        <v>22</v>
      </c>
      <c r="J125" s="73" t="str">
        <f>IF(J16="","",J16)</f>
        <v>26. 4. 2019</v>
      </c>
      <c r="K125" s="38"/>
      <c r="L125" s="42"/>
    </row>
    <row r="126" s="1" customFormat="1" ht="6.96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="1" customFormat="1" ht="15.15" customHeight="1">
      <c r="B127" s="37"/>
      <c r="C127" s="31" t="s">
        <v>24</v>
      </c>
      <c r="D127" s="38"/>
      <c r="E127" s="38"/>
      <c r="F127" s="26" t="str">
        <f>E19</f>
        <v xml:space="preserve"> </v>
      </c>
      <c r="G127" s="38"/>
      <c r="H127" s="38"/>
      <c r="I127" s="151" t="s">
        <v>29</v>
      </c>
      <c r="J127" s="35" t="str">
        <f>E25</f>
        <v>Ing. Michal Pátek</v>
      </c>
      <c r="K127" s="38"/>
      <c r="L127" s="42"/>
    </row>
    <row r="128" s="1" customFormat="1" ht="15.15" customHeight="1">
      <c r="B128" s="37"/>
      <c r="C128" s="31" t="s">
        <v>27</v>
      </c>
      <c r="D128" s="38"/>
      <c r="E128" s="38"/>
      <c r="F128" s="26" t="str">
        <f>IF(E22="","",E22)</f>
        <v>Vyplň údaj</v>
      </c>
      <c r="G128" s="38"/>
      <c r="H128" s="38"/>
      <c r="I128" s="151" t="s">
        <v>30</v>
      </c>
      <c r="J128" s="35" t="str">
        <f>E28</f>
        <v>VK CAD s.r.o.</v>
      </c>
      <c r="K128" s="38"/>
      <c r="L128" s="42"/>
    </row>
    <row r="129" s="1" customFormat="1" ht="10.32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="9" customFormat="1" ht="29.28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</f>
        <v>0</v>
      </c>
      <c r="Q131" s="98"/>
      <c r="R131" s="207">
        <f>R132</f>
        <v>0.10762000000000001</v>
      </c>
      <c r="S131" s="98"/>
      <c r="T131" s="208">
        <f>T132</f>
        <v>0</v>
      </c>
      <c r="AT131" s="16" t="s">
        <v>72</v>
      </c>
      <c r="AU131" s="16" t="s">
        <v>193</v>
      </c>
      <c r="BK131" s="209">
        <f>BK132</f>
        <v>0</v>
      </c>
    </row>
    <row r="132" s="10" customFormat="1" ht="25.92" customHeight="1">
      <c r="B132" s="210"/>
      <c r="C132" s="211"/>
      <c r="D132" s="212" t="s">
        <v>72</v>
      </c>
      <c r="E132" s="213" t="s">
        <v>1200</v>
      </c>
      <c r="F132" s="213" t="s">
        <v>1201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P133+P137+P141+P145+P151+P164</f>
        <v>0</v>
      </c>
      <c r="Q132" s="218"/>
      <c r="R132" s="219">
        <f>R133+R137+R141+R145+R151+R164</f>
        <v>0.10762000000000001</v>
      </c>
      <c r="S132" s="218"/>
      <c r="T132" s="220">
        <f>T133+T137+T141+T145+T151+T164</f>
        <v>0</v>
      </c>
      <c r="AR132" s="221" t="s">
        <v>83</v>
      </c>
      <c r="AT132" s="222" t="s">
        <v>72</v>
      </c>
      <c r="AU132" s="222" t="s">
        <v>73</v>
      </c>
      <c r="AY132" s="221" t="s">
        <v>208</v>
      </c>
      <c r="BK132" s="223">
        <f>BK133+BK137+BK141+BK145+BK151+BK164</f>
        <v>0</v>
      </c>
    </row>
    <row r="133" s="10" customFormat="1" ht="22.8" customHeight="1">
      <c r="B133" s="210"/>
      <c r="C133" s="211"/>
      <c r="D133" s="212" t="s">
        <v>72</v>
      </c>
      <c r="E133" s="248" t="s">
        <v>1202</v>
      </c>
      <c r="F133" s="248" t="s">
        <v>1203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SUM(P134:P136)</f>
        <v>0</v>
      </c>
      <c r="Q133" s="218"/>
      <c r="R133" s="219">
        <f>SUM(R134:R136)</f>
        <v>0.0091000000000000004</v>
      </c>
      <c r="S133" s="218"/>
      <c r="T133" s="220">
        <f>SUM(T134:T136)</f>
        <v>0</v>
      </c>
      <c r="AR133" s="221" t="s">
        <v>83</v>
      </c>
      <c r="AT133" s="222" t="s">
        <v>72</v>
      </c>
      <c r="AU133" s="222" t="s">
        <v>81</v>
      </c>
      <c r="AY133" s="221" t="s">
        <v>208</v>
      </c>
      <c r="BK133" s="223">
        <f>SUM(BK134:BK136)</f>
        <v>0</v>
      </c>
    </row>
    <row r="134" s="1" customFormat="1" ht="24" customHeight="1">
      <c r="B134" s="37"/>
      <c r="C134" s="224" t="s">
        <v>81</v>
      </c>
      <c r="D134" s="224" t="s">
        <v>209</v>
      </c>
      <c r="E134" s="225" t="s">
        <v>1204</v>
      </c>
      <c r="F134" s="226" t="s">
        <v>1205</v>
      </c>
      <c r="G134" s="227" t="s">
        <v>600</v>
      </c>
      <c r="H134" s="228">
        <v>10</v>
      </c>
      <c r="I134" s="229"/>
      <c r="J134" s="230">
        <f>ROUND(I134*H134,2)</f>
        <v>0</v>
      </c>
      <c r="K134" s="226" t="s">
        <v>1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0.00019000000000000001</v>
      </c>
      <c r="R134" s="233">
        <f>Q134*H134</f>
        <v>0.0019000000000000002</v>
      </c>
      <c r="S134" s="233">
        <v>0</v>
      </c>
      <c r="T134" s="234">
        <f>S134*H134</f>
        <v>0</v>
      </c>
      <c r="AR134" s="235" t="s">
        <v>336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3342</v>
      </c>
    </row>
    <row r="135" s="1" customFormat="1" ht="24" customHeight="1">
      <c r="B135" s="37"/>
      <c r="C135" s="250" t="s">
        <v>83</v>
      </c>
      <c r="D135" s="250" t="s">
        <v>281</v>
      </c>
      <c r="E135" s="251" t="s">
        <v>2993</v>
      </c>
      <c r="F135" s="252" t="s">
        <v>2994</v>
      </c>
      <c r="G135" s="253" t="s">
        <v>600</v>
      </c>
      <c r="H135" s="254">
        <v>10</v>
      </c>
      <c r="I135" s="255"/>
      <c r="J135" s="256">
        <f>ROUND(I135*H135,2)</f>
        <v>0</v>
      </c>
      <c r="K135" s="252" t="s">
        <v>1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0.00072000000000000005</v>
      </c>
      <c r="R135" s="233">
        <f>Q135*H135</f>
        <v>0.0072000000000000007</v>
      </c>
      <c r="S135" s="233">
        <v>0</v>
      </c>
      <c r="T135" s="234">
        <f>S135*H135</f>
        <v>0</v>
      </c>
      <c r="AR135" s="235" t="s">
        <v>404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3343</v>
      </c>
    </row>
    <row r="136" s="1" customFormat="1" ht="24" customHeight="1">
      <c r="B136" s="37"/>
      <c r="C136" s="224" t="s">
        <v>104</v>
      </c>
      <c r="D136" s="224" t="s">
        <v>209</v>
      </c>
      <c r="E136" s="225" t="s">
        <v>1225</v>
      </c>
      <c r="F136" s="226" t="s">
        <v>1226</v>
      </c>
      <c r="G136" s="227" t="s">
        <v>1227</v>
      </c>
      <c r="H136" s="228">
        <v>0.0089999999999999993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336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3344</v>
      </c>
    </row>
    <row r="137" s="10" customFormat="1" ht="22.8" customHeight="1">
      <c r="B137" s="210"/>
      <c r="C137" s="211"/>
      <c r="D137" s="212" t="s">
        <v>72</v>
      </c>
      <c r="E137" s="248" t="s">
        <v>1249</v>
      </c>
      <c r="F137" s="248" t="s">
        <v>1250</v>
      </c>
      <c r="G137" s="211"/>
      <c r="H137" s="211"/>
      <c r="I137" s="214"/>
      <c r="J137" s="249">
        <f>BK137</f>
        <v>0</v>
      </c>
      <c r="K137" s="211"/>
      <c r="L137" s="216"/>
      <c r="M137" s="217"/>
      <c r="N137" s="218"/>
      <c r="O137" s="218"/>
      <c r="P137" s="219">
        <f>SUM(P138:P140)</f>
        <v>0</v>
      </c>
      <c r="Q137" s="218"/>
      <c r="R137" s="219">
        <f>SUM(R138:R140)</f>
        <v>0</v>
      </c>
      <c r="S137" s="218"/>
      <c r="T137" s="220">
        <f>SUM(T138:T140)</f>
        <v>0</v>
      </c>
      <c r="AR137" s="221" t="s">
        <v>83</v>
      </c>
      <c r="AT137" s="222" t="s">
        <v>72</v>
      </c>
      <c r="AU137" s="222" t="s">
        <v>81</v>
      </c>
      <c r="AY137" s="221" t="s">
        <v>208</v>
      </c>
      <c r="BK137" s="223">
        <f>SUM(BK138:BK140)</f>
        <v>0</v>
      </c>
    </row>
    <row r="138" s="1" customFormat="1" ht="24" customHeight="1">
      <c r="B138" s="37"/>
      <c r="C138" s="224" t="s">
        <v>221</v>
      </c>
      <c r="D138" s="224" t="s">
        <v>209</v>
      </c>
      <c r="E138" s="225" t="s">
        <v>1251</v>
      </c>
      <c r="F138" s="226" t="s">
        <v>2639</v>
      </c>
      <c r="G138" s="227" t="s">
        <v>212</v>
      </c>
      <c r="H138" s="228">
        <v>1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3345</v>
      </c>
    </row>
    <row r="139" s="1" customFormat="1" ht="16.5" customHeight="1">
      <c r="B139" s="37"/>
      <c r="C139" s="224" t="s">
        <v>207</v>
      </c>
      <c r="D139" s="224" t="s">
        <v>209</v>
      </c>
      <c r="E139" s="225" t="s">
        <v>1254</v>
      </c>
      <c r="F139" s="226" t="s">
        <v>2641</v>
      </c>
      <c r="G139" s="227" t="s">
        <v>1256</v>
      </c>
      <c r="H139" s="228">
        <v>72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3346</v>
      </c>
    </row>
    <row r="140" s="1" customFormat="1" ht="24" customHeight="1">
      <c r="B140" s="37"/>
      <c r="C140" s="224" t="s">
        <v>228</v>
      </c>
      <c r="D140" s="224" t="s">
        <v>209</v>
      </c>
      <c r="E140" s="225" t="s">
        <v>1258</v>
      </c>
      <c r="F140" s="226" t="s">
        <v>1259</v>
      </c>
      <c r="G140" s="227" t="s">
        <v>212</v>
      </c>
      <c r="H140" s="228">
        <v>1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3347</v>
      </c>
    </row>
    <row r="141" s="10" customFormat="1" ht="22.8" customHeight="1">
      <c r="B141" s="210"/>
      <c r="C141" s="211"/>
      <c r="D141" s="212" t="s">
        <v>72</v>
      </c>
      <c r="E141" s="248" t="s">
        <v>1276</v>
      </c>
      <c r="F141" s="248" t="s">
        <v>1250</v>
      </c>
      <c r="G141" s="211"/>
      <c r="H141" s="211"/>
      <c r="I141" s="214"/>
      <c r="J141" s="249">
        <f>BK141</f>
        <v>0</v>
      </c>
      <c r="K141" s="211"/>
      <c r="L141" s="216"/>
      <c r="M141" s="217"/>
      <c r="N141" s="218"/>
      <c r="O141" s="218"/>
      <c r="P141" s="219">
        <f>SUM(P142:P144)</f>
        <v>0</v>
      </c>
      <c r="Q141" s="218"/>
      <c r="R141" s="219">
        <f>SUM(R142:R144)</f>
        <v>0.050000000000000003</v>
      </c>
      <c r="S141" s="218"/>
      <c r="T141" s="220">
        <f>SUM(T142:T144)</f>
        <v>0</v>
      </c>
      <c r="AR141" s="221" t="s">
        <v>83</v>
      </c>
      <c r="AT141" s="222" t="s">
        <v>72</v>
      </c>
      <c r="AU141" s="222" t="s">
        <v>81</v>
      </c>
      <c r="AY141" s="221" t="s">
        <v>208</v>
      </c>
      <c r="BK141" s="223">
        <f>SUM(BK142:BK144)</f>
        <v>0</v>
      </c>
    </row>
    <row r="142" s="1" customFormat="1" ht="24" customHeight="1">
      <c r="B142" s="37"/>
      <c r="C142" s="224" t="s">
        <v>302</v>
      </c>
      <c r="D142" s="224" t="s">
        <v>209</v>
      </c>
      <c r="E142" s="225" t="s">
        <v>1301</v>
      </c>
      <c r="F142" s="226" t="s">
        <v>1302</v>
      </c>
      <c r="G142" s="227" t="s">
        <v>212</v>
      </c>
      <c r="H142" s="228">
        <v>1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3348</v>
      </c>
    </row>
    <row r="143" s="1" customFormat="1" ht="24" customHeight="1">
      <c r="B143" s="37"/>
      <c r="C143" s="250" t="s">
        <v>285</v>
      </c>
      <c r="D143" s="250" t="s">
        <v>281</v>
      </c>
      <c r="E143" s="251" t="s">
        <v>2682</v>
      </c>
      <c r="F143" s="252" t="s">
        <v>3031</v>
      </c>
      <c r="G143" s="253" t="s">
        <v>212</v>
      </c>
      <c r="H143" s="254">
        <v>1</v>
      </c>
      <c r="I143" s="255"/>
      <c r="J143" s="256">
        <f>ROUND(I143*H143,2)</f>
        <v>0</v>
      </c>
      <c r="K143" s="252" t="s">
        <v>1</v>
      </c>
      <c r="L143" s="257"/>
      <c r="M143" s="258" t="s">
        <v>1</v>
      </c>
      <c r="N143" s="259" t="s">
        <v>38</v>
      </c>
      <c r="O143" s="85"/>
      <c r="P143" s="233">
        <f>O143*H143</f>
        <v>0</v>
      </c>
      <c r="Q143" s="233">
        <v>0.050000000000000003</v>
      </c>
      <c r="R143" s="233">
        <f>Q143*H143</f>
        <v>0.050000000000000003</v>
      </c>
      <c r="S143" s="233">
        <v>0</v>
      </c>
      <c r="T143" s="234">
        <f>S143*H143</f>
        <v>0</v>
      </c>
      <c r="AR143" s="235" t="s">
        <v>404</v>
      </c>
      <c r="AT143" s="235" t="s">
        <v>281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3349</v>
      </c>
    </row>
    <row r="144" s="1" customFormat="1" ht="16.5" customHeight="1">
      <c r="B144" s="37"/>
      <c r="C144" s="224" t="s">
        <v>309</v>
      </c>
      <c r="D144" s="224" t="s">
        <v>209</v>
      </c>
      <c r="E144" s="225" t="s">
        <v>1337</v>
      </c>
      <c r="F144" s="226" t="s">
        <v>1338</v>
      </c>
      <c r="G144" s="227" t="s">
        <v>1227</v>
      </c>
      <c r="H144" s="228">
        <v>0.050000000000000003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336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3350</v>
      </c>
    </row>
    <row r="145" s="10" customFormat="1" ht="22.8" customHeight="1">
      <c r="B145" s="210"/>
      <c r="C145" s="211"/>
      <c r="D145" s="212" t="s">
        <v>72</v>
      </c>
      <c r="E145" s="248" t="s">
        <v>1340</v>
      </c>
      <c r="F145" s="248" t="s">
        <v>1250</v>
      </c>
      <c r="G145" s="211"/>
      <c r="H145" s="211"/>
      <c r="I145" s="214"/>
      <c r="J145" s="249">
        <f>BK145</f>
        <v>0</v>
      </c>
      <c r="K145" s="211"/>
      <c r="L145" s="216"/>
      <c r="M145" s="217"/>
      <c r="N145" s="218"/>
      <c r="O145" s="218"/>
      <c r="P145" s="219">
        <f>SUM(P146:P150)</f>
        <v>0</v>
      </c>
      <c r="Q145" s="218"/>
      <c r="R145" s="219">
        <f>SUM(R146:R150)</f>
        <v>0.039199999999999999</v>
      </c>
      <c r="S145" s="218"/>
      <c r="T145" s="220">
        <f>SUM(T146:T150)</f>
        <v>0</v>
      </c>
      <c r="AR145" s="221" t="s">
        <v>83</v>
      </c>
      <c r="AT145" s="222" t="s">
        <v>72</v>
      </c>
      <c r="AU145" s="222" t="s">
        <v>81</v>
      </c>
      <c r="AY145" s="221" t="s">
        <v>208</v>
      </c>
      <c r="BK145" s="223">
        <f>SUM(BK146:BK150)</f>
        <v>0</v>
      </c>
    </row>
    <row r="146" s="1" customFormat="1" ht="24" customHeight="1">
      <c r="B146" s="37"/>
      <c r="C146" s="224" t="s">
        <v>313</v>
      </c>
      <c r="D146" s="224" t="s">
        <v>209</v>
      </c>
      <c r="E146" s="225" t="s">
        <v>1347</v>
      </c>
      <c r="F146" s="226" t="s">
        <v>1348</v>
      </c>
      <c r="G146" s="227" t="s">
        <v>600</v>
      </c>
      <c r="H146" s="228">
        <v>10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0.0037599999999999999</v>
      </c>
      <c r="R146" s="233">
        <f>Q146*H146</f>
        <v>0.037600000000000001</v>
      </c>
      <c r="S146" s="233">
        <v>0</v>
      </c>
      <c r="T146" s="234">
        <f>S146*H146</f>
        <v>0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3351</v>
      </c>
    </row>
    <row r="147" s="1" customFormat="1" ht="16.5" customHeight="1">
      <c r="B147" s="37"/>
      <c r="C147" s="224" t="s">
        <v>317</v>
      </c>
      <c r="D147" s="224" t="s">
        <v>209</v>
      </c>
      <c r="E147" s="225" t="s">
        <v>1362</v>
      </c>
      <c r="F147" s="226" t="s">
        <v>1363</v>
      </c>
      <c r="G147" s="227" t="s">
        <v>600</v>
      </c>
      <c r="H147" s="228">
        <v>10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336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3352</v>
      </c>
    </row>
    <row r="148" s="1" customFormat="1" ht="16.5" customHeight="1">
      <c r="B148" s="37"/>
      <c r="C148" s="224" t="s">
        <v>321</v>
      </c>
      <c r="D148" s="224" t="s">
        <v>209</v>
      </c>
      <c r="E148" s="225" t="s">
        <v>3040</v>
      </c>
      <c r="F148" s="226" t="s">
        <v>3041</v>
      </c>
      <c r="G148" s="227" t="s">
        <v>212</v>
      </c>
      <c r="H148" s="228">
        <v>2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0.00080000000000000004</v>
      </c>
      <c r="R148" s="233">
        <f>Q148*H148</f>
        <v>0.0016000000000000001</v>
      </c>
      <c r="S148" s="233">
        <v>0</v>
      </c>
      <c r="T148" s="234">
        <f>S148*H148</f>
        <v>0</v>
      </c>
      <c r="AR148" s="235" t="s">
        <v>336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3353</v>
      </c>
    </row>
    <row r="149" s="1" customFormat="1" ht="24" customHeight="1">
      <c r="B149" s="37"/>
      <c r="C149" s="224" t="s">
        <v>325</v>
      </c>
      <c r="D149" s="224" t="s">
        <v>209</v>
      </c>
      <c r="E149" s="225" t="s">
        <v>1371</v>
      </c>
      <c r="F149" s="226" t="s">
        <v>1372</v>
      </c>
      <c r="G149" s="227" t="s">
        <v>1227</v>
      </c>
      <c r="H149" s="228">
        <v>0.039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3354</v>
      </c>
    </row>
    <row r="150" s="1" customFormat="1" ht="16.5" customHeight="1">
      <c r="B150" s="37"/>
      <c r="C150" s="224" t="s">
        <v>329</v>
      </c>
      <c r="D150" s="224" t="s">
        <v>209</v>
      </c>
      <c r="E150" s="225" t="s">
        <v>2700</v>
      </c>
      <c r="F150" s="226" t="s">
        <v>3355</v>
      </c>
      <c r="G150" s="227" t="s">
        <v>212</v>
      </c>
      <c r="H150" s="228">
        <v>2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336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3356</v>
      </c>
    </row>
    <row r="151" s="10" customFormat="1" ht="22.8" customHeight="1">
      <c r="B151" s="210"/>
      <c r="C151" s="211"/>
      <c r="D151" s="212" t="s">
        <v>72</v>
      </c>
      <c r="E151" s="248" t="s">
        <v>1374</v>
      </c>
      <c r="F151" s="248" t="s">
        <v>1250</v>
      </c>
      <c r="G151" s="211"/>
      <c r="H151" s="211"/>
      <c r="I151" s="214"/>
      <c r="J151" s="249">
        <f>BK151</f>
        <v>0</v>
      </c>
      <c r="K151" s="211"/>
      <c r="L151" s="216"/>
      <c r="M151" s="217"/>
      <c r="N151" s="218"/>
      <c r="O151" s="218"/>
      <c r="P151" s="219">
        <f>SUM(P152:P163)</f>
        <v>0</v>
      </c>
      <c r="Q151" s="218"/>
      <c r="R151" s="219">
        <f>SUM(R152:R163)</f>
        <v>0.0091199999999999996</v>
      </c>
      <c r="S151" s="218"/>
      <c r="T151" s="220">
        <f>SUM(T152:T163)</f>
        <v>0</v>
      </c>
      <c r="AR151" s="221" t="s">
        <v>83</v>
      </c>
      <c r="AT151" s="222" t="s">
        <v>72</v>
      </c>
      <c r="AU151" s="222" t="s">
        <v>81</v>
      </c>
      <c r="AY151" s="221" t="s">
        <v>208</v>
      </c>
      <c r="BK151" s="223">
        <f>SUM(BK152:BK163)</f>
        <v>0</v>
      </c>
    </row>
    <row r="152" s="1" customFormat="1" ht="16.5" customHeight="1">
      <c r="B152" s="37"/>
      <c r="C152" s="224" t="s">
        <v>8</v>
      </c>
      <c r="D152" s="224" t="s">
        <v>209</v>
      </c>
      <c r="E152" s="225" t="s">
        <v>1408</v>
      </c>
      <c r="F152" s="226" t="s">
        <v>1409</v>
      </c>
      <c r="G152" s="227" t="s">
        <v>212</v>
      </c>
      <c r="H152" s="228">
        <v>1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3.0000000000000001E-05</v>
      </c>
      <c r="R152" s="233">
        <f>Q152*H152</f>
        <v>3.0000000000000001E-05</v>
      </c>
      <c r="S152" s="233">
        <v>0</v>
      </c>
      <c r="T152" s="234">
        <f>S152*H152</f>
        <v>0</v>
      </c>
      <c r="AR152" s="235" t="s">
        <v>336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3357</v>
      </c>
    </row>
    <row r="153" s="1" customFormat="1" ht="16.5" customHeight="1">
      <c r="B153" s="37"/>
      <c r="C153" s="250" t="s">
        <v>336</v>
      </c>
      <c r="D153" s="250" t="s">
        <v>281</v>
      </c>
      <c r="E153" s="251" t="s">
        <v>1411</v>
      </c>
      <c r="F153" s="252" t="s">
        <v>2652</v>
      </c>
      <c r="G153" s="253" t="s">
        <v>212</v>
      </c>
      <c r="H153" s="254">
        <v>1</v>
      </c>
      <c r="I153" s="255"/>
      <c r="J153" s="256">
        <f>ROUND(I153*H153,2)</f>
        <v>0</v>
      </c>
      <c r="K153" s="252" t="s">
        <v>1</v>
      </c>
      <c r="L153" s="257"/>
      <c r="M153" s="258" t="s">
        <v>1</v>
      </c>
      <c r="N153" s="259" t="s">
        <v>38</v>
      </c>
      <c r="O153" s="85"/>
      <c r="P153" s="233">
        <f>O153*H153</f>
        <v>0</v>
      </c>
      <c r="Q153" s="233">
        <v>0.00025000000000000001</v>
      </c>
      <c r="R153" s="233">
        <f>Q153*H153</f>
        <v>0.00025000000000000001</v>
      </c>
      <c r="S153" s="233">
        <v>0</v>
      </c>
      <c r="T153" s="234">
        <f>S153*H153</f>
        <v>0</v>
      </c>
      <c r="AR153" s="235" t="s">
        <v>404</v>
      </c>
      <c r="AT153" s="235" t="s">
        <v>281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3358</v>
      </c>
    </row>
    <row r="154" s="1" customFormat="1" ht="16.5" customHeight="1">
      <c r="B154" s="37"/>
      <c r="C154" s="224" t="s">
        <v>341</v>
      </c>
      <c r="D154" s="224" t="s">
        <v>209</v>
      </c>
      <c r="E154" s="225" t="s">
        <v>2654</v>
      </c>
      <c r="F154" s="226" t="s">
        <v>2655</v>
      </c>
      <c r="G154" s="227" t="s">
        <v>212</v>
      </c>
      <c r="H154" s="228">
        <v>7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336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3359</v>
      </c>
    </row>
    <row r="155" s="1" customFormat="1" ht="16.5" customHeight="1">
      <c r="B155" s="37"/>
      <c r="C155" s="250" t="s">
        <v>345</v>
      </c>
      <c r="D155" s="250" t="s">
        <v>281</v>
      </c>
      <c r="E155" s="251" t="s">
        <v>3054</v>
      </c>
      <c r="F155" s="252" t="s">
        <v>3055</v>
      </c>
      <c r="G155" s="253" t="s">
        <v>212</v>
      </c>
      <c r="H155" s="254">
        <v>4</v>
      </c>
      <c r="I155" s="255"/>
      <c r="J155" s="256">
        <f>ROUND(I155*H155,2)</f>
        <v>0</v>
      </c>
      <c r="K155" s="252" t="s">
        <v>1</v>
      </c>
      <c r="L155" s="257"/>
      <c r="M155" s="258" t="s">
        <v>1</v>
      </c>
      <c r="N155" s="259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404</v>
      </c>
      <c r="AT155" s="235" t="s">
        <v>281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3360</v>
      </c>
    </row>
    <row r="156" s="1" customFormat="1" ht="16.5" customHeight="1">
      <c r="B156" s="37"/>
      <c r="C156" s="250" t="s">
        <v>349</v>
      </c>
      <c r="D156" s="250" t="s">
        <v>281</v>
      </c>
      <c r="E156" s="251" t="s">
        <v>3057</v>
      </c>
      <c r="F156" s="252" t="s">
        <v>3058</v>
      </c>
      <c r="G156" s="253" t="s">
        <v>212</v>
      </c>
      <c r="H156" s="254">
        <v>2</v>
      </c>
      <c r="I156" s="255"/>
      <c r="J156" s="256">
        <f>ROUND(I156*H156,2)</f>
        <v>0</v>
      </c>
      <c r="K156" s="252" t="s">
        <v>1</v>
      </c>
      <c r="L156" s="257"/>
      <c r="M156" s="258" t="s">
        <v>1</v>
      </c>
      <c r="N156" s="259" t="s">
        <v>38</v>
      </c>
      <c r="O156" s="85"/>
      <c r="P156" s="233">
        <f>O156*H156</f>
        <v>0</v>
      </c>
      <c r="Q156" s="233">
        <v>0.00034000000000000002</v>
      </c>
      <c r="R156" s="233">
        <f>Q156*H156</f>
        <v>0.00068000000000000005</v>
      </c>
      <c r="S156" s="233">
        <v>0</v>
      </c>
      <c r="T156" s="234">
        <f>S156*H156</f>
        <v>0</v>
      </c>
      <c r="AR156" s="235" t="s">
        <v>404</v>
      </c>
      <c r="AT156" s="235" t="s">
        <v>281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3361</v>
      </c>
    </row>
    <row r="157" s="1" customFormat="1" ht="16.5" customHeight="1">
      <c r="B157" s="37"/>
      <c r="C157" s="250" t="s">
        <v>353</v>
      </c>
      <c r="D157" s="250" t="s">
        <v>281</v>
      </c>
      <c r="E157" s="251" t="s">
        <v>3060</v>
      </c>
      <c r="F157" s="252" t="s">
        <v>3061</v>
      </c>
      <c r="G157" s="253" t="s">
        <v>212</v>
      </c>
      <c r="H157" s="254">
        <v>1</v>
      </c>
      <c r="I157" s="255"/>
      <c r="J157" s="256">
        <f>ROUND(I157*H157,2)</f>
        <v>0</v>
      </c>
      <c r="K157" s="252" t="s">
        <v>1</v>
      </c>
      <c r="L157" s="257"/>
      <c r="M157" s="258" t="s">
        <v>1</v>
      </c>
      <c r="N157" s="259" t="s">
        <v>38</v>
      </c>
      <c r="O157" s="85"/>
      <c r="P157" s="233">
        <f>O157*H157</f>
        <v>0</v>
      </c>
      <c r="Q157" s="233">
        <v>0.0011999999999999999</v>
      </c>
      <c r="R157" s="233">
        <f>Q157*H157</f>
        <v>0.0011999999999999999</v>
      </c>
      <c r="S157" s="233">
        <v>0</v>
      </c>
      <c r="T157" s="234">
        <f>S157*H157</f>
        <v>0</v>
      </c>
      <c r="AR157" s="235" t="s">
        <v>404</v>
      </c>
      <c r="AT157" s="235" t="s">
        <v>281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3362</v>
      </c>
    </row>
    <row r="158" s="1" customFormat="1" ht="16.5" customHeight="1">
      <c r="B158" s="37"/>
      <c r="C158" s="224" t="s">
        <v>7</v>
      </c>
      <c r="D158" s="224" t="s">
        <v>209</v>
      </c>
      <c r="E158" s="225" t="s">
        <v>3063</v>
      </c>
      <c r="F158" s="226" t="s">
        <v>3064</v>
      </c>
      <c r="G158" s="227" t="s">
        <v>212</v>
      </c>
      <c r="H158" s="228">
        <v>1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0.00022000000000000001</v>
      </c>
      <c r="R158" s="233">
        <f>Q158*H158</f>
        <v>0.00022000000000000001</v>
      </c>
      <c r="S158" s="233">
        <v>0</v>
      </c>
      <c r="T158" s="234">
        <f>S158*H158</f>
        <v>0</v>
      </c>
      <c r="AR158" s="235" t="s">
        <v>336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3363</v>
      </c>
    </row>
    <row r="159" s="1" customFormat="1" ht="36" customHeight="1">
      <c r="B159" s="37"/>
      <c r="C159" s="250" t="s">
        <v>360</v>
      </c>
      <c r="D159" s="250" t="s">
        <v>281</v>
      </c>
      <c r="E159" s="251" t="s">
        <v>1384</v>
      </c>
      <c r="F159" s="252" t="s">
        <v>3066</v>
      </c>
      <c r="G159" s="253" t="s">
        <v>212</v>
      </c>
      <c r="H159" s="254">
        <v>1</v>
      </c>
      <c r="I159" s="255"/>
      <c r="J159" s="256">
        <f>ROUND(I159*H159,2)</f>
        <v>0</v>
      </c>
      <c r="K159" s="252" t="s">
        <v>1</v>
      </c>
      <c r="L159" s="257"/>
      <c r="M159" s="258" t="s">
        <v>1</v>
      </c>
      <c r="N159" s="259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404</v>
      </c>
      <c r="AT159" s="235" t="s">
        <v>281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336</v>
      </c>
      <c r="BM159" s="235" t="s">
        <v>3364</v>
      </c>
    </row>
    <row r="160" s="1" customFormat="1" ht="24" customHeight="1">
      <c r="B160" s="37"/>
      <c r="C160" s="224" t="s">
        <v>364</v>
      </c>
      <c r="D160" s="224" t="s">
        <v>209</v>
      </c>
      <c r="E160" s="225" t="s">
        <v>1444</v>
      </c>
      <c r="F160" s="226" t="s">
        <v>1445</v>
      </c>
      <c r="G160" s="227" t="s">
        <v>212</v>
      </c>
      <c r="H160" s="228">
        <v>4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0.00052999999999999998</v>
      </c>
      <c r="R160" s="233">
        <f>Q160*H160</f>
        <v>0.0021199999999999999</v>
      </c>
      <c r="S160" s="233">
        <v>0</v>
      </c>
      <c r="T160" s="234">
        <f>S160*H160</f>
        <v>0</v>
      </c>
      <c r="AR160" s="235" t="s">
        <v>336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3365</v>
      </c>
    </row>
    <row r="161" s="1" customFormat="1" ht="24" customHeight="1">
      <c r="B161" s="37"/>
      <c r="C161" s="224" t="s">
        <v>368</v>
      </c>
      <c r="D161" s="224" t="s">
        <v>209</v>
      </c>
      <c r="E161" s="225" t="s">
        <v>1447</v>
      </c>
      <c r="F161" s="226" t="s">
        <v>1448</v>
      </c>
      <c r="G161" s="227" t="s">
        <v>212</v>
      </c>
      <c r="H161" s="228">
        <v>2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0.00147</v>
      </c>
      <c r="R161" s="233">
        <f>Q161*H161</f>
        <v>0.0029399999999999999</v>
      </c>
      <c r="S161" s="233">
        <v>0</v>
      </c>
      <c r="T161" s="234">
        <f>S161*H161</f>
        <v>0</v>
      </c>
      <c r="AR161" s="235" t="s">
        <v>336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3366</v>
      </c>
    </row>
    <row r="162" s="1" customFormat="1" ht="16.5" customHeight="1">
      <c r="B162" s="37"/>
      <c r="C162" s="224" t="s">
        <v>372</v>
      </c>
      <c r="D162" s="224" t="s">
        <v>209</v>
      </c>
      <c r="E162" s="225" t="s">
        <v>1450</v>
      </c>
      <c r="F162" s="226" t="s">
        <v>1451</v>
      </c>
      <c r="G162" s="227" t="s">
        <v>212</v>
      </c>
      <c r="H162" s="228">
        <v>7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0.00024000000000000001</v>
      </c>
      <c r="R162" s="233">
        <f>Q162*H162</f>
        <v>0.0016800000000000001</v>
      </c>
      <c r="S162" s="233">
        <v>0</v>
      </c>
      <c r="T162" s="234">
        <f>S162*H162</f>
        <v>0</v>
      </c>
      <c r="AR162" s="235" t="s">
        <v>336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3367</v>
      </c>
    </row>
    <row r="163" s="1" customFormat="1" ht="16.5" customHeight="1">
      <c r="B163" s="37"/>
      <c r="C163" s="224" t="s">
        <v>376</v>
      </c>
      <c r="D163" s="224" t="s">
        <v>209</v>
      </c>
      <c r="E163" s="225" t="s">
        <v>1453</v>
      </c>
      <c r="F163" s="226" t="s">
        <v>1454</v>
      </c>
      <c r="G163" s="227" t="s">
        <v>1227</v>
      </c>
      <c r="H163" s="228">
        <v>0.0089999999999999993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336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3368</v>
      </c>
    </row>
    <row r="164" s="10" customFormat="1" ht="22.8" customHeight="1">
      <c r="B164" s="210"/>
      <c r="C164" s="211"/>
      <c r="D164" s="212" t="s">
        <v>72</v>
      </c>
      <c r="E164" s="248" t="s">
        <v>1456</v>
      </c>
      <c r="F164" s="248" t="s">
        <v>1457</v>
      </c>
      <c r="G164" s="211"/>
      <c r="H164" s="211"/>
      <c r="I164" s="214"/>
      <c r="J164" s="249">
        <f>BK164</f>
        <v>0</v>
      </c>
      <c r="K164" s="211"/>
      <c r="L164" s="216"/>
      <c r="M164" s="217"/>
      <c r="N164" s="218"/>
      <c r="O164" s="218"/>
      <c r="P164" s="219">
        <f>P165</f>
        <v>0</v>
      </c>
      <c r="Q164" s="218"/>
      <c r="R164" s="219">
        <f>R165</f>
        <v>0.00020000000000000001</v>
      </c>
      <c r="S164" s="218"/>
      <c r="T164" s="220">
        <f>T165</f>
        <v>0</v>
      </c>
      <c r="AR164" s="221" t="s">
        <v>83</v>
      </c>
      <c r="AT164" s="222" t="s">
        <v>72</v>
      </c>
      <c r="AU164" s="222" t="s">
        <v>81</v>
      </c>
      <c r="AY164" s="221" t="s">
        <v>208</v>
      </c>
      <c r="BK164" s="223">
        <f>BK165</f>
        <v>0</v>
      </c>
    </row>
    <row r="165" s="1" customFormat="1" ht="24" customHeight="1">
      <c r="B165" s="37"/>
      <c r="C165" s="224" t="s">
        <v>384</v>
      </c>
      <c r="D165" s="224" t="s">
        <v>209</v>
      </c>
      <c r="E165" s="225" t="s">
        <v>1458</v>
      </c>
      <c r="F165" s="226" t="s">
        <v>1459</v>
      </c>
      <c r="G165" s="227" t="s">
        <v>600</v>
      </c>
      <c r="H165" s="228">
        <v>10</v>
      </c>
      <c r="I165" s="229"/>
      <c r="J165" s="230">
        <f>ROUND(I165*H165,2)</f>
        <v>0</v>
      </c>
      <c r="K165" s="226" t="s">
        <v>1</v>
      </c>
      <c r="L165" s="42"/>
      <c r="M165" s="237" t="s">
        <v>1</v>
      </c>
      <c r="N165" s="238" t="s">
        <v>38</v>
      </c>
      <c r="O165" s="239"/>
      <c r="P165" s="240">
        <f>O165*H165</f>
        <v>0</v>
      </c>
      <c r="Q165" s="240">
        <v>2.0000000000000002E-05</v>
      </c>
      <c r="R165" s="240">
        <f>Q165*H165</f>
        <v>0.00020000000000000001</v>
      </c>
      <c r="S165" s="240">
        <v>0</v>
      </c>
      <c r="T165" s="241">
        <f>S165*H165</f>
        <v>0</v>
      </c>
      <c r="AR165" s="235" t="s">
        <v>336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3369</v>
      </c>
    </row>
    <row r="166" s="1" customFormat="1" ht="6.96" customHeight="1">
      <c r="B166" s="60"/>
      <c r="C166" s="61"/>
      <c r="D166" s="61"/>
      <c r="E166" s="61"/>
      <c r="F166" s="61"/>
      <c r="G166" s="61"/>
      <c r="H166" s="61"/>
      <c r="I166" s="182"/>
      <c r="J166" s="61"/>
      <c r="K166" s="61"/>
      <c r="L166" s="42"/>
    </row>
  </sheetData>
  <sheetProtection sheet="1" autoFilter="0" formatColumns="0" formatRows="0" objects="1" scenarios="1" spinCount="100000" saltValue="Sr90xXFytJ3Cl9+R7etYB/8af4HULsG6xKrLXIBsCagoaIgPuUekPa3SFao+omPoNV/Nrr2gDWBFCX+RMpPxjw==" hashValue="qhTTZBzmz0qeCvWVoz7vLmHlCyxA7W2TAo+ex4BLx/3rwAPXPTkwpYZnjlKTqCHPSURiCrC+ExPSs20IgJ5PpQ==" algorithmName="SHA-512" password="CC35"/>
  <autoFilter ref="C130:K165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145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2632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3370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2735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ROUND(J151,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ROUND((SUM(BE151:BE260)),  2)</f>
        <v>0</v>
      </c>
      <c r="I37" s="163">
        <v>0.20999999999999999</v>
      </c>
      <c r="J37" s="162">
        <f>ROUND(((SUM(BE151:BE260))*I37),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ROUND((SUM(BF151:BF260)),  2)</f>
        <v>0</v>
      </c>
      <c r="I38" s="163">
        <v>0.14999999999999999</v>
      </c>
      <c r="J38" s="162">
        <f>ROUND(((SUM(BF151:BF260))*I38),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ROUND((SUM(BG151:BG260)),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ROUND((SUM(BH151:BH260)),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ROUND((SUM(BI151:BI260)),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3370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El. - MaR - Elektro + MaR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J151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3371</v>
      </c>
      <c r="E101" s="195"/>
      <c r="F101" s="195"/>
      <c r="G101" s="195"/>
      <c r="H101" s="195"/>
      <c r="I101" s="196"/>
      <c r="J101" s="197">
        <f>J152</f>
        <v>0</v>
      </c>
      <c r="K101" s="193"/>
      <c r="L101" s="198"/>
    </row>
    <row r="102" s="11" customFormat="1" ht="19.92" customHeight="1">
      <c r="B102" s="242"/>
      <c r="C102" s="127"/>
      <c r="D102" s="243" t="s">
        <v>274</v>
      </c>
      <c r="E102" s="244"/>
      <c r="F102" s="244"/>
      <c r="G102" s="244"/>
      <c r="H102" s="244"/>
      <c r="I102" s="245"/>
      <c r="J102" s="246">
        <f>J153</f>
        <v>0</v>
      </c>
      <c r="K102" s="127"/>
      <c r="L102" s="247"/>
    </row>
    <row r="103" s="11" customFormat="1" ht="19.92" customHeight="1">
      <c r="B103" s="242"/>
      <c r="C103" s="127"/>
      <c r="D103" s="243" t="s">
        <v>2737</v>
      </c>
      <c r="E103" s="244"/>
      <c r="F103" s="244"/>
      <c r="G103" s="244"/>
      <c r="H103" s="244"/>
      <c r="I103" s="245"/>
      <c r="J103" s="246">
        <f>J183</f>
        <v>0</v>
      </c>
      <c r="K103" s="127"/>
      <c r="L103" s="247"/>
    </row>
    <row r="104" s="11" customFormat="1" ht="19.92" customHeight="1">
      <c r="B104" s="242"/>
      <c r="C104" s="127"/>
      <c r="D104" s="243" t="s">
        <v>2738</v>
      </c>
      <c r="E104" s="244"/>
      <c r="F104" s="244"/>
      <c r="G104" s="244"/>
      <c r="H104" s="244"/>
      <c r="I104" s="245"/>
      <c r="J104" s="246">
        <f>J192</f>
        <v>0</v>
      </c>
      <c r="K104" s="127"/>
      <c r="L104" s="247"/>
    </row>
    <row r="105" s="11" customFormat="1" ht="19.92" customHeight="1">
      <c r="B105" s="242"/>
      <c r="C105" s="127"/>
      <c r="D105" s="243" t="s">
        <v>2739</v>
      </c>
      <c r="E105" s="244"/>
      <c r="F105" s="244"/>
      <c r="G105" s="244"/>
      <c r="H105" s="244"/>
      <c r="I105" s="245"/>
      <c r="J105" s="246">
        <f>J194</f>
        <v>0</v>
      </c>
      <c r="K105" s="127"/>
      <c r="L105" s="247"/>
    </row>
    <row r="106" s="11" customFormat="1" ht="19.92" customHeight="1">
      <c r="B106" s="242"/>
      <c r="C106" s="127"/>
      <c r="D106" s="243" t="s">
        <v>2740</v>
      </c>
      <c r="E106" s="244"/>
      <c r="F106" s="244"/>
      <c r="G106" s="244"/>
      <c r="H106" s="244"/>
      <c r="I106" s="245"/>
      <c r="J106" s="246">
        <f>J196</f>
        <v>0</v>
      </c>
      <c r="K106" s="127"/>
      <c r="L106" s="247"/>
    </row>
    <row r="107" s="11" customFormat="1" ht="19.92" customHeight="1">
      <c r="B107" s="242"/>
      <c r="C107" s="127"/>
      <c r="D107" s="243" t="s">
        <v>243</v>
      </c>
      <c r="E107" s="244"/>
      <c r="F107" s="244"/>
      <c r="G107" s="244"/>
      <c r="H107" s="244"/>
      <c r="I107" s="245"/>
      <c r="J107" s="246">
        <f>J199</f>
        <v>0</v>
      </c>
      <c r="K107" s="127"/>
      <c r="L107" s="247"/>
    </row>
    <row r="108" s="8" customFormat="1" ht="24.96" customHeight="1">
      <c r="B108" s="192"/>
      <c r="C108" s="193"/>
      <c r="D108" s="194" t="s">
        <v>2883</v>
      </c>
      <c r="E108" s="195"/>
      <c r="F108" s="195"/>
      <c r="G108" s="195"/>
      <c r="H108" s="195"/>
      <c r="I108" s="196"/>
      <c r="J108" s="197">
        <f>J203</f>
        <v>0</v>
      </c>
      <c r="K108" s="193"/>
      <c r="L108" s="198"/>
    </row>
    <row r="109" s="11" customFormat="1" ht="19.92" customHeight="1">
      <c r="B109" s="242"/>
      <c r="C109" s="127"/>
      <c r="D109" s="243" t="s">
        <v>2884</v>
      </c>
      <c r="E109" s="244"/>
      <c r="F109" s="244"/>
      <c r="G109" s="244"/>
      <c r="H109" s="244"/>
      <c r="I109" s="245"/>
      <c r="J109" s="246">
        <f>J204</f>
        <v>0</v>
      </c>
      <c r="K109" s="127"/>
      <c r="L109" s="247"/>
    </row>
    <row r="110" s="8" customFormat="1" ht="24.96" customHeight="1">
      <c r="B110" s="192"/>
      <c r="C110" s="193"/>
      <c r="D110" s="194" t="s">
        <v>2885</v>
      </c>
      <c r="E110" s="195"/>
      <c r="F110" s="195"/>
      <c r="G110" s="195"/>
      <c r="H110" s="195"/>
      <c r="I110" s="196"/>
      <c r="J110" s="197">
        <f>J209</f>
        <v>0</v>
      </c>
      <c r="K110" s="193"/>
      <c r="L110" s="198"/>
    </row>
    <row r="111" s="11" customFormat="1" ht="19.92" customHeight="1">
      <c r="B111" s="242"/>
      <c r="C111" s="127"/>
      <c r="D111" s="243" t="s">
        <v>2886</v>
      </c>
      <c r="E111" s="244"/>
      <c r="F111" s="244"/>
      <c r="G111" s="244"/>
      <c r="H111" s="244"/>
      <c r="I111" s="245"/>
      <c r="J111" s="246">
        <f>J210</f>
        <v>0</v>
      </c>
      <c r="K111" s="127"/>
      <c r="L111" s="247"/>
    </row>
    <row r="112" s="8" customFormat="1" ht="24.96" customHeight="1">
      <c r="B112" s="192"/>
      <c r="C112" s="193"/>
      <c r="D112" s="194" t="s">
        <v>2887</v>
      </c>
      <c r="E112" s="195"/>
      <c r="F112" s="195"/>
      <c r="G112" s="195"/>
      <c r="H112" s="195"/>
      <c r="I112" s="196"/>
      <c r="J112" s="197">
        <f>J215</f>
        <v>0</v>
      </c>
      <c r="K112" s="193"/>
      <c r="L112" s="198"/>
    </row>
    <row r="113" s="11" customFormat="1" ht="19.92" customHeight="1">
      <c r="B113" s="242"/>
      <c r="C113" s="127"/>
      <c r="D113" s="243" t="s">
        <v>2888</v>
      </c>
      <c r="E113" s="244"/>
      <c r="F113" s="244"/>
      <c r="G113" s="244"/>
      <c r="H113" s="244"/>
      <c r="I113" s="245"/>
      <c r="J113" s="246">
        <f>J216</f>
        <v>0</v>
      </c>
      <c r="K113" s="127"/>
      <c r="L113" s="247"/>
    </row>
    <row r="114" s="11" customFormat="1" ht="19.92" customHeight="1">
      <c r="B114" s="242"/>
      <c r="C114" s="127"/>
      <c r="D114" s="243" t="s">
        <v>2889</v>
      </c>
      <c r="E114" s="244"/>
      <c r="F114" s="244"/>
      <c r="G114" s="244"/>
      <c r="H114" s="244"/>
      <c r="I114" s="245"/>
      <c r="J114" s="246">
        <f>J218</f>
        <v>0</v>
      </c>
      <c r="K114" s="127"/>
      <c r="L114" s="247"/>
    </row>
    <row r="115" s="11" customFormat="1" ht="19.92" customHeight="1">
      <c r="B115" s="242"/>
      <c r="C115" s="127"/>
      <c r="D115" s="243" t="s">
        <v>2890</v>
      </c>
      <c r="E115" s="244"/>
      <c r="F115" s="244"/>
      <c r="G115" s="244"/>
      <c r="H115" s="244"/>
      <c r="I115" s="245"/>
      <c r="J115" s="246">
        <f>J220</f>
        <v>0</v>
      </c>
      <c r="K115" s="127"/>
      <c r="L115" s="247"/>
    </row>
    <row r="116" s="11" customFormat="1" ht="19.92" customHeight="1">
      <c r="B116" s="242"/>
      <c r="C116" s="127"/>
      <c r="D116" s="243" t="s">
        <v>2891</v>
      </c>
      <c r="E116" s="244"/>
      <c r="F116" s="244"/>
      <c r="G116" s="244"/>
      <c r="H116" s="244"/>
      <c r="I116" s="245"/>
      <c r="J116" s="246">
        <f>J224</f>
        <v>0</v>
      </c>
      <c r="K116" s="127"/>
      <c r="L116" s="247"/>
    </row>
    <row r="117" s="11" customFormat="1" ht="19.92" customHeight="1">
      <c r="B117" s="242"/>
      <c r="C117" s="127"/>
      <c r="D117" s="243" t="s">
        <v>2892</v>
      </c>
      <c r="E117" s="244"/>
      <c r="F117" s="244"/>
      <c r="G117" s="244"/>
      <c r="H117" s="244"/>
      <c r="I117" s="245"/>
      <c r="J117" s="246">
        <f>J227</f>
        <v>0</v>
      </c>
      <c r="K117" s="127"/>
      <c r="L117" s="247"/>
    </row>
    <row r="118" s="11" customFormat="1" ht="19.92" customHeight="1">
      <c r="B118" s="242"/>
      <c r="C118" s="127"/>
      <c r="D118" s="243" t="s">
        <v>2893</v>
      </c>
      <c r="E118" s="244"/>
      <c r="F118" s="244"/>
      <c r="G118" s="244"/>
      <c r="H118" s="244"/>
      <c r="I118" s="245"/>
      <c r="J118" s="246">
        <f>J232</f>
        <v>0</v>
      </c>
      <c r="K118" s="127"/>
      <c r="L118" s="247"/>
    </row>
    <row r="119" s="8" customFormat="1" ht="24.96" customHeight="1">
      <c r="B119" s="192"/>
      <c r="C119" s="193"/>
      <c r="D119" s="194" t="s">
        <v>2894</v>
      </c>
      <c r="E119" s="195"/>
      <c r="F119" s="195"/>
      <c r="G119" s="195"/>
      <c r="H119" s="195"/>
      <c r="I119" s="196"/>
      <c r="J119" s="197">
        <f>J236</f>
        <v>0</v>
      </c>
      <c r="K119" s="193"/>
      <c r="L119" s="198"/>
    </row>
    <row r="120" s="11" customFormat="1" ht="19.92" customHeight="1">
      <c r="B120" s="242"/>
      <c r="C120" s="127"/>
      <c r="D120" s="243" t="s">
        <v>2895</v>
      </c>
      <c r="E120" s="244"/>
      <c r="F120" s="244"/>
      <c r="G120" s="244"/>
      <c r="H120" s="244"/>
      <c r="I120" s="245"/>
      <c r="J120" s="246">
        <f>J237</f>
        <v>0</v>
      </c>
      <c r="K120" s="127"/>
      <c r="L120" s="247"/>
    </row>
    <row r="121" s="11" customFormat="1" ht="19.92" customHeight="1">
      <c r="B121" s="242"/>
      <c r="C121" s="127"/>
      <c r="D121" s="243" t="s">
        <v>2896</v>
      </c>
      <c r="E121" s="244"/>
      <c r="F121" s="244"/>
      <c r="G121" s="244"/>
      <c r="H121" s="244"/>
      <c r="I121" s="245"/>
      <c r="J121" s="246">
        <f>J240</f>
        <v>0</v>
      </c>
      <c r="K121" s="127"/>
      <c r="L121" s="247"/>
    </row>
    <row r="122" s="11" customFormat="1" ht="19.92" customHeight="1">
      <c r="B122" s="242"/>
      <c r="C122" s="127"/>
      <c r="D122" s="243" t="s">
        <v>2897</v>
      </c>
      <c r="E122" s="244"/>
      <c r="F122" s="244"/>
      <c r="G122" s="244"/>
      <c r="H122" s="244"/>
      <c r="I122" s="245"/>
      <c r="J122" s="246">
        <f>J242</f>
        <v>0</v>
      </c>
      <c r="K122" s="127"/>
      <c r="L122" s="247"/>
    </row>
    <row r="123" s="11" customFormat="1" ht="19.92" customHeight="1">
      <c r="B123" s="242"/>
      <c r="C123" s="127"/>
      <c r="D123" s="243" t="s">
        <v>2898</v>
      </c>
      <c r="E123" s="244"/>
      <c r="F123" s="244"/>
      <c r="G123" s="244"/>
      <c r="H123" s="244"/>
      <c r="I123" s="245"/>
      <c r="J123" s="246">
        <f>J244</f>
        <v>0</v>
      </c>
      <c r="K123" s="127"/>
      <c r="L123" s="247"/>
    </row>
    <row r="124" s="8" customFormat="1" ht="24.96" customHeight="1">
      <c r="B124" s="192"/>
      <c r="C124" s="193"/>
      <c r="D124" s="194" t="s">
        <v>2757</v>
      </c>
      <c r="E124" s="195"/>
      <c r="F124" s="195"/>
      <c r="G124" s="195"/>
      <c r="H124" s="195"/>
      <c r="I124" s="196"/>
      <c r="J124" s="197">
        <f>J251</f>
        <v>0</v>
      </c>
      <c r="K124" s="193"/>
      <c r="L124" s="198"/>
    </row>
    <row r="125" s="11" customFormat="1" ht="19.92" customHeight="1">
      <c r="B125" s="242"/>
      <c r="C125" s="127"/>
      <c r="D125" s="243" t="s">
        <v>2758</v>
      </c>
      <c r="E125" s="244"/>
      <c r="F125" s="244"/>
      <c r="G125" s="244"/>
      <c r="H125" s="244"/>
      <c r="I125" s="245"/>
      <c r="J125" s="246">
        <f>J252</f>
        <v>0</v>
      </c>
      <c r="K125" s="127"/>
      <c r="L125" s="247"/>
    </row>
    <row r="126" s="11" customFormat="1" ht="19.92" customHeight="1">
      <c r="B126" s="242"/>
      <c r="C126" s="127"/>
      <c r="D126" s="243" t="s">
        <v>2899</v>
      </c>
      <c r="E126" s="244"/>
      <c r="F126" s="244"/>
      <c r="G126" s="244"/>
      <c r="H126" s="244"/>
      <c r="I126" s="245"/>
      <c r="J126" s="246">
        <f>J256</f>
        <v>0</v>
      </c>
      <c r="K126" s="127"/>
      <c r="L126" s="247"/>
    </row>
    <row r="127" s="11" customFormat="1" ht="19.92" customHeight="1">
      <c r="B127" s="242"/>
      <c r="C127" s="127"/>
      <c r="D127" s="243" t="s">
        <v>2900</v>
      </c>
      <c r="E127" s="244"/>
      <c r="F127" s="244"/>
      <c r="G127" s="244"/>
      <c r="H127" s="244"/>
      <c r="I127" s="245"/>
      <c r="J127" s="246">
        <f>J258</f>
        <v>0</v>
      </c>
      <c r="K127" s="127"/>
      <c r="L127" s="247"/>
    </row>
    <row r="128" s="1" customFormat="1" ht="21.84" customHeight="1">
      <c r="B128" s="37"/>
      <c r="C128" s="38"/>
      <c r="D128" s="38"/>
      <c r="E128" s="38"/>
      <c r="F128" s="38"/>
      <c r="G128" s="38"/>
      <c r="H128" s="38"/>
      <c r="I128" s="149"/>
      <c r="J128" s="38"/>
      <c r="K128" s="38"/>
      <c r="L128" s="42"/>
    </row>
    <row r="129" s="1" customFormat="1" ht="6.96" customHeight="1">
      <c r="B129" s="60"/>
      <c r="C129" s="61"/>
      <c r="D129" s="61"/>
      <c r="E129" s="61"/>
      <c r="F129" s="61"/>
      <c r="G129" s="61"/>
      <c r="H129" s="61"/>
      <c r="I129" s="182"/>
      <c r="J129" s="61"/>
      <c r="K129" s="61"/>
      <c r="L129" s="42"/>
    </row>
    <row r="133" s="1" customFormat="1" ht="6.96" customHeight="1">
      <c r="B133" s="62"/>
      <c r="C133" s="63"/>
      <c r="D133" s="63"/>
      <c r="E133" s="63"/>
      <c r="F133" s="63"/>
      <c r="G133" s="63"/>
      <c r="H133" s="63"/>
      <c r="I133" s="185"/>
      <c r="J133" s="63"/>
      <c r="K133" s="63"/>
      <c r="L133" s="42"/>
    </row>
    <row r="134" s="1" customFormat="1" ht="24.96" customHeight="1">
      <c r="B134" s="37"/>
      <c r="C134" s="22" t="s">
        <v>194</v>
      </c>
      <c r="D134" s="38"/>
      <c r="E134" s="38"/>
      <c r="F134" s="38"/>
      <c r="G134" s="38"/>
      <c r="H134" s="38"/>
      <c r="I134" s="149"/>
      <c r="J134" s="38"/>
      <c r="K134" s="38"/>
      <c r="L134" s="42"/>
    </row>
    <row r="135" s="1" customFormat="1" ht="6.96" customHeight="1">
      <c r="B135" s="37"/>
      <c r="C135" s="38"/>
      <c r="D135" s="38"/>
      <c r="E135" s="38"/>
      <c r="F135" s="38"/>
      <c r="G135" s="38"/>
      <c r="H135" s="38"/>
      <c r="I135" s="149"/>
      <c r="J135" s="38"/>
      <c r="K135" s="38"/>
      <c r="L135" s="42"/>
    </row>
    <row r="136" s="1" customFormat="1" ht="12" customHeight="1">
      <c r="B136" s="37"/>
      <c r="C136" s="31" t="s">
        <v>16</v>
      </c>
      <c r="D136" s="38"/>
      <c r="E136" s="38"/>
      <c r="F136" s="38"/>
      <c r="G136" s="38"/>
      <c r="H136" s="38"/>
      <c r="I136" s="149"/>
      <c r="J136" s="38"/>
      <c r="K136" s="38"/>
      <c r="L136" s="42"/>
    </row>
    <row r="137" s="1" customFormat="1" ht="16.5" customHeight="1">
      <c r="B137" s="37"/>
      <c r="C137" s="38"/>
      <c r="D137" s="38"/>
      <c r="E137" s="186" t="str">
        <f>E7</f>
        <v>NOVÝ ZDROJ TEPLA, TEPLOVODNÍ ROZVODY A REGULACE VYTÁPĚNÍ DŘEVOTERM s.r.o, BŘEZOVÁ</v>
      </c>
      <c r="F137" s="31"/>
      <c r="G137" s="31"/>
      <c r="H137" s="31"/>
      <c r="I137" s="149"/>
      <c r="J137" s="38"/>
      <c r="K137" s="38"/>
      <c r="L137" s="42"/>
    </row>
    <row r="138" ht="12" customHeight="1">
      <c r="B138" s="20"/>
      <c r="C138" s="31" t="s">
        <v>187</v>
      </c>
      <c r="D138" s="21"/>
      <c r="E138" s="21"/>
      <c r="F138" s="21"/>
      <c r="G138" s="21"/>
      <c r="H138" s="21"/>
      <c r="I138" s="141"/>
      <c r="J138" s="21"/>
      <c r="K138" s="21"/>
      <c r="L138" s="19"/>
    </row>
    <row r="139" ht="16.5" customHeight="1">
      <c r="B139" s="20"/>
      <c r="C139" s="21"/>
      <c r="D139" s="21"/>
      <c r="E139" s="186" t="s">
        <v>2632</v>
      </c>
      <c r="F139" s="21"/>
      <c r="G139" s="21"/>
      <c r="H139" s="21"/>
      <c r="I139" s="141"/>
      <c r="J139" s="21"/>
      <c r="K139" s="21"/>
      <c r="L139" s="19"/>
    </row>
    <row r="140" ht="12" customHeight="1">
      <c r="B140" s="20"/>
      <c r="C140" s="31" t="s">
        <v>233</v>
      </c>
      <c r="D140" s="21"/>
      <c r="E140" s="21"/>
      <c r="F140" s="21"/>
      <c r="G140" s="21"/>
      <c r="H140" s="21"/>
      <c r="I140" s="141"/>
      <c r="J140" s="21"/>
      <c r="K140" s="21"/>
      <c r="L140" s="19"/>
    </row>
    <row r="141" s="1" customFormat="1" ht="16.5" customHeight="1">
      <c r="B141" s="37"/>
      <c r="C141" s="38"/>
      <c r="D141" s="38"/>
      <c r="E141" s="296" t="s">
        <v>3370</v>
      </c>
      <c r="F141" s="38"/>
      <c r="G141" s="38"/>
      <c r="H141" s="38"/>
      <c r="I141" s="149"/>
      <c r="J141" s="38"/>
      <c r="K141" s="38"/>
      <c r="L141" s="42"/>
    </row>
    <row r="142" s="1" customFormat="1" ht="12" customHeight="1">
      <c r="B142" s="37"/>
      <c r="C142" s="31" t="s">
        <v>2380</v>
      </c>
      <c r="D142" s="38"/>
      <c r="E142" s="38"/>
      <c r="F142" s="38"/>
      <c r="G142" s="38"/>
      <c r="H142" s="38"/>
      <c r="I142" s="149"/>
      <c r="J142" s="38"/>
      <c r="K142" s="38"/>
      <c r="L142" s="42"/>
    </row>
    <row r="143" s="1" customFormat="1" ht="16.5" customHeight="1">
      <c r="B143" s="37"/>
      <c r="C143" s="38"/>
      <c r="D143" s="38"/>
      <c r="E143" s="70" t="str">
        <f>E13</f>
        <v>El. - MaR - Elektro + MaR</v>
      </c>
      <c r="F143" s="38"/>
      <c r="G143" s="38"/>
      <c r="H143" s="38"/>
      <c r="I143" s="149"/>
      <c r="J143" s="38"/>
      <c r="K143" s="38"/>
      <c r="L143" s="42"/>
    </row>
    <row r="144" s="1" customFormat="1" ht="6.96" customHeight="1">
      <c r="B144" s="37"/>
      <c r="C144" s="38"/>
      <c r="D144" s="38"/>
      <c r="E144" s="38"/>
      <c r="F144" s="38"/>
      <c r="G144" s="38"/>
      <c r="H144" s="38"/>
      <c r="I144" s="149"/>
      <c r="J144" s="38"/>
      <c r="K144" s="38"/>
      <c r="L144" s="42"/>
    </row>
    <row r="145" s="1" customFormat="1" ht="12" customHeight="1">
      <c r="B145" s="37"/>
      <c r="C145" s="31" t="s">
        <v>20</v>
      </c>
      <c r="D145" s="38"/>
      <c r="E145" s="38"/>
      <c r="F145" s="26" t="str">
        <f>F16</f>
        <v>Březová</v>
      </c>
      <c r="G145" s="38"/>
      <c r="H145" s="38"/>
      <c r="I145" s="151" t="s">
        <v>22</v>
      </c>
      <c r="J145" s="73" t="str">
        <f>IF(J16="","",J16)</f>
        <v>26. 4. 2019</v>
      </c>
      <c r="K145" s="38"/>
      <c r="L145" s="42"/>
    </row>
    <row r="146" s="1" customFormat="1" ht="6.96" customHeight="1">
      <c r="B146" s="37"/>
      <c r="C146" s="38"/>
      <c r="D146" s="38"/>
      <c r="E146" s="38"/>
      <c r="F146" s="38"/>
      <c r="G146" s="38"/>
      <c r="H146" s="38"/>
      <c r="I146" s="149"/>
      <c r="J146" s="38"/>
      <c r="K146" s="38"/>
      <c r="L146" s="42"/>
    </row>
    <row r="147" s="1" customFormat="1" ht="15.15" customHeight="1">
      <c r="B147" s="37"/>
      <c r="C147" s="31" t="s">
        <v>24</v>
      </c>
      <c r="D147" s="38"/>
      <c r="E147" s="38"/>
      <c r="F147" s="26" t="str">
        <f>E19</f>
        <v xml:space="preserve"> </v>
      </c>
      <c r="G147" s="38"/>
      <c r="H147" s="38"/>
      <c r="I147" s="151" t="s">
        <v>29</v>
      </c>
      <c r="J147" s="35" t="str">
        <f>E25</f>
        <v>Ing. Michal Pátek</v>
      </c>
      <c r="K147" s="38"/>
      <c r="L147" s="42"/>
    </row>
    <row r="148" s="1" customFormat="1" ht="15.15" customHeight="1">
      <c r="B148" s="37"/>
      <c r="C148" s="31" t="s">
        <v>27</v>
      </c>
      <c r="D148" s="38"/>
      <c r="E148" s="38"/>
      <c r="F148" s="26" t="str">
        <f>IF(E22="","",E22)</f>
        <v>Vyplň údaj</v>
      </c>
      <c r="G148" s="38"/>
      <c r="H148" s="38"/>
      <c r="I148" s="151" t="s">
        <v>30</v>
      </c>
      <c r="J148" s="35" t="str">
        <f>E28</f>
        <v>VK CAD s.r.o.</v>
      </c>
      <c r="K148" s="38"/>
      <c r="L148" s="42"/>
    </row>
    <row r="149" s="1" customFormat="1" ht="10.32" customHeight="1">
      <c r="B149" s="37"/>
      <c r="C149" s="38"/>
      <c r="D149" s="38"/>
      <c r="E149" s="38"/>
      <c r="F149" s="38"/>
      <c r="G149" s="38"/>
      <c r="H149" s="38"/>
      <c r="I149" s="149"/>
      <c r="J149" s="38"/>
      <c r="K149" s="38"/>
      <c r="L149" s="42"/>
    </row>
    <row r="150" s="9" customFormat="1" ht="29.28" customHeight="1">
      <c r="B150" s="199"/>
      <c r="C150" s="200" t="s">
        <v>195</v>
      </c>
      <c r="D150" s="201" t="s">
        <v>58</v>
      </c>
      <c r="E150" s="201" t="s">
        <v>54</v>
      </c>
      <c r="F150" s="201" t="s">
        <v>55</v>
      </c>
      <c r="G150" s="201" t="s">
        <v>196</v>
      </c>
      <c r="H150" s="201" t="s">
        <v>197</v>
      </c>
      <c r="I150" s="202" t="s">
        <v>198</v>
      </c>
      <c r="J150" s="203" t="s">
        <v>191</v>
      </c>
      <c r="K150" s="204" t="s">
        <v>199</v>
      </c>
      <c r="L150" s="205"/>
      <c r="M150" s="94" t="s">
        <v>1</v>
      </c>
      <c r="N150" s="95" t="s">
        <v>37</v>
      </c>
      <c r="O150" s="95" t="s">
        <v>200</v>
      </c>
      <c r="P150" s="95" t="s">
        <v>201</v>
      </c>
      <c r="Q150" s="95" t="s">
        <v>202</v>
      </c>
      <c r="R150" s="95" t="s">
        <v>203</v>
      </c>
      <c r="S150" s="95" t="s">
        <v>204</v>
      </c>
      <c r="T150" s="96" t="s">
        <v>205</v>
      </c>
    </row>
    <row r="151" s="1" customFormat="1" ht="22.8" customHeight="1">
      <c r="B151" s="37"/>
      <c r="C151" s="101" t="s">
        <v>206</v>
      </c>
      <c r="D151" s="38"/>
      <c r="E151" s="38"/>
      <c r="F151" s="38"/>
      <c r="G151" s="38"/>
      <c r="H151" s="38"/>
      <c r="I151" s="149"/>
      <c r="J151" s="206">
        <f>BK151</f>
        <v>0</v>
      </c>
      <c r="K151" s="38"/>
      <c r="L151" s="42"/>
      <c r="M151" s="97"/>
      <c r="N151" s="98"/>
      <c r="O151" s="98"/>
      <c r="P151" s="207">
        <f>P152+P203+P209+P215+P236+P251</f>
        <v>0</v>
      </c>
      <c r="Q151" s="98"/>
      <c r="R151" s="207">
        <f>R152+R203+R209+R215+R236+R251</f>
        <v>0</v>
      </c>
      <c r="S151" s="98"/>
      <c r="T151" s="208">
        <f>T152+T203+T209+T215+T236+T251</f>
        <v>0</v>
      </c>
      <c r="AT151" s="16" t="s">
        <v>72</v>
      </c>
      <c r="AU151" s="16" t="s">
        <v>193</v>
      </c>
      <c r="BK151" s="209">
        <f>BK152+BK203+BK209+BK215+BK236+BK251</f>
        <v>0</v>
      </c>
    </row>
    <row r="152" s="10" customFormat="1" ht="25.92" customHeight="1">
      <c r="B152" s="210"/>
      <c r="C152" s="211"/>
      <c r="D152" s="212" t="s">
        <v>72</v>
      </c>
      <c r="E152" s="213" t="s">
        <v>275</v>
      </c>
      <c r="F152" s="213" t="s">
        <v>3372</v>
      </c>
      <c r="G152" s="211"/>
      <c r="H152" s="211"/>
      <c r="I152" s="214"/>
      <c r="J152" s="215">
        <f>BK152</f>
        <v>0</v>
      </c>
      <c r="K152" s="211"/>
      <c r="L152" s="216"/>
      <c r="M152" s="217"/>
      <c r="N152" s="218"/>
      <c r="O152" s="218"/>
      <c r="P152" s="219">
        <f>P153+P183+P192+P194+P196+P199</f>
        <v>0</v>
      </c>
      <c r="Q152" s="218"/>
      <c r="R152" s="219">
        <f>R153+R183+R192+R194+R196+R199</f>
        <v>0</v>
      </c>
      <c r="S152" s="218"/>
      <c r="T152" s="220">
        <f>T153+T183+T192+T194+T196+T199</f>
        <v>0</v>
      </c>
      <c r="AR152" s="221" t="s">
        <v>81</v>
      </c>
      <c r="AT152" s="222" t="s">
        <v>72</v>
      </c>
      <c r="AU152" s="222" t="s">
        <v>73</v>
      </c>
      <c r="AY152" s="221" t="s">
        <v>208</v>
      </c>
      <c r="BK152" s="223">
        <f>BK153+BK183+BK192+BK194+BK196+BK199</f>
        <v>0</v>
      </c>
    </row>
    <row r="153" s="10" customFormat="1" ht="22.8" customHeight="1">
      <c r="B153" s="210"/>
      <c r="C153" s="211"/>
      <c r="D153" s="212" t="s">
        <v>72</v>
      </c>
      <c r="E153" s="248" t="s">
        <v>916</v>
      </c>
      <c r="F153" s="248" t="s">
        <v>917</v>
      </c>
      <c r="G153" s="211"/>
      <c r="H153" s="211"/>
      <c r="I153" s="214"/>
      <c r="J153" s="249">
        <f>BK153</f>
        <v>0</v>
      </c>
      <c r="K153" s="211"/>
      <c r="L153" s="216"/>
      <c r="M153" s="217"/>
      <c r="N153" s="218"/>
      <c r="O153" s="218"/>
      <c r="P153" s="219">
        <f>SUM(P154:P182)</f>
        <v>0</v>
      </c>
      <c r="Q153" s="218"/>
      <c r="R153" s="219">
        <f>SUM(R154:R182)</f>
        <v>0</v>
      </c>
      <c r="S153" s="218"/>
      <c r="T153" s="220">
        <f>SUM(T154:T182)</f>
        <v>0</v>
      </c>
      <c r="AR153" s="221" t="s">
        <v>81</v>
      </c>
      <c r="AT153" s="222" t="s">
        <v>72</v>
      </c>
      <c r="AU153" s="222" t="s">
        <v>81</v>
      </c>
      <c r="AY153" s="221" t="s">
        <v>208</v>
      </c>
      <c r="BK153" s="223">
        <f>SUM(BK154:BK182)</f>
        <v>0</v>
      </c>
    </row>
    <row r="154" s="1" customFormat="1" ht="16.5" customHeight="1">
      <c r="B154" s="37"/>
      <c r="C154" s="224" t="s">
        <v>81</v>
      </c>
      <c r="D154" s="224" t="s">
        <v>209</v>
      </c>
      <c r="E154" s="225" t="s">
        <v>2761</v>
      </c>
      <c r="F154" s="226" t="s">
        <v>2762</v>
      </c>
      <c r="G154" s="227" t="s">
        <v>284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3373</v>
      </c>
    </row>
    <row r="155" s="1" customFormat="1" ht="24" customHeight="1">
      <c r="B155" s="37"/>
      <c r="C155" s="224" t="s">
        <v>83</v>
      </c>
      <c r="D155" s="224" t="s">
        <v>209</v>
      </c>
      <c r="E155" s="225" t="s">
        <v>2764</v>
      </c>
      <c r="F155" s="226" t="s">
        <v>2765</v>
      </c>
      <c r="G155" s="227" t="s">
        <v>284</v>
      </c>
      <c r="H155" s="228">
        <v>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3374</v>
      </c>
    </row>
    <row r="156" s="1" customFormat="1" ht="16.5" customHeight="1">
      <c r="B156" s="37"/>
      <c r="C156" s="224" t="s">
        <v>104</v>
      </c>
      <c r="D156" s="224" t="s">
        <v>209</v>
      </c>
      <c r="E156" s="225" t="s">
        <v>2767</v>
      </c>
      <c r="F156" s="226" t="s">
        <v>2768</v>
      </c>
      <c r="G156" s="227" t="s">
        <v>284</v>
      </c>
      <c r="H156" s="228">
        <v>1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3375</v>
      </c>
    </row>
    <row r="157" s="1" customFormat="1" ht="24" customHeight="1">
      <c r="B157" s="37"/>
      <c r="C157" s="224" t="s">
        <v>221</v>
      </c>
      <c r="D157" s="224" t="s">
        <v>209</v>
      </c>
      <c r="E157" s="225" t="s">
        <v>2770</v>
      </c>
      <c r="F157" s="226" t="s">
        <v>2771</v>
      </c>
      <c r="G157" s="227" t="s">
        <v>284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3376</v>
      </c>
    </row>
    <row r="158" s="1" customFormat="1" ht="24" customHeight="1">
      <c r="B158" s="37"/>
      <c r="C158" s="224" t="s">
        <v>207</v>
      </c>
      <c r="D158" s="224" t="s">
        <v>209</v>
      </c>
      <c r="E158" s="225" t="s">
        <v>2773</v>
      </c>
      <c r="F158" s="226" t="s">
        <v>2774</v>
      </c>
      <c r="G158" s="227" t="s">
        <v>284</v>
      </c>
      <c r="H158" s="228">
        <v>2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3377</v>
      </c>
    </row>
    <row r="159" s="1" customFormat="1" ht="16.5" customHeight="1">
      <c r="B159" s="37"/>
      <c r="C159" s="224" t="s">
        <v>228</v>
      </c>
      <c r="D159" s="224" t="s">
        <v>209</v>
      </c>
      <c r="E159" s="225" t="s">
        <v>2776</v>
      </c>
      <c r="F159" s="226" t="s">
        <v>2777</v>
      </c>
      <c r="G159" s="227" t="s">
        <v>284</v>
      </c>
      <c r="H159" s="228">
        <v>1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3378</v>
      </c>
    </row>
    <row r="160" s="1" customFormat="1" ht="16.5" customHeight="1">
      <c r="B160" s="37"/>
      <c r="C160" s="224" t="s">
        <v>302</v>
      </c>
      <c r="D160" s="224" t="s">
        <v>209</v>
      </c>
      <c r="E160" s="225" t="s">
        <v>2779</v>
      </c>
      <c r="F160" s="226" t="s">
        <v>2780</v>
      </c>
      <c r="G160" s="227" t="s">
        <v>284</v>
      </c>
      <c r="H160" s="228">
        <v>10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3379</v>
      </c>
    </row>
    <row r="161" s="1" customFormat="1" ht="16.5" customHeight="1">
      <c r="B161" s="37"/>
      <c r="C161" s="224" t="s">
        <v>285</v>
      </c>
      <c r="D161" s="224" t="s">
        <v>209</v>
      </c>
      <c r="E161" s="225" t="s">
        <v>927</v>
      </c>
      <c r="F161" s="226" t="s">
        <v>928</v>
      </c>
      <c r="G161" s="227" t="s">
        <v>284</v>
      </c>
      <c r="H161" s="228">
        <v>1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221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3380</v>
      </c>
    </row>
    <row r="162" s="1" customFormat="1" ht="16.5" customHeight="1">
      <c r="B162" s="37"/>
      <c r="C162" s="224" t="s">
        <v>309</v>
      </c>
      <c r="D162" s="224" t="s">
        <v>209</v>
      </c>
      <c r="E162" s="225" t="s">
        <v>933</v>
      </c>
      <c r="F162" s="226" t="s">
        <v>934</v>
      </c>
      <c r="G162" s="227" t="s">
        <v>284</v>
      </c>
      <c r="H162" s="228">
        <v>2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3381</v>
      </c>
    </row>
    <row r="163" s="1" customFormat="1" ht="16.5" customHeight="1">
      <c r="B163" s="37"/>
      <c r="C163" s="224" t="s">
        <v>313</v>
      </c>
      <c r="D163" s="224" t="s">
        <v>209</v>
      </c>
      <c r="E163" s="225" t="s">
        <v>939</v>
      </c>
      <c r="F163" s="226" t="s">
        <v>940</v>
      </c>
      <c r="G163" s="227" t="s">
        <v>284</v>
      </c>
      <c r="H163" s="228">
        <v>2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3382</v>
      </c>
    </row>
    <row r="164" s="1" customFormat="1" ht="16.5" customHeight="1">
      <c r="B164" s="37"/>
      <c r="C164" s="224" t="s">
        <v>317</v>
      </c>
      <c r="D164" s="224" t="s">
        <v>209</v>
      </c>
      <c r="E164" s="225" t="s">
        <v>951</v>
      </c>
      <c r="F164" s="226" t="s">
        <v>952</v>
      </c>
      <c r="G164" s="227" t="s">
        <v>284</v>
      </c>
      <c r="H164" s="228">
        <v>1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3383</v>
      </c>
    </row>
    <row r="165" s="1" customFormat="1" ht="16.5" customHeight="1">
      <c r="B165" s="37"/>
      <c r="C165" s="224" t="s">
        <v>321</v>
      </c>
      <c r="D165" s="224" t="s">
        <v>209</v>
      </c>
      <c r="E165" s="225" t="s">
        <v>965</v>
      </c>
      <c r="F165" s="226" t="s">
        <v>966</v>
      </c>
      <c r="G165" s="227" t="s">
        <v>284</v>
      </c>
      <c r="H165" s="228">
        <v>3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3384</v>
      </c>
    </row>
    <row r="166" s="1" customFormat="1" ht="16.5" customHeight="1">
      <c r="B166" s="37"/>
      <c r="C166" s="224" t="s">
        <v>325</v>
      </c>
      <c r="D166" s="224" t="s">
        <v>209</v>
      </c>
      <c r="E166" s="225" t="s">
        <v>1005</v>
      </c>
      <c r="F166" s="226" t="s">
        <v>1006</v>
      </c>
      <c r="G166" s="227" t="s">
        <v>284</v>
      </c>
      <c r="H166" s="228">
        <v>2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3385</v>
      </c>
    </row>
    <row r="167" s="1" customFormat="1" ht="16.5" customHeight="1">
      <c r="B167" s="37"/>
      <c r="C167" s="224" t="s">
        <v>329</v>
      </c>
      <c r="D167" s="224" t="s">
        <v>209</v>
      </c>
      <c r="E167" s="225" t="s">
        <v>1011</v>
      </c>
      <c r="F167" s="226" t="s">
        <v>1012</v>
      </c>
      <c r="G167" s="227" t="s">
        <v>284</v>
      </c>
      <c r="H167" s="228">
        <v>2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221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3386</v>
      </c>
    </row>
    <row r="168" s="1" customFormat="1" ht="16.5" customHeight="1">
      <c r="B168" s="37"/>
      <c r="C168" s="224" t="s">
        <v>8</v>
      </c>
      <c r="D168" s="224" t="s">
        <v>209</v>
      </c>
      <c r="E168" s="225" t="s">
        <v>1029</v>
      </c>
      <c r="F168" s="226" t="s">
        <v>1030</v>
      </c>
      <c r="G168" s="227" t="s">
        <v>284</v>
      </c>
      <c r="H168" s="228">
        <v>1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3387</v>
      </c>
    </row>
    <row r="169" s="1" customFormat="1" ht="16.5" customHeight="1">
      <c r="B169" s="37"/>
      <c r="C169" s="224" t="s">
        <v>336</v>
      </c>
      <c r="D169" s="224" t="s">
        <v>209</v>
      </c>
      <c r="E169" s="225" t="s">
        <v>1035</v>
      </c>
      <c r="F169" s="226" t="s">
        <v>1036</v>
      </c>
      <c r="G169" s="227" t="s">
        <v>284</v>
      </c>
      <c r="H169" s="228">
        <v>3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3388</v>
      </c>
    </row>
    <row r="170" s="1" customFormat="1" ht="16.5" customHeight="1">
      <c r="B170" s="37"/>
      <c r="C170" s="224" t="s">
        <v>341</v>
      </c>
      <c r="D170" s="224" t="s">
        <v>209</v>
      </c>
      <c r="E170" s="225" t="s">
        <v>562</v>
      </c>
      <c r="F170" s="226" t="s">
        <v>563</v>
      </c>
      <c r="G170" s="227" t="s">
        <v>284</v>
      </c>
      <c r="H170" s="228">
        <v>2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3389</v>
      </c>
    </row>
    <row r="171" s="1" customFormat="1" ht="16.5" customHeight="1">
      <c r="B171" s="37"/>
      <c r="C171" s="224" t="s">
        <v>345</v>
      </c>
      <c r="D171" s="224" t="s">
        <v>209</v>
      </c>
      <c r="E171" s="225" t="s">
        <v>1045</v>
      </c>
      <c r="F171" s="226" t="s">
        <v>1046</v>
      </c>
      <c r="G171" s="227" t="s">
        <v>284</v>
      </c>
      <c r="H171" s="228">
        <v>15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3390</v>
      </c>
    </row>
    <row r="172" s="1" customFormat="1" ht="16.5" customHeight="1">
      <c r="B172" s="37"/>
      <c r="C172" s="224" t="s">
        <v>349</v>
      </c>
      <c r="D172" s="224" t="s">
        <v>209</v>
      </c>
      <c r="E172" s="225" t="s">
        <v>1051</v>
      </c>
      <c r="F172" s="226" t="s">
        <v>1052</v>
      </c>
      <c r="G172" s="227" t="s">
        <v>284</v>
      </c>
      <c r="H172" s="228">
        <v>2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3391</v>
      </c>
    </row>
    <row r="173" s="1" customFormat="1" ht="16.5" customHeight="1">
      <c r="B173" s="37"/>
      <c r="C173" s="224" t="s">
        <v>353</v>
      </c>
      <c r="D173" s="224" t="s">
        <v>209</v>
      </c>
      <c r="E173" s="225" t="s">
        <v>1057</v>
      </c>
      <c r="F173" s="226" t="s">
        <v>1058</v>
      </c>
      <c r="G173" s="227" t="s">
        <v>284</v>
      </c>
      <c r="H173" s="228">
        <v>2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3392</v>
      </c>
    </row>
    <row r="174" s="1" customFormat="1" ht="16.5" customHeight="1">
      <c r="B174" s="37"/>
      <c r="C174" s="224" t="s">
        <v>7</v>
      </c>
      <c r="D174" s="224" t="s">
        <v>209</v>
      </c>
      <c r="E174" s="225" t="s">
        <v>1069</v>
      </c>
      <c r="F174" s="226" t="s">
        <v>1070</v>
      </c>
      <c r="G174" s="227" t="s">
        <v>284</v>
      </c>
      <c r="H174" s="228">
        <v>2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3393</v>
      </c>
    </row>
    <row r="175" s="1" customFormat="1" ht="16.5" customHeight="1">
      <c r="B175" s="37"/>
      <c r="C175" s="224" t="s">
        <v>360</v>
      </c>
      <c r="D175" s="224" t="s">
        <v>209</v>
      </c>
      <c r="E175" s="225" t="s">
        <v>1081</v>
      </c>
      <c r="F175" s="226" t="s">
        <v>1082</v>
      </c>
      <c r="G175" s="227" t="s">
        <v>284</v>
      </c>
      <c r="H175" s="228">
        <v>6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3394</v>
      </c>
    </row>
    <row r="176" s="1" customFormat="1" ht="16.5" customHeight="1">
      <c r="B176" s="37"/>
      <c r="C176" s="224" t="s">
        <v>364</v>
      </c>
      <c r="D176" s="224" t="s">
        <v>209</v>
      </c>
      <c r="E176" s="225" t="s">
        <v>1093</v>
      </c>
      <c r="F176" s="226" t="s">
        <v>1094</v>
      </c>
      <c r="G176" s="227" t="s">
        <v>284</v>
      </c>
      <c r="H176" s="228">
        <v>40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3395</v>
      </c>
    </row>
    <row r="177" s="1" customFormat="1" ht="16.5" customHeight="1">
      <c r="B177" s="37"/>
      <c r="C177" s="224" t="s">
        <v>368</v>
      </c>
      <c r="D177" s="224" t="s">
        <v>209</v>
      </c>
      <c r="E177" s="225" t="s">
        <v>1111</v>
      </c>
      <c r="F177" s="226" t="s">
        <v>1112</v>
      </c>
      <c r="G177" s="227" t="s">
        <v>284</v>
      </c>
      <c r="H177" s="228">
        <v>1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3396</v>
      </c>
    </row>
    <row r="178" s="1" customFormat="1" ht="16.5" customHeight="1">
      <c r="B178" s="37"/>
      <c r="C178" s="224" t="s">
        <v>372</v>
      </c>
      <c r="D178" s="224" t="s">
        <v>209</v>
      </c>
      <c r="E178" s="225" t="s">
        <v>1123</v>
      </c>
      <c r="F178" s="226" t="s">
        <v>1124</v>
      </c>
      <c r="G178" s="227" t="s">
        <v>284</v>
      </c>
      <c r="H178" s="228">
        <v>4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3397</v>
      </c>
    </row>
    <row r="179" s="1" customFormat="1" ht="16.5" customHeight="1">
      <c r="B179" s="37"/>
      <c r="C179" s="224" t="s">
        <v>376</v>
      </c>
      <c r="D179" s="224" t="s">
        <v>209</v>
      </c>
      <c r="E179" s="225" t="s">
        <v>1131</v>
      </c>
      <c r="F179" s="226" t="s">
        <v>1132</v>
      </c>
      <c r="G179" s="227" t="s">
        <v>284</v>
      </c>
      <c r="H179" s="228">
        <v>2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3398</v>
      </c>
    </row>
    <row r="180" s="1" customFormat="1" ht="16.5" customHeight="1">
      <c r="B180" s="37"/>
      <c r="C180" s="224" t="s">
        <v>384</v>
      </c>
      <c r="D180" s="224" t="s">
        <v>209</v>
      </c>
      <c r="E180" s="225" t="s">
        <v>1135</v>
      </c>
      <c r="F180" s="226" t="s">
        <v>1136</v>
      </c>
      <c r="G180" s="227" t="s">
        <v>284</v>
      </c>
      <c r="H180" s="228">
        <v>4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3399</v>
      </c>
    </row>
    <row r="181" s="1" customFormat="1" ht="16.5" customHeight="1">
      <c r="B181" s="37"/>
      <c r="C181" s="224" t="s">
        <v>388</v>
      </c>
      <c r="D181" s="224" t="s">
        <v>209</v>
      </c>
      <c r="E181" s="225" t="s">
        <v>1143</v>
      </c>
      <c r="F181" s="226" t="s">
        <v>1144</v>
      </c>
      <c r="G181" s="227" t="s">
        <v>284</v>
      </c>
      <c r="H181" s="228">
        <v>4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3400</v>
      </c>
    </row>
    <row r="182" s="1" customFormat="1" ht="16.5" customHeight="1">
      <c r="B182" s="37"/>
      <c r="C182" s="224" t="s">
        <v>392</v>
      </c>
      <c r="D182" s="224" t="s">
        <v>209</v>
      </c>
      <c r="E182" s="225" t="s">
        <v>1147</v>
      </c>
      <c r="F182" s="226" t="s">
        <v>1148</v>
      </c>
      <c r="G182" s="227" t="s">
        <v>284</v>
      </c>
      <c r="H182" s="228">
        <v>2</v>
      </c>
      <c r="I182" s="229"/>
      <c r="J182" s="230">
        <f>ROUND(I182*H182,2)</f>
        <v>0</v>
      </c>
      <c r="K182" s="226" t="s">
        <v>1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221</v>
      </c>
      <c r="AT182" s="235" t="s">
        <v>209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221</v>
      </c>
      <c r="BM182" s="235" t="s">
        <v>3401</v>
      </c>
    </row>
    <row r="183" s="10" customFormat="1" ht="22.8" customHeight="1">
      <c r="B183" s="210"/>
      <c r="C183" s="211"/>
      <c r="D183" s="212" t="s">
        <v>72</v>
      </c>
      <c r="E183" s="248" t="s">
        <v>277</v>
      </c>
      <c r="F183" s="248" t="s">
        <v>556</v>
      </c>
      <c r="G183" s="211"/>
      <c r="H183" s="211"/>
      <c r="I183" s="214"/>
      <c r="J183" s="249">
        <f>BK183</f>
        <v>0</v>
      </c>
      <c r="K183" s="211"/>
      <c r="L183" s="216"/>
      <c r="M183" s="217"/>
      <c r="N183" s="218"/>
      <c r="O183" s="218"/>
      <c r="P183" s="219">
        <f>SUM(P184:P191)</f>
        <v>0</v>
      </c>
      <c r="Q183" s="218"/>
      <c r="R183" s="219">
        <f>SUM(R184:R191)</f>
        <v>0</v>
      </c>
      <c r="S183" s="218"/>
      <c r="T183" s="220">
        <f>SUM(T184:T191)</f>
        <v>0</v>
      </c>
      <c r="AR183" s="221" t="s">
        <v>81</v>
      </c>
      <c r="AT183" s="222" t="s">
        <v>72</v>
      </c>
      <c r="AU183" s="222" t="s">
        <v>81</v>
      </c>
      <c r="AY183" s="221" t="s">
        <v>208</v>
      </c>
      <c r="BK183" s="223">
        <f>SUM(BK184:BK191)</f>
        <v>0</v>
      </c>
    </row>
    <row r="184" s="1" customFormat="1" ht="16.5" customHeight="1">
      <c r="B184" s="37"/>
      <c r="C184" s="224" t="s">
        <v>396</v>
      </c>
      <c r="D184" s="224" t="s">
        <v>209</v>
      </c>
      <c r="E184" s="225" t="s">
        <v>562</v>
      </c>
      <c r="F184" s="226" t="s">
        <v>563</v>
      </c>
      <c r="G184" s="227" t="s">
        <v>284</v>
      </c>
      <c r="H184" s="228">
        <v>1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3402</v>
      </c>
    </row>
    <row r="185" s="1" customFormat="1" ht="16.5" customHeight="1">
      <c r="B185" s="37"/>
      <c r="C185" s="224" t="s">
        <v>400</v>
      </c>
      <c r="D185" s="224" t="s">
        <v>209</v>
      </c>
      <c r="E185" s="225" t="s">
        <v>562</v>
      </c>
      <c r="F185" s="226" t="s">
        <v>563</v>
      </c>
      <c r="G185" s="227" t="s">
        <v>284</v>
      </c>
      <c r="H185" s="228">
        <v>2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3403</v>
      </c>
    </row>
    <row r="186" s="1" customFormat="1" ht="16.5" customHeight="1">
      <c r="B186" s="37"/>
      <c r="C186" s="224" t="s">
        <v>404</v>
      </c>
      <c r="D186" s="224" t="s">
        <v>209</v>
      </c>
      <c r="E186" s="225" t="s">
        <v>566</v>
      </c>
      <c r="F186" s="226" t="s">
        <v>567</v>
      </c>
      <c r="G186" s="227" t="s">
        <v>284</v>
      </c>
      <c r="H186" s="228">
        <v>1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3404</v>
      </c>
    </row>
    <row r="187" s="1" customFormat="1" ht="16.5" customHeight="1">
      <c r="B187" s="37"/>
      <c r="C187" s="224" t="s">
        <v>408</v>
      </c>
      <c r="D187" s="224" t="s">
        <v>209</v>
      </c>
      <c r="E187" s="225" t="s">
        <v>566</v>
      </c>
      <c r="F187" s="226" t="s">
        <v>567</v>
      </c>
      <c r="G187" s="227" t="s">
        <v>284</v>
      </c>
      <c r="H187" s="228">
        <v>2</v>
      </c>
      <c r="I187" s="229"/>
      <c r="J187" s="230">
        <f>ROUND(I187*H187,2)</f>
        <v>0</v>
      </c>
      <c r="K187" s="226" t="s">
        <v>1</v>
      </c>
      <c r="L187" s="42"/>
      <c r="M187" s="231" t="s">
        <v>1</v>
      </c>
      <c r="N187" s="232" t="s">
        <v>38</v>
      </c>
      <c r="O187" s="85"/>
      <c r="P187" s="233">
        <f>O187*H187</f>
        <v>0</v>
      </c>
      <c r="Q187" s="233">
        <v>0</v>
      </c>
      <c r="R187" s="233">
        <f>Q187*H187</f>
        <v>0</v>
      </c>
      <c r="S187" s="233">
        <v>0</v>
      </c>
      <c r="T187" s="234">
        <f>S187*H187</f>
        <v>0</v>
      </c>
      <c r="AR187" s="235" t="s">
        <v>221</v>
      </c>
      <c r="AT187" s="235" t="s">
        <v>209</v>
      </c>
      <c r="AU187" s="235" t="s">
        <v>83</v>
      </c>
      <c r="AY187" s="16" t="s">
        <v>208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6" t="s">
        <v>81</v>
      </c>
      <c r="BK187" s="236">
        <f>ROUND(I187*H187,2)</f>
        <v>0</v>
      </c>
      <c r="BL187" s="16" t="s">
        <v>221</v>
      </c>
      <c r="BM187" s="235" t="s">
        <v>3405</v>
      </c>
    </row>
    <row r="188" s="1" customFormat="1" ht="16.5" customHeight="1">
      <c r="B188" s="37"/>
      <c r="C188" s="224" t="s">
        <v>412</v>
      </c>
      <c r="D188" s="224" t="s">
        <v>209</v>
      </c>
      <c r="E188" s="225" t="s">
        <v>570</v>
      </c>
      <c r="F188" s="226" t="s">
        <v>571</v>
      </c>
      <c r="G188" s="227" t="s">
        <v>284</v>
      </c>
      <c r="H188" s="228">
        <v>1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3406</v>
      </c>
    </row>
    <row r="189" s="1" customFormat="1" ht="16.5" customHeight="1">
      <c r="B189" s="37"/>
      <c r="C189" s="224" t="s">
        <v>416</v>
      </c>
      <c r="D189" s="224" t="s">
        <v>209</v>
      </c>
      <c r="E189" s="225" t="s">
        <v>570</v>
      </c>
      <c r="F189" s="226" t="s">
        <v>571</v>
      </c>
      <c r="G189" s="227" t="s">
        <v>284</v>
      </c>
      <c r="H189" s="228">
        <v>2</v>
      </c>
      <c r="I189" s="229"/>
      <c r="J189" s="230">
        <f>ROUND(I189*H189,2)</f>
        <v>0</v>
      </c>
      <c r="K189" s="226" t="s">
        <v>1</v>
      </c>
      <c r="L189" s="42"/>
      <c r="M189" s="231" t="s">
        <v>1</v>
      </c>
      <c r="N189" s="232" t="s">
        <v>38</v>
      </c>
      <c r="O189" s="85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221</v>
      </c>
      <c r="AT189" s="235" t="s">
        <v>209</v>
      </c>
      <c r="AU189" s="235" t="s">
        <v>83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221</v>
      </c>
      <c r="BM189" s="235" t="s">
        <v>3407</v>
      </c>
    </row>
    <row r="190" s="1" customFormat="1" ht="16.5" customHeight="1">
      <c r="B190" s="37"/>
      <c r="C190" s="224" t="s">
        <v>418</v>
      </c>
      <c r="D190" s="224" t="s">
        <v>209</v>
      </c>
      <c r="E190" s="225" t="s">
        <v>574</v>
      </c>
      <c r="F190" s="226" t="s">
        <v>575</v>
      </c>
      <c r="G190" s="227" t="s">
        <v>284</v>
      </c>
      <c r="H190" s="228">
        <v>1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3408</v>
      </c>
    </row>
    <row r="191" s="1" customFormat="1" ht="16.5" customHeight="1">
      <c r="B191" s="37"/>
      <c r="C191" s="224" t="s">
        <v>420</v>
      </c>
      <c r="D191" s="224" t="s">
        <v>209</v>
      </c>
      <c r="E191" s="225" t="s">
        <v>574</v>
      </c>
      <c r="F191" s="226" t="s">
        <v>575</v>
      </c>
      <c r="G191" s="227" t="s">
        <v>284</v>
      </c>
      <c r="H191" s="228">
        <v>2</v>
      </c>
      <c r="I191" s="229"/>
      <c r="J191" s="230">
        <f>ROUND(I191*H191,2)</f>
        <v>0</v>
      </c>
      <c r="K191" s="226" t="s">
        <v>1</v>
      </c>
      <c r="L191" s="42"/>
      <c r="M191" s="231" t="s">
        <v>1</v>
      </c>
      <c r="N191" s="232" t="s">
        <v>38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221</v>
      </c>
      <c r="AT191" s="235" t="s">
        <v>209</v>
      </c>
      <c r="AU191" s="235" t="s">
        <v>83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221</v>
      </c>
      <c r="BM191" s="235" t="s">
        <v>3409</v>
      </c>
    </row>
    <row r="192" s="10" customFormat="1" ht="22.8" customHeight="1">
      <c r="B192" s="210"/>
      <c r="C192" s="211"/>
      <c r="D192" s="212" t="s">
        <v>72</v>
      </c>
      <c r="E192" s="248" t="s">
        <v>279</v>
      </c>
      <c r="F192" s="248" t="s">
        <v>2808</v>
      </c>
      <c r="G192" s="211"/>
      <c r="H192" s="211"/>
      <c r="I192" s="214"/>
      <c r="J192" s="249">
        <f>BK192</f>
        <v>0</v>
      </c>
      <c r="K192" s="211"/>
      <c r="L192" s="216"/>
      <c r="M192" s="217"/>
      <c r="N192" s="218"/>
      <c r="O192" s="218"/>
      <c r="P192" s="219">
        <f>P193</f>
        <v>0</v>
      </c>
      <c r="Q192" s="218"/>
      <c r="R192" s="219">
        <f>R193</f>
        <v>0</v>
      </c>
      <c r="S192" s="218"/>
      <c r="T192" s="220">
        <f>T193</f>
        <v>0</v>
      </c>
      <c r="AR192" s="221" t="s">
        <v>81</v>
      </c>
      <c r="AT192" s="222" t="s">
        <v>72</v>
      </c>
      <c r="AU192" s="222" t="s">
        <v>81</v>
      </c>
      <c r="AY192" s="221" t="s">
        <v>208</v>
      </c>
      <c r="BK192" s="223">
        <f>BK193</f>
        <v>0</v>
      </c>
    </row>
    <row r="193" s="1" customFormat="1" ht="24" customHeight="1">
      <c r="B193" s="37"/>
      <c r="C193" s="224" t="s">
        <v>422</v>
      </c>
      <c r="D193" s="224" t="s">
        <v>209</v>
      </c>
      <c r="E193" s="225" t="s">
        <v>2809</v>
      </c>
      <c r="F193" s="226" t="s">
        <v>2810</v>
      </c>
      <c r="G193" s="227" t="s">
        <v>284</v>
      </c>
      <c r="H193" s="228">
        <v>1</v>
      </c>
      <c r="I193" s="229"/>
      <c r="J193" s="230">
        <f>ROUND(I193*H193,2)</f>
        <v>0</v>
      </c>
      <c r="K193" s="226" t="s">
        <v>1</v>
      </c>
      <c r="L193" s="42"/>
      <c r="M193" s="231" t="s">
        <v>1</v>
      </c>
      <c r="N193" s="232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221</v>
      </c>
      <c r="AT193" s="235" t="s">
        <v>209</v>
      </c>
      <c r="AU193" s="235" t="s">
        <v>83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221</v>
      </c>
      <c r="BM193" s="235" t="s">
        <v>3410</v>
      </c>
    </row>
    <row r="194" s="10" customFormat="1" ht="22.8" customHeight="1">
      <c r="B194" s="210"/>
      <c r="C194" s="211"/>
      <c r="D194" s="212" t="s">
        <v>72</v>
      </c>
      <c r="E194" s="248" t="s">
        <v>380</v>
      </c>
      <c r="F194" s="248" t="s">
        <v>2812</v>
      </c>
      <c r="G194" s="211"/>
      <c r="H194" s="211"/>
      <c r="I194" s="214"/>
      <c r="J194" s="249">
        <f>BK194</f>
        <v>0</v>
      </c>
      <c r="K194" s="211"/>
      <c r="L194" s="216"/>
      <c r="M194" s="217"/>
      <c r="N194" s="218"/>
      <c r="O194" s="218"/>
      <c r="P194" s="219">
        <f>P195</f>
        <v>0</v>
      </c>
      <c r="Q194" s="218"/>
      <c r="R194" s="219">
        <f>R195</f>
        <v>0</v>
      </c>
      <c r="S194" s="218"/>
      <c r="T194" s="220">
        <f>T195</f>
        <v>0</v>
      </c>
      <c r="AR194" s="221" t="s">
        <v>81</v>
      </c>
      <c r="AT194" s="222" t="s">
        <v>72</v>
      </c>
      <c r="AU194" s="222" t="s">
        <v>81</v>
      </c>
      <c r="AY194" s="221" t="s">
        <v>208</v>
      </c>
      <c r="BK194" s="223">
        <f>BK195</f>
        <v>0</v>
      </c>
    </row>
    <row r="195" s="1" customFormat="1" ht="16.5" customHeight="1">
      <c r="B195" s="37"/>
      <c r="C195" s="224" t="s">
        <v>424</v>
      </c>
      <c r="D195" s="224" t="s">
        <v>209</v>
      </c>
      <c r="E195" s="225" t="s">
        <v>498</v>
      </c>
      <c r="F195" s="226" t="s">
        <v>499</v>
      </c>
      <c r="G195" s="227" t="s">
        <v>284</v>
      </c>
      <c r="H195" s="228">
        <v>22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221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3411</v>
      </c>
    </row>
    <row r="196" s="10" customFormat="1" ht="22.8" customHeight="1">
      <c r="B196" s="210"/>
      <c r="C196" s="211"/>
      <c r="D196" s="212" t="s">
        <v>72</v>
      </c>
      <c r="E196" s="248" t="s">
        <v>382</v>
      </c>
      <c r="F196" s="248" t="s">
        <v>2814</v>
      </c>
      <c r="G196" s="211"/>
      <c r="H196" s="211"/>
      <c r="I196" s="214"/>
      <c r="J196" s="249">
        <f>BK196</f>
        <v>0</v>
      </c>
      <c r="K196" s="211"/>
      <c r="L196" s="216"/>
      <c r="M196" s="217"/>
      <c r="N196" s="218"/>
      <c r="O196" s="218"/>
      <c r="P196" s="219">
        <f>SUM(P197:P198)</f>
        <v>0</v>
      </c>
      <c r="Q196" s="218"/>
      <c r="R196" s="219">
        <f>SUM(R197:R198)</f>
        <v>0</v>
      </c>
      <c r="S196" s="218"/>
      <c r="T196" s="220">
        <f>SUM(T197:T198)</f>
        <v>0</v>
      </c>
      <c r="AR196" s="221" t="s">
        <v>81</v>
      </c>
      <c r="AT196" s="222" t="s">
        <v>72</v>
      </c>
      <c r="AU196" s="222" t="s">
        <v>81</v>
      </c>
      <c r="AY196" s="221" t="s">
        <v>208</v>
      </c>
      <c r="BK196" s="223">
        <f>SUM(BK197:BK198)</f>
        <v>0</v>
      </c>
    </row>
    <row r="197" s="1" customFormat="1" ht="24" customHeight="1">
      <c r="B197" s="37"/>
      <c r="C197" s="224" t="s">
        <v>426</v>
      </c>
      <c r="D197" s="224" t="s">
        <v>209</v>
      </c>
      <c r="E197" s="225" t="s">
        <v>2815</v>
      </c>
      <c r="F197" s="226" t="s">
        <v>2816</v>
      </c>
      <c r="G197" s="227" t="s">
        <v>284</v>
      </c>
      <c r="H197" s="228">
        <v>1</v>
      </c>
      <c r="I197" s="229"/>
      <c r="J197" s="230">
        <f>ROUND(I197*H197,2)</f>
        <v>0</v>
      </c>
      <c r="K197" s="226" t="s">
        <v>1</v>
      </c>
      <c r="L197" s="42"/>
      <c r="M197" s="231" t="s">
        <v>1</v>
      </c>
      <c r="N197" s="232" t="s">
        <v>38</v>
      </c>
      <c r="O197" s="85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221</v>
      </c>
      <c r="AT197" s="235" t="s">
        <v>209</v>
      </c>
      <c r="AU197" s="235" t="s">
        <v>83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221</v>
      </c>
      <c r="BM197" s="235" t="s">
        <v>3412</v>
      </c>
    </row>
    <row r="198" s="1" customFormat="1" ht="16.5" customHeight="1">
      <c r="B198" s="37"/>
      <c r="C198" s="224" t="s">
        <v>428</v>
      </c>
      <c r="D198" s="224" t="s">
        <v>209</v>
      </c>
      <c r="E198" s="225" t="s">
        <v>2938</v>
      </c>
      <c r="F198" s="226" t="s">
        <v>2939</v>
      </c>
      <c r="G198" s="227" t="s">
        <v>284</v>
      </c>
      <c r="H198" s="228">
        <v>1</v>
      </c>
      <c r="I198" s="229"/>
      <c r="J198" s="230">
        <f>ROUND(I198*H198,2)</f>
        <v>0</v>
      </c>
      <c r="K198" s="226" t="s">
        <v>1</v>
      </c>
      <c r="L198" s="42"/>
      <c r="M198" s="231" t="s">
        <v>1</v>
      </c>
      <c r="N198" s="232" t="s">
        <v>38</v>
      </c>
      <c r="O198" s="85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221</v>
      </c>
      <c r="AT198" s="235" t="s">
        <v>209</v>
      </c>
      <c r="AU198" s="235" t="s">
        <v>83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221</v>
      </c>
      <c r="BM198" s="235" t="s">
        <v>3413</v>
      </c>
    </row>
    <row r="199" s="10" customFormat="1" ht="22.8" customHeight="1">
      <c r="B199" s="210"/>
      <c r="C199" s="211"/>
      <c r="D199" s="212" t="s">
        <v>72</v>
      </c>
      <c r="E199" s="248" t="s">
        <v>457</v>
      </c>
      <c r="F199" s="248" t="s">
        <v>458</v>
      </c>
      <c r="G199" s="211"/>
      <c r="H199" s="211"/>
      <c r="I199" s="214"/>
      <c r="J199" s="249">
        <f>BK199</f>
        <v>0</v>
      </c>
      <c r="K199" s="211"/>
      <c r="L199" s="216"/>
      <c r="M199" s="217"/>
      <c r="N199" s="218"/>
      <c r="O199" s="218"/>
      <c r="P199" s="219">
        <f>SUM(P200:P202)</f>
        <v>0</v>
      </c>
      <c r="Q199" s="218"/>
      <c r="R199" s="219">
        <f>SUM(R200:R202)</f>
        <v>0</v>
      </c>
      <c r="S199" s="218"/>
      <c r="T199" s="220">
        <f>SUM(T200:T202)</f>
        <v>0</v>
      </c>
      <c r="AR199" s="221" t="s">
        <v>81</v>
      </c>
      <c r="AT199" s="222" t="s">
        <v>72</v>
      </c>
      <c r="AU199" s="222" t="s">
        <v>81</v>
      </c>
      <c r="AY199" s="221" t="s">
        <v>208</v>
      </c>
      <c r="BK199" s="223">
        <f>SUM(BK200:BK202)</f>
        <v>0</v>
      </c>
    </row>
    <row r="200" s="1" customFormat="1" ht="16.5" customHeight="1">
      <c r="B200" s="37"/>
      <c r="C200" s="224" t="s">
        <v>431</v>
      </c>
      <c r="D200" s="224" t="s">
        <v>209</v>
      </c>
      <c r="E200" s="225" t="s">
        <v>3414</v>
      </c>
      <c r="F200" s="226" t="s">
        <v>3415</v>
      </c>
      <c r="G200" s="227" t="s">
        <v>462</v>
      </c>
      <c r="H200" s="228">
        <v>1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221</v>
      </c>
      <c r="AT200" s="235" t="s">
        <v>209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3416</v>
      </c>
    </row>
    <row r="201" s="1" customFormat="1" ht="16.5" customHeight="1">
      <c r="B201" s="37"/>
      <c r="C201" s="224" t="s">
        <v>433</v>
      </c>
      <c r="D201" s="224" t="s">
        <v>209</v>
      </c>
      <c r="E201" s="225" t="s">
        <v>3417</v>
      </c>
      <c r="F201" s="226" t="s">
        <v>3418</v>
      </c>
      <c r="G201" s="227" t="s">
        <v>462</v>
      </c>
      <c r="H201" s="228">
        <v>1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3419</v>
      </c>
    </row>
    <row r="202" s="1" customFormat="1" ht="16.5" customHeight="1">
      <c r="B202" s="37"/>
      <c r="C202" s="224" t="s">
        <v>436</v>
      </c>
      <c r="D202" s="224" t="s">
        <v>209</v>
      </c>
      <c r="E202" s="225" t="s">
        <v>481</v>
      </c>
      <c r="F202" s="226" t="s">
        <v>470</v>
      </c>
      <c r="G202" s="227" t="s">
        <v>462</v>
      </c>
      <c r="H202" s="228">
        <v>1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3420</v>
      </c>
    </row>
    <row r="203" s="10" customFormat="1" ht="25.92" customHeight="1">
      <c r="B203" s="210"/>
      <c r="C203" s="211"/>
      <c r="D203" s="212" t="s">
        <v>72</v>
      </c>
      <c r="E203" s="213" t="s">
        <v>2826</v>
      </c>
      <c r="F203" s="213" t="s">
        <v>2825</v>
      </c>
      <c r="G203" s="211"/>
      <c r="H203" s="211"/>
      <c r="I203" s="214"/>
      <c r="J203" s="215">
        <f>BK203</f>
        <v>0</v>
      </c>
      <c r="K203" s="211"/>
      <c r="L203" s="216"/>
      <c r="M203" s="217"/>
      <c r="N203" s="218"/>
      <c r="O203" s="218"/>
      <c r="P203" s="219">
        <f>P204</f>
        <v>0</v>
      </c>
      <c r="Q203" s="218"/>
      <c r="R203" s="219">
        <f>R204</f>
        <v>0</v>
      </c>
      <c r="S203" s="218"/>
      <c r="T203" s="220">
        <f>T204</f>
        <v>0</v>
      </c>
      <c r="AR203" s="221" t="s">
        <v>81</v>
      </c>
      <c r="AT203" s="222" t="s">
        <v>72</v>
      </c>
      <c r="AU203" s="222" t="s">
        <v>73</v>
      </c>
      <c r="AY203" s="221" t="s">
        <v>208</v>
      </c>
      <c r="BK203" s="223">
        <f>BK204</f>
        <v>0</v>
      </c>
    </row>
    <row r="204" s="10" customFormat="1" ht="22.8" customHeight="1">
      <c r="B204" s="210"/>
      <c r="C204" s="211"/>
      <c r="D204" s="212" t="s">
        <v>72</v>
      </c>
      <c r="E204" s="248" t="s">
        <v>519</v>
      </c>
      <c r="F204" s="248" t="s">
        <v>2827</v>
      </c>
      <c r="G204" s="211"/>
      <c r="H204" s="211"/>
      <c r="I204" s="214"/>
      <c r="J204" s="249">
        <f>BK204</f>
        <v>0</v>
      </c>
      <c r="K204" s="211"/>
      <c r="L204" s="216"/>
      <c r="M204" s="217"/>
      <c r="N204" s="218"/>
      <c r="O204" s="218"/>
      <c r="P204" s="219">
        <f>SUM(P205:P208)</f>
        <v>0</v>
      </c>
      <c r="Q204" s="218"/>
      <c r="R204" s="219">
        <f>SUM(R205:R208)</f>
        <v>0</v>
      </c>
      <c r="S204" s="218"/>
      <c r="T204" s="220">
        <f>SUM(T205:T208)</f>
        <v>0</v>
      </c>
      <c r="AR204" s="221" t="s">
        <v>81</v>
      </c>
      <c r="AT204" s="222" t="s">
        <v>72</v>
      </c>
      <c r="AU204" s="222" t="s">
        <v>81</v>
      </c>
      <c r="AY204" s="221" t="s">
        <v>208</v>
      </c>
      <c r="BK204" s="223">
        <f>SUM(BK205:BK208)</f>
        <v>0</v>
      </c>
    </row>
    <row r="205" s="1" customFormat="1" ht="16.5" customHeight="1">
      <c r="B205" s="37"/>
      <c r="C205" s="224" t="s">
        <v>439</v>
      </c>
      <c r="D205" s="224" t="s">
        <v>209</v>
      </c>
      <c r="E205" s="225" t="s">
        <v>598</v>
      </c>
      <c r="F205" s="226" t="s">
        <v>599</v>
      </c>
      <c r="G205" s="227" t="s">
        <v>600</v>
      </c>
      <c r="H205" s="228">
        <v>25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3421</v>
      </c>
    </row>
    <row r="206" s="1" customFormat="1" ht="16.5" customHeight="1">
      <c r="B206" s="37"/>
      <c r="C206" s="224" t="s">
        <v>442</v>
      </c>
      <c r="D206" s="224" t="s">
        <v>209</v>
      </c>
      <c r="E206" s="225" t="s">
        <v>603</v>
      </c>
      <c r="F206" s="226" t="s">
        <v>604</v>
      </c>
      <c r="G206" s="227" t="s">
        <v>600</v>
      </c>
      <c r="H206" s="228">
        <v>15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3422</v>
      </c>
    </row>
    <row r="207" s="1" customFormat="1" ht="24" customHeight="1">
      <c r="B207" s="37"/>
      <c r="C207" s="224" t="s">
        <v>445</v>
      </c>
      <c r="D207" s="224" t="s">
        <v>209</v>
      </c>
      <c r="E207" s="225" t="s">
        <v>607</v>
      </c>
      <c r="F207" s="226" t="s">
        <v>608</v>
      </c>
      <c r="G207" s="227" t="s">
        <v>284</v>
      </c>
      <c r="H207" s="228">
        <v>1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3423</v>
      </c>
    </row>
    <row r="208" s="1" customFormat="1" ht="16.5" customHeight="1">
      <c r="B208" s="37"/>
      <c r="C208" s="224" t="s">
        <v>448</v>
      </c>
      <c r="D208" s="224" t="s">
        <v>209</v>
      </c>
      <c r="E208" s="225" t="s">
        <v>611</v>
      </c>
      <c r="F208" s="226" t="s">
        <v>612</v>
      </c>
      <c r="G208" s="227" t="s">
        <v>284</v>
      </c>
      <c r="H208" s="228">
        <v>4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3424</v>
      </c>
    </row>
    <row r="209" s="10" customFormat="1" ht="25.92" customHeight="1">
      <c r="B209" s="210"/>
      <c r="C209" s="211"/>
      <c r="D209" s="212" t="s">
        <v>72</v>
      </c>
      <c r="E209" s="213" t="s">
        <v>535</v>
      </c>
      <c r="F209" s="213" t="s">
        <v>715</v>
      </c>
      <c r="G209" s="211"/>
      <c r="H209" s="211"/>
      <c r="I209" s="214"/>
      <c r="J209" s="215">
        <f>BK209</f>
        <v>0</v>
      </c>
      <c r="K209" s="211"/>
      <c r="L209" s="216"/>
      <c r="M209" s="217"/>
      <c r="N209" s="218"/>
      <c r="O209" s="218"/>
      <c r="P209" s="219">
        <f>P210</f>
        <v>0</v>
      </c>
      <c r="Q209" s="218"/>
      <c r="R209" s="219">
        <f>R210</f>
        <v>0</v>
      </c>
      <c r="S209" s="218"/>
      <c r="T209" s="220">
        <f>T210</f>
        <v>0</v>
      </c>
      <c r="AR209" s="221" t="s">
        <v>81</v>
      </c>
      <c r="AT209" s="222" t="s">
        <v>72</v>
      </c>
      <c r="AU209" s="222" t="s">
        <v>73</v>
      </c>
      <c r="AY209" s="221" t="s">
        <v>208</v>
      </c>
      <c r="BK209" s="223">
        <f>BK210</f>
        <v>0</v>
      </c>
    </row>
    <row r="210" s="10" customFormat="1" ht="22.8" customHeight="1">
      <c r="B210" s="210"/>
      <c r="C210" s="211"/>
      <c r="D210" s="212" t="s">
        <v>72</v>
      </c>
      <c r="E210" s="248" t="s">
        <v>545</v>
      </c>
      <c r="F210" s="248" t="s">
        <v>860</v>
      </c>
      <c r="G210" s="211"/>
      <c r="H210" s="211"/>
      <c r="I210" s="214"/>
      <c r="J210" s="249">
        <f>BK210</f>
        <v>0</v>
      </c>
      <c r="K210" s="211"/>
      <c r="L210" s="216"/>
      <c r="M210" s="217"/>
      <c r="N210" s="218"/>
      <c r="O210" s="218"/>
      <c r="P210" s="219">
        <f>SUM(P211:P214)</f>
        <v>0</v>
      </c>
      <c r="Q210" s="218"/>
      <c r="R210" s="219">
        <f>SUM(R211:R214)</f>
        <v>0</v>
      </c>
      <c r="S210" s="218"/>
      <c r="T210" s="220">
        <f>SUM(T211:T214)</f>
        <v>0</v>
      </c>
      <c r="AR210" s="221" t="s">
        <v>81</v>
      </c>
      <c r="AT210" s="222" t="s">
        <v>72</v>
      </c>
      <c r="AU210" s="222" t="s">
        <v>81</v>
      </c>
      <c r="AY210" s="221" t="s">
        <v>208</v>
      </c>
      <c r="BK210" s="223">
        <f>SUM(BK211:BK214)</f>
        <v>0</v>
      </c>
    </row>
    <row r="211" s="1" customFormat="1" ht="16.5" customHeight="1">
      <c r="B211" s="37"/>
      <c r="C211" s="224" t="s">
        <v>451</v>
      </c>
      <c r="D211" s="224" t="s">
        <v>209</v>
      </c>
      <c r="E211" s="225" t="s">
        <v>862</v>
      </c>
      <c r="F211" s="226" t="s">
        <v>863</v>
      </c>
      <c r="G211" s="227" t="s">
        <v>864</v>
      </c>
      <c r="H211" s="228">
        <v>4</v>
      </c>
      <c r="I211" s="229"/>
      <c r="J211" s="230">
        <f>ROUND(I211*H211,2)</f>
        <v>0</v>
      </c>
      <c r="K211" s="226" t="s">
        <v>1</v>
      </c>
      <c r="L211" s="42"/>
      <c r="M211" s="231" t="s">
        <v>1</v>
      </c>
      <c r="N211" s="232" t="s">
        <v>38</v>
      </c>
      <c r="O211" s="85"/>
      <c r="P211" s="233">
        <f>O211*H211</f>
        <v>0</v>
      </c>
      <c r="Q211" s="233">
        <v>0</v>
      </c>
      <c r="R211" s="233">
        <f>Q211*H211</f>
        <v>0</v>
      </c>
      <c r="S211" s="233">
        <v>0</v>
      </c>
      <c r="T211" s="234">
        <f>S211*H211</f>
        <v>0</v>
      </c>
      <c r="AR211" s="235" t="s">
        <v>221</v>
      </c>
      <c r="AT211" s="235" t="s">
        <v>209</v>
      </c>
      <c r="AU211" s="235" t="s">
        <v>83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221</v>
      </c>
      <c r="BM211" s="235" t="s">
        <v>3425</v>
      </c>
    </row>
    <row r="212" s="1" customFormat="1" ht="16.5" customHeight="1">
      <c r="B212" s="37"/>
      <c r="C212" s="224" t="s">
        <v>454</v>
      </c>
      <c r="D212" s="224" t="s">
        <v>209</v>
      </c>
      <c r="E212" s="225" t="s">
        <v>971</v>
      </c>
      <c r="F212" s="226" t="s">
        <v>972</v>
      </c>
      <c r="G212" s="227" t="s">
        <v>284</v>
      </c>
      <c r="H212" s="228">
        <v>1</v>
      </c>
      <c r="I212" s="229"/>
      <c r="J212" s="230">
        <f>ROUND(I212*H212,2)</f>
        <v>0</v>
      </c>
      <c r="K212" s="226" t="s">
        <v>1</v>
      </c>
      <c r="L212" s="42"/>
      <c r="M212" s="231" t="s">
        <v>1</v>
      </c>
      <c r="N212" s="232" t="s">
        <v>38</v>
      </c>
      <c r="O212" s="85"/>
      <c r="P212" s="233">
        <f>O212*H212</f>
        <v>0</v>
      </c>
      <c r="Q212" s="233">
        <v>0</v>
      </c>
      <c r="R212" s="233">
        <f>Q212*H212</f>
        <v>0</v>
      </c>
      <c r="S212" s="233">
        <v>0</v>
      </c>
      <c r="T212" s="234">
        <f>S212*H212</f>
        <v>0</v>
      </c>
      <c r="AR212" s="235" t="s">
        <v>221</v>
      </c>
      <c r="AT212" s="235" t="s">
        <v>209</v>
      </c>
      <c r="AU212" s="235" t="s">
        <v>83</v>
      </c>
      <c r="AY212" s="16" t="s">
        <v>208</v>
      </c>
      <c r="BE212" s="236">
        <f>IF(N212="základní",J212,0)</f>
        <v>0</v>
      </c>
      <c r="BF212" s="236">
        <f>IF(N212="snížená",J212,0)</f>
        <v>0</v>
      </c>
      <c r="BG212" s="236">
        <f>IF(N212="zákl. přenesená",J212,0)</f>
        <v>0</v>
      </c>
      <c r="BH212" s="236">
        <f>IF(N212="sníž. přenesená",J212,0)</f>
        <v>0</v>
      </c>
      <c r="BI212" s="236">
        <f>IF(N212="nulová",J212,0)</f>
        <v>0</v>
      </c>
      <c r="BJ212" s="16" t="s">
        <v>81</v>
      </c>
      <c r="BK212" s="236">
        <f>ROUND(I212*H212,2)</f>
        <v>0</v>
      </c>
      <c r="BL212" s="16" t="s">
        <v>221</v>
      </c>
      <c r="BM212" s="235" t="s">
        <v>3426</v>
      </c>
    </row>
    <row r="213" s="1" customFormat="1" ht="16.5" customHeight="1">
      <c r="B213" s="37"/>
      <c r="C213" s="224" t="s">
        <v>459</v>
      </c>
      <c r="D213" s="224" t="s">
        <v>209</v>
      </c>
      <c r="E213" s="225" t="s">
        <v>1075</v>
      </c>
      <c r="F213" s="226" t="s">
        <v>1076</v>
      </c>
      <c r="G213" s="227" t="s">
        <v>284</v>
      </c>
      <c r="H213" s="228">
        <v>1</v>
      </c>
      <c r="I213" s="229"/>
      <c r="J213" s="230">
        <f>ROUND(I213*H213,2)</f>
        <v>0</v>
      </c>
      <c r="K213" s="226" t="s">
        <v>1</v>
      </c>
      <c r="L213" s="42"/>
      <c r="M213" s="231" t="s">
        <v>1</v>
      </c>
      <c r="N213" s="232" t="s">
        <v>38</v>
      </c>
      <c r="O213" s="85"/>
      <c r="P213" s="233">
        <f>O213*H213</f>
        <v>0</v>
      </c>
      <c r="Q213" s="233">
        <v>0</v>
      </c>
      <c r="R213" s="233">
        <f>Q213*H213</f>
        <v>0</v>
      </c>
      <c r="S213" s="233">
        <v>0</v>
      </c>
      <c r="T213" s="234">
        <f>S213*H213</f>
        <v>0</v>
      </c>
      <c r="AR213" s="235" t="s">
        <v>221</v>
      </c>
      <c r="AT213" s="235" t="s">
        <v>209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221</v>
      </c>
      <c r="BM213" s="235" t="s">
        <v>3427</v>
      </c>
    </row>
    <row r="214" s="1" customFormat="1" ht="16.5" customHeight="1">
      <c r="B214" s="37"/>
      <c r="C214" s="224" t="s">
        <v>464</v>
      </c>
      <c r="D214" s="224" t="s">
        <v>209</v>
      </c>
      <c r="E214" s="225" t="s">
        <v>1099</v>
      </c>
      <c r="F214" s="226" t="s">
        <v>1100</v>
      </c>
      <c r="G214" s="227" t="s">
        <v>284</v>
      </c>
      <c r="H214" s="228">
        <v>3</v>
      </c>
      <c r="I214" s="229"/>
      <c r="J214" s="230">
        <f>ROUND(I214*H214,2)</f>
        <v>0</v>
      </c>
      <c r="K214" s="226" t="s">
        <v>1</v>
      </c>
      <c r="L214" s="42"/>
      <c r="M214" s="231" t="s">
        <v>1</v>
      </c>
      <c r="N214" s="232" t="s">
        <v>38</v>
      </c>
      <c r="O214" s="85"/>
      <c r="P214" s="233">
        <f>O214*H214</f>
        <v>0</v>
      </c>
      <c r="Q214" s="233">
        <v>0</v>
      </c>
      <c r="R214" s="233">
        <f>Q214*H214</f>
        <v>0</v>
      </c>
      <c r="S214" s="233">
        <v>0</v>
      </c>
      <c r="T214" s="234">
        <f>S214*H214</f>
        <v>0</v>
      </c>
      <c r="AR214" s="235" t="s">
        <v>221</v>
      </c>
      <c r="AT214" s="235" t="s">
        <v>209</v>
      </c>
      <c r="AU214" s="235" t="s">
        <v>83</v>
      </c>
      <c r="AY214" s="16" t="s">
        <v>208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6" t="s">
        <v>81</v>
      </c>
      <c r="BK214" s="236">
        <f>ROUND(I214*H214,2)</f>
        <v>0</v>
      </c>
      <c r="BL214" s="16" t="s">
        <v>221</v>
      </c>
      <c r="BM214" s="235" t="s">
        <v>3428</v>
      </c>
    </row>
    <row r="215" s="10" customFormat="1" ht="25.92" customHeight="1">
      <c r="B215" s="210"/>
      <c r="C215" s="211"/>
      <c r="D215" s="212" t="s">
        <v>72</v>
      </c>
      <c r="E215" s="213" t="s">
        <v>577</v>
      </c>
      <c r="F215" s="213" t="s">
        <v>749</v>
      </c>
      <c r="G215" s="211"/>
      <c r="H215" s="211"/>
      <c r="I215" s="214"/>
      <c r="J215" s="215">
        <f>BK215</f>
        <v>0</v>
      </c>
      <c r="K215" s="211"/>
      <c r="L215" s="216"/>
      <c r="M215" s="217"/>
      <c r="N215" s="218"/>
      <c r="O215" s="218"/>
      <c r="P215" s="219">
        <f>P216+P218+P220+P224+P227+P232</f>
        <v>0</v>
      </c>
      <c r="Q215" s="218"/>
      <c r="R215" s="219">
        <f>R216+R218+R220+R224+R227+R232</f>
        <v>0</v>
      </c>
      <c r="S215" s="218"/>
      <c r="T215" s="220">
        <f>T216+T218+T220+T224+T227+T232</f>
        <v>0</v>
      </c>
      <c r="AR215" s="221" t="s">
        <v>81</v>
      </c>
      <c r="AT215" s="222" t="s">
        <v>72</v>
      </c>
      <c r="AU215" s="222" t="s">
        <v>73</v>
      </c>
      <c r="AY215" s="221" t="s">
        <v>208</v>
      </c>
      <c r="BK215" s="223">
        <f>BK216+BK218+BK220+BK224+BK227+BK232</f>
        <v>0</v>
      </c>
    </row>
    <row r="216" s="10" customFormat="1" ht="22.8" customHeight="1">
      <c r="B216" s="210"/>
      <c r="C216" s="211"/>
      <c r="D216" s="212" t="s">
        <v>72</v>
      </c>
      <c r="E216" s="248" t="s">
        <v>587</v>
      </c>
      <c r="F216" s="248" t="s">
        <v>751</v>
      </c>
      <c r="G216" s="211"/>
      <c r="H216" s="211"/>
      <c r="I216" s="214"/>
      <c r="J216" s="249">
        <f>BK216</f>
        <v>0</v>
      </c>
      <c r="K216" s="211"/>
      <c r="L216" s="216"/>
      <c r="M216" s="217"/>
      <c r="N216" s="218"/>
      <c r="O216" s="218"/>
      <c r="P216" s="219">
        <f>P217</f>
        <v>0</v>
      </c>
      <c r="Q216" s="218"/>
      <c r="R216" s="219">
        <f>R217</f>
        <v>0</v>
      </c>
      <c r="S216" s="218"/>
      <c r="T216" s="220">
        <f>T217</f>
        <v>0</v>
      </c>
      <c r="AR216" s="221" t="s">
        <v>81</v>
      </c>
      <c r="AT216" s="222" t="s">
        <v>72</v>
      </c>
      <c r="AU216" s="222" t="s">
        <v>81</v>
      </c>
      <c r="AY216" s="221" t="s">
        <v>208</v>
      </c>
      <c r="BK216" s="223">
        <f>BK217</f>
        <v>0</v>
      </c>
    </row>
    <row r="217" s="1" customFormat="1" ht="16.5" customHeight="1">
      <c r="B217" s="37"/>
      <c r="C217" s="224" t="s">
        <v>468</v>
      </c>
      <c r="D217" s="224" t="s">
        <v>209</v>
      </c>
      <c r="E217" s="225" t="s">
        <v>753</v>
      </c>
      <c r="F217" s="226" t="s">
        <v>754</v>
      </c>
      <c r="G217" s="227" t="s">
        <v>617</v>
      </c>
      <c r="H217" s="228">
        <v>25</v>
      </c>
      <c r="I217" s="229"/>
      <c r="J217" s="230">
        <f>ROUND(I217*H217,2)</f>
        <v>0</v>
      </c>
      <c r="K217" s="226" t="s">
        <v>1</v>
      </c>
      <c r="L217" s="42"/>
      <c r="M217" s="231" t="s">
        <v>1</v>
      </c>
      <c r="N217" s="232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221</v>
      </c>
      <c r="AT217" s="235" t="s">
        <v>209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221</v>
      </c>
      <c r="BM217" s="235" t="s">
        <v>3429</v>
      </c>
    </row>
    <row r="218" s="10" customFormat="1" ht="22.8" customHeight="1">
      <c r="B218" s="210"/>
      <c r="C218" s="211"/>
      <c r="D218" s="212" t="s">
        <v>72</v>
      </c>
      <c r="E218" s="248" t="s">
        <v>2957</v>
      </c>
      <c r="F218" s="248" t="s">
        <v>757</v>
      </c>
      <c r="G218" s="211"/>
      <c r="H218" s="211"/>
      <c r="I218" s="214"/>
      <c r="J218" s="249">
        <f>BK218</f>
        <v>0</v>
      </c>
      <c r="K218" s="211"/>
      <c r="L218" s="216"/>
      <c r="M218" s="217"/>
      <c r="N218" s="218"/>
      <c r="O218" s="218"/>
      <c r="P218" s="219">
        <f>P219</f>
        <v>0</v>
      </c>
      <c r="Q218" s="218"/>
      <c r="R218" s="219">
        <f>R219</f>
        <v>0</v>
      </c>
      <c r="S218" s="218"/>
      <c r="T218" s="220">
        <f>T219</f>
        <v>0</v>
      </c>
      <c r="AR218" s="221" t="s">
        <v>81</v>
      </c>
      <c r="AT218" s="222" t="s">
        <v>72</v>
      </c>
      <c r="AU218" s="222" t="s">
        <v>81</v>
      </c>
      <c r="AY218" s="221" t="s">
        <v>208</v>
      </c>
      <c r="BK218" s="223">
        <f>BK219</f>
        <v>0</v>
      </c>
    </row>
    <row r="219" s="1" customFormat="1" ht="16.5" customHeight="1">
      <c r="B219" s="37"/>
      <c r="C219" s="224" t="s">
        <v>472</v>
      </c>
      <c r="D219" s="224" t="s">
        <v>209</v>
      </c>
      <c r="E219" s="225" t="s">
        <v>759</v>
      </c>
      <c r="F219" s="226" t="s">
        <v>760</v>
      </c>
      <c r="G219" s="227" t="s">
        <v>462</v>
      </c>
      <c r="H219" s="228">
        <v>3</v>
      </c>
      <c r="I219" s="229"/>
      <c r="J219" s="230">
        <f>ROUND(I219*H219,2)</f>
        <v>0</v>
      </c>
      <c r="K219" s="226" t="s">
        <v>1</v>
      </c>
      <c r="L219" s="42"/>
      <c r="M219" s="231" t="s">
        <v>1</v>
      </c>
      <c r="N219" s="232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221</v>
      </c>
      <c r="AT219" s="235" t="s">
        <v>209</v>
      </c>
      <c r="AU219" s="235" t="s">
        <v>83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221</v>
      </c>
      <c r="BM219" s="235" t="s">
        <v>3430</v>
      </c>
    </row>
    <row r="220" s="10" customFormat="1" ht="22.8" customHeight="1">
      <c r="B220" s="210"/>
      <c r="C220" s="211"/>
      <c r="D220" s="212" t="s">
        <v>72</v>
      </c>
      <c r="E220" s="248" t="s">
        <v>707</v>
      </c>
      <c r="F220" s="248" t="s">
        <v>763</v>
      </c>
      <c r="G220" s="211"/>
      <c r="H220" s="211"/>
      <c r="I220" s="214"/>
      <c r="J220" s="249">
        <f>BK220</f>
        <v>0</v>
      </c>
      <c r="K220" s="211"/>
      <c r="L220" s="216"/>
      <c r="M220" s="217"/>
      <c r="N220" s="218"/>
      <c r="O220" s="218"/>
      <c r="P220" s="219">
        <f>SUM(P221:P223)</f>
        <v>0</v>
      </c>
      <c r="Q220" s="218"/>
      <c r="R220" s="219">
        <f>SUM(R221:R223)</f>
        <v>0</v>
      </c>
      <c r="S220" s="218"/>
      <c r="T220" s="220">
        <f>SUM(T221:T223)</f>
        <v>0</v>
      </c>
      <c r="AR220" s="221" t="s">
        <v>81</v>
      </c>
      <c r="AT220" s="222" t="s">
        <v>72</v>
      </c>
      <c r="AU220" s="222" t="s">
        <v>81</v>
      </c>
      <c r="AY220" s="221" t="s">
        <v>208</v>
      </c>
      <c r="BK220" s="223">
        <f>SUM(BK221:BK223)</f>
        <v>0</v>
      </c>
    </row>
    <row r="221" s="1" customFormat="1" ht="16.5" customHeight="1">
      <c r="B221" s="37"/>
      <c r="C221" s="224" t="s">
        <v>476</v>
      </c>
      <c r="D221" s="224" t="s">
        <v>209</v>
      </c>
      <c r="E221" s="225" t="s">
        <v>769</v>
      </c>
      <c r="F221" s="226" t="s">
        <v>770</v>
      </c>
      <c r="G221" s="227" t="s">
        <v>284</v>
      </c>
      <c r="H221" s="228">
        <v>14</v>
      </c>
      <c r="I221" s="229"/>
      <c r="J221" s="230">
        <f>ROUND(I221*H221,2)</f>
        <v>0</v>
      </c>
      <c r="K221" s="226" t="s">
        <v>1</v>
      </c>
      <c r="L221" s="42"/>
      <c r="M221" s="231" t="s">
        <v>1</v>
      </c>
      <c r="N221" s="232" t="s">
        <v>38</v>
      </c>
      <c r="O221" s="85"/>
      <c r="P221" s="233">
        <f>O221*H221</f>
        <v>0</v>
      </c>
      <c r="Q221" s="233">
        <v>0</v>
      </c>
      <c r="R221" s="233">
        <f>Q221*H221</f>
        <v>0</v>
      </c>
      <c r="S221" s="233">
        <v>0</v>
      </c>
      <c r="T221" s="234">
        <f>S221*H221</f>
        <v>0</v>
      </c>
      <c r="AR221" s="235" t="s">
        <v>221</v>
      </c>
      <c r="AT221" s="235" t="s">
        <v>209</v>
      </c>
      <c r="AU221" s="235" t="s">
        <v>83</v>
      </c>
      <c r="AY221" s="16" t="s">
        <v>208</v>
      </c>
      <c r="BE221" s="236">
        <f>IF(N221="základní",J221,0)</f>
        <v>0</v>
      </c>
      <c r="BF221" s="236">
        <f>IF(N221="snížená",J221,0)</f>
        <v>0</v>
      </c>
      <c r="BG221" s="236">
        <f>IF(N221="zákl. přenesená",J221,0)</f>
        <v>0</v>
      </c>
      <c r="BH221" s="236">
        <f>IF(N221="sníž. přenesená",J221,0)</f>
        <v>0</v>
      </c>
      <c r="BI221" s="236">
        <f>IF(N221="nulová",J221,0)</f>
        <v>0</v>
      </c>
      <c r="BJ221" s="16" t="s">
        <v>81</v>
      </c>
      <c r="BK221" s="236">
        <f>ROUND(I221*H221,2)</f>
        <v>0</v>
      </c>
      <c r="BL221" s="16" t="s">
        <v>221</v>
      </c>
      <c r="BM221" s="235" t="s">
        <v>3431</v>
      </c>
    </row>
    <row r="222" s="1" customFormat="1" ht="16.5" customHeight="1">
      <c r="B222" s="37"/>
      <c r="C222" s="224" t="s">
        <v>480</v>
      </c>
      <c r="D222" s="224" t="s">
        <v>209</v>
      </c>
      <c r="E222" s="225" t="s">
        <v>781</v>
      </c>
      <c r="F222" s="226" t="s">
        <v>782</v>
      </c>
      <c r="G222" s="227" t="s">
        <v>284</v>
      </c>
      <c r="H222" s="228">
        <v>16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3432</v>
      </c>
    </row>
    <row r="223" s="1" customFormat="1" ht="16.5" customHeight="1">
      <c r="B223" s="37"/>
      <c r="C223" s="224" t="s">
        <v>483</v>
      </c>
      <c r="D223" s="224" t="s">
        <v>209</v>
      </c>
      <c r="E223" s="225" t="s">
        <v>796</v>
      </c>
      <c r="F223" s="226" t="s">
        <v>797</v>
      </c>
      <c r="G223" s="227" t="s">
        <v>600</v>
      </c>
      <c r="H223" s="228">
        <v>16</v>
      </c>
      <c r="I223" s="229"/>
      <c r="J223" s="230">
        <f>ROUND(I223*H223,2)</f>
        <v>0</v>
      </c>
      <c r="K223" s="226" t="s">
        <v>1</v>
      </c>
      <c r="L223" s="42"/>
      <c r="M223" s="231" t="s">
        <v>1</v>
      </c>
      <c r="N223" s="232" t="s">
        <v>38</v>
      </c>
      <c r="O223" s="85"/>
      <c r="P223" s="233">
        <f>O223*H223</f>
        <v>0</v>
      </c>
      <c r="Q223" s="233">
        <v>0</v>
      </c>
      <c r="R223" s="233">
        <f>Q223*H223</f>
        <v>0</v>
      </c>
      <c r="S223" s="233">
        <v>0</v>
      </c>
      <c r="T223" s="234">
        <f>S223*H223</f>
        <v>0</v>
      </c>
      <c r="AR223" s="235" t="s">
        <v>221</v>
      </c>
      <c r="AT223" s="235" t="s">
        <v>209</v>
      </c>
      <c r="AU223" s="235" t="s">
        <v>83</v>
      </c>
      <c r="AY223" s="16" t="s">
        <v>208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6" t="s">
        <v>81</v>
      </c>
      <c r="BK223" s="236">
        <f>ROUND(I223*H223,2)</f>
        <v>0</v>
      </c>
      <c r="BL223" s="16" t="s">
        <v>221</v>
      </c>
      <c r="BM223" s="235" t="s">
        <v>3433</v>
      </c>
    </row>
    <row r="224" s="10" customFormat="1" ht="22.8" customHeight="1">
      <c r="B224" s="210"/>
      <c r="C224" s="211"/>
      <c r="D224" s="212" t="s">
        <v>72</v>
      </c>
      <c r="E224" s="248" t="s">
        <v>2843</v>
      </c>
      <c r="F224" s="248" t="s">
        <v>800</v>
      </c>
      <c r="G224" s="211"/>
      <c r="H224" s="211"/>
      <c r="I224" s="214"/>
      <c r="J224" s="249">
        <f>BK224</f>
        <v>0</v>
      </c>
      <c r="K224" s="211"/>
      <c r="L224" s="216"/>
      <c r="M224" s="217"/>
      <c r="N224" s="218"/>
      <c r="O224" s="218"/>
      <c r="P224" s="219">
        <f>SUM(P225:P226)</f>
        <v>0</v>
      </c>
      <c r="Q224" s="218"/>
      <c r="R224" s="219">
        <f>SUM(R225:R226)</f>
        <v>0</v>
      </c>
      <c r="S224" s="218"/>
      <c r="T224" s="220">
        <f>SUM(T225:T226)</f>
        <v>0</v>
      </c>
      <c r="AR224" s="221" t="s">
        <v>81</v>
      </c>
      <c r="AT224" s="222" t="s">
        <v>72</v>
      </c>
      <c r="AU224" s="222" t="s">
        <v>81</v>
      </c>
      <c r="AY224" s="221" t="s">
        <v>208</v>
      </c>
      <c r="BK224" s="223">
        <f>SUM(BK225:BK226)</f>
        <v>0</v>
      </c>
    </row>
    <row r="225" s="1" customFormat="1" ht="16.5" customHeight="1">
      <c r="B225" s="37"/>
      <c r="C225" s="224" t="s">
        <v>485</v>
      </c>
      <c r="D225" s="224" t="s">
        <v>209</v>
      </c>
      <c r="E225" s="225" t="s">
        <v>802</v>
      </c>
      <c r="F225" s="226" t="s">
        <v>803</v>
      </c>
      <c r="G225" s="227" t="s">
        <v>600</v>
      </c>
      <c r="H225" s="228">
        <v>25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3434</v>
      </c>
    </row>
    <row r="226" s="1" customFormat="1" ht="16.5" customHeight="1">
      <c r="B226" s="37"/>
      <c r="C226" s="224" t="s">
        <v>489</v>
      </c>
      <c r="D226" s="224" t="s">
        <v>209</v>
      </c>
      <c r="E226" s="225" t="s">
        <v>806</v>
      </c>
      <c r="F226" s="226" t="s">
        <v>807</v>
      </c>
      <c r="G226" s="227" t="s">
        <v>600</v>
      </c>
      <c r="H226" s="228">
        <v>15</v>
      </c>
      <c r="I226" s="229"/>
      <c r="J226" s="230">
        <f>ROUND(I226*H226,2)</f>
        <v>0</v>
      </c>
      <c r="K226" s="226" t="s">
        <v>1</v>
      </c>
      <c r="L226" s="42"/>
      <c r="M226" s="231" t="s">
        <v>1</v>
      </c>
      <c r="N226" s="232" t="s">
        <v>38</v>
      </c>
      <c r="O226" s="85"/>
      <c r="P226" s="233">
        <f>O226*H226</f>
        <v>0</v>
      </c>
      <c r="Q226" s="233">
        <v>0</v>
      </c>
      <c r="R226" s="233">
        <f>Q226*H226</f>
        <v>0</v>
      </c>
      <c r="S226" s="233">
        <v>0</v>
      </c>
      <c r="T226" s="234">
        <f>S226*H226</f>
        <v>0</v>
      </c>
      <c r="AR226" s="235" t="s">
        <v>221</v>
      </c>
      <c r="AT226" s="235" t="s">
        <v>209</v>
      </c>
      <c r="AU226" s="235" t="s">
        <v>83</v>
      </c>
      <c r="AY226" s="16" t="s">
        <v>208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6" t="s">
        <v>81</v>
      </c>
      <c r="BK226" s="236">
        <f>ROUND(I226*H226,2)</f>
        <v>0</v>
      </c>
      <c r="BL226" s="16" t="s">
        <v>221</v>
      </c>
      <c r="BM226" s="235" t="s">
        <v>3435</v>
      </c>
    </row>
    <row r="227" s="10" customFormat="1" ht="22.8" customHeight="1">
      <c r="B227" s="210"/>
      <c r="C227" s="211"/>
      <c r="D227" s="212" t="s">
        <v>72</v>
      </c>
      <c r="E227" s="248" t="s">
        <v>714</v>
      </c>
      <c r="F227" s="248" t="s">
        <v>810</v>
      </c>
      <c r="G227" s="211"/>
      <c r="H227" s="211"/>
      <c r="I227" s="214"/>
      <c r="J227" s="249">
        <f>BK227</f>
        <v>0</v>
      </c>
      <c r="K227" s="211"/>
      <c r="L227" s="216"/>
      <c r="M227" s="217"/>
      <c r="N227" s="218"/>
      <c r="O227" s="218"/>
      <c r="P227" s="219">
        <f>SUM(P228:P231)</f>
        <v>0</v>
      </c>
      <c r="Q227" s="218"/>
      <c r="R227" s="219">
        <f>SUM(R228:R231)</f>
        <v>0</v>
      </c>
      <c r="S227" s="218"/>
      <c r="T227" s="220">
        <f>SUM(T228:T231)</f>
        <v>0</v>
      </c>
      <c r="AR227" s="221" t="s">
        <v>81</v>
      </c>
      <c r="AT227" s="222" t="s">
        <v>72</v>
      </c>
      <c r="AU227" s="222" t="s">
        <v>81</v>
      </c>
      <c r="AY227" s="221" t="s">
        <v>208</v>
      </c>
      <c r="BK227" s="223">
        <f>SUM(BK228:BK231)</f>
        <v>0</v>
      </c>
    </row>
    <row r="228" s="1" customFormat="1" ht="16.5" customHeight="1">
      <c r="B228" s="37"/>
      <c r="C228" s="224" t="s">
        <v>497</v>
      </c>
      <c r="D228" s="224" t="s">
        <v>209</v>
      </c>
      <c r="E228" s="225" t="s">
        <v>816</v>
      </c>
      <c r="F228" s="226" t="s">
        <v>817</v>
      </c>
      <c r="G228" s="227" t="s">
        <v>600</v>
      </c>
      <c r="H228" s="228">
        <v>10</v>
      </c>
      <c r="I228" s="229"/>
      <c r="J228" s="230">
        <f>ROUND(I228*H228,2)</f>
        <v>0</v>
      </c>
      <c r="K228" s="226" t="s">
        <v>1</v>
      </c>
      <c r="L228" s="42"/>
      <c r="M228" s="231" t="s">
        <v>1</v>
      </c>
      <c r="N228" s="232" t="s">
        <v>38</v>
      </c>
      <c r="O228" s="85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221</v>
      </c>
      <c r="AT228" s="235" t="s">
        <v>209</v>
      </c>
      <c r="AU228" s="235" t="s">
        <v>83</v>
      </c>
      <c r="AY228" s="16" t="s">
        <v>208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6" t="s">
        <v>81</v>
      </c>
      <c r="BK228" s="236">
        <f>ROUND(I228*H228,2)</f>
        <v>0</v>
      </c>
      <c r="BL228" s="16" t="s">
        <v>221</v>
      </c>
      <c r="BM228" s="235" t="s">
        <v>3436</v>
      </c>
    </row>
    <row r="229" s="1" customFormat="1" ht="16.5" customHeight="1">
      <c r="B229" s="37"/>
      <c r="C229" s="224" t="s">
        <v>503</v>
      </c>
      <c r="D229" s="224" t="s">
        <v>209</v>
      </c>
      <c r="E229" s="225" t="s">
        <v>824</v>
      </c>
      <c r="F229" s="226" t="s">
        <v>825</v>
      </c>
      <c r="G229" s="227" t="s">
        <v>600</v>
      </c>
      <c r="H229" s="228">
        <v>20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221</v>
      </c>
      <c r="AT229" s="235" t="s">
        <v>209</v>
      </c>
      <c r="AU229" s="235" t="s">
        <v>83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221</v>
      </c>
      <c r="BM229" s="235" t="s">
        <v>3437</v>
      </c>
    </row>
    <row r="230" s="1" customFormat="1" ht="16.5" customHeight="1">
      <c r="B230" s="37"/>
      <c r="C230" s="224" t="s">
        <v>507</v>
      </c>
      <c r="D230" s="224" t="s">
        <v>209</v>
      </c>
      <c r="E230" s="225" t="s">
        <v>828</v>
      </c>
      <c r="F230" s="226" t="s">
        <v>829</v>
      </c>
      <c r="G230" s="227" t="s">
        <v>600</v>
      </c>
      <c r="H230" s="228">
        <v>10</v>
      </c>
      <c r="I230" s="229"/>
      <c r="J230" s="230">
        <f>ROUND(I230*H230,2)</f>
        <v>0</v>
      </c>
      <c r="K230" s="226" t="s">
        <v>1</v>
      </c>
      <c r="L230" s="42"/>
      <c r="M230" s="231" t="s">
        <v>1</v>
      </c>
      <c r="N230" s="232" t="s">
        <v>38</v>
      </c>
      <c r="O230" s="85"/>
      <c r="P230" s="233">
        <f>O230*H230</f>
        <v>0</v>
      </c>
      <c r="Q230" s="233">
        <v>0</v>
      </c>
      <c r="R230" s="233">
        <f>Q230*H230</f>
        <v>0</v>
      </c>
      <c r="S230" s="233">
        <v>0</v>
      </c>
      <c r="T230" s="234">
        <f>S230*H230</f>
        <v>0</v>
      </c>
      <c r="AR230" s="235" t="s">
        <v>221</v>
      </c>
      <c r="AT230" s="235" t="s">
        <v>209</v>
      </c>
      <c r="AU230" s="235" t="s">
        <v>83</v>
      </c>
      <c r="AY230" s="16" t="s">
        <v>208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6" t="s">
        <v>81</v>
      </c>
      <c r="BK230" s="236">
        <f>ROUND(I230*H230,2)</f>
        <v>0</v>
      </c>
      <c r="BL230" s="16" t="s">
        <v>221</v>
      </c>
      <c r="BM230" s="235" t="s">
        <v>3438</v>
      </c>
    </row>
    <row r="231" s="1" customFormat="1" ht="16.5" customHeight="1">
      <c r="B231" s="37"/>
      <c r="C231" s="224" t="s">
        <v>511</v>
      </c>
      <c r="D231" s="224" t="s">
        <v>209</v>
      </c>
      <c r="E231" s="225" t="s">
        <v>2847</v>
      </c>
      <c r="F231" s="226" t="s">
        <v>2848</v>
      </c>
      <c r="G231" s="227" t="s">
        <v>600</v>
      </c>
      <c r="H231" s="228">
        <v>25</v>
      </c>
      <c r="I231" s="229"/>
      <c r="J231" s="230">
        <f>ROUND(I231*H231,2)</f>
        <v>0</v>
      </c>
      <c r="K231" s="226" t="s">
        <v>1</v>
      </c>
      <c r="L231" s="42"/>
      <c r="M231" s="231" t="s">
        <v>1</v>
      </c>
      <c r="N231" s="232" t="s">
        <v>38</v>
      </c>
      <c r="O231" s="85"/>
      <c r="P231" s="233">
        <f>O231*H231</f>
        <v>0</v>
      </c>
      <c r="Q231" s="233">
        <v>0</v>
      </c>
      <c r="R231" s="233">
        <f>Q231*H231</f>
        <v>0</v>
      </c>
      <c r="S231" s="233">
        <v>0</v>
      </c>
      <c r="T231" s="234">
        <f>S231*H231</f>
        <v>0</v>
      </c>
      <c r="AR231" s="235" t="s">
        <v>221</v>
      </c>
      <c r="AT231" s="235" t="s">
        <v>209</v>
      </c>
      <c r="AU231" s="235" t="s">
        <v>83</v>
      </c>
      <c r="AY231" s="16" t="s">
        <v>208</v>
      </c>
      <c r="BE231" s="236">
        <f>IF(N231="základní",J231,0)</f>
        <v>0</v>
      </c>
      <c r="BF231" s="236">
        <f>IF(N231="snížená",J231,0)</f>
        <v>0</v>
      </c>
      <c r="BG231" s="236">
        <f>IF(N231="zákl. přenesená",J231,0)</f>
        <v>0</v>
      </c>
      <c r="BH231" s="236">
        <f>IF(N231="sníž. přenesená",J231,0)</f>
        <v>0</v>
      </c>
      <c r="BI231" s="236">
        <f>IF(N231="nulová",J231,0)</f>
        <v>0</v>
      </c>
      <c r="BJ231" s="16" t="s">
        <v>81</v>
      </c>
      <c r="BK231" s="236">
        <f>ROUND(I231*H231,2)</f>
        <v>0</v>
      </c>
      <c r="BL231" s="16" t="s">
        <v>221</v>
      </c>
      <c r="BM231" s="235" t="s">
        <v>3439</v>
      </c>
    </row>
    <row r="232" s="10" customFormat="1" ht="22.8" customHeight="1">
      <c r="B232" s="210"/>
      <c r="C232" s="211"/>
      <c r="D232" s="212" t="s">
        <v>72</v>
      </c>
      <c r="E232" s="248" t="s">
        <v>716</v>
      </c>
      <c r="F232" s="248" t="s">
        <v>840</v>
      </c>
      <c r="G232" s="211"/>
      <c r="H232" s="211"/>
      <c r="I232" s="214"/>
      <c r="J232" s="249">
        <f>BK232</f>
        <v>0</v>
      </c>
      <c r="K232" s="211"/>
      <c r="L232" s="216"/>
      <c r="M232" s="217"/>
      <c r="N232" s="218"/>
      <c r="O232" s="218"/>
      <c r="P232" s="219">
        <f>SUM(P233:P235)</f>
        <v>0</v>
      </c>
      <c r="Q232" s="218"/>
      <c r="R232" s="219">
        <f>SUM(R233:R235)</f>
        <v>0</v>
      </c>
      <c r="S232" s="218"/>
      <c r="T232" s="220">
        <f>SUM(T233:T235)</f>
        <v>0</v>
      </c>
      <c r="AR232" s="221" t="s">
        <v>81</v>
      </c>
      <c r="AT232" s="222" t="s">
        <v>72</v>
      </c>
      <c r="AU232" s="222" t="s">
        <v>81</v>
      </c>
      <c r="AY232" s="221" t="s">
        <v>208</v>
      </c>
      <c r="BK232" s="223">
        <f>SUM(BK233:BK235)</f>
        <v>0</v>
      </c>
    </row>
    <row r="233" s="1" customFormat="1" ht="16.5" customHeight="1">
      <c r="B233" s="37"/>
      <c r="C233" s="224" t="s">
        <v>515</v>
      </c>
      <c r="D233" s="224" t="s">
        <v>209</v>
      </c>
      <c r="E233" s="225" t="s">
        <v>842</v>
      </c>
      <c r="F233" s="226" t="s">
        <v>843</v>
      </c>
      <c r="G233" s="227" t="s">
        <v>600</v>
      </c>
      <c r="H233" s="228">
        <v>115</v>
      </c>
      <c r="I233" s="229"/>
      <c r="J233" s="230">
        <f>ROUND(I233*H233,2)</f>
        <v>0</v>
      </c>
      <c r="K233" s="226" t="s">
        <v>1</v>
      </c>
      <c r="L233" s="42"/>
      <c r="M233" s="231" t="s">
        <v>1</v>
      </c>
      <c r="N233" s="232" t="s">
        <v>38</v>
      </c>
      <c r="O233" s="85"/>
      <c r="P233" s="233">
        <f>O233*H233</f>
        <v>0</v>
      </c>
      <c r="Q233" s="233">
        <v>0</v>
      </c>
      <c r="R233" s="233">
        <f>Q233*H233</f>
        <v>0</v>
      </c>
      <c r="S233" s="233">
        <v>0</v>
      </c>
      <c r="T233" s="234">
        <f>S233*H233</f>
        <v>0</v>
      </c>
      <c r="AR233" s="235" t="s">
        <v>221</v>
      </c>
      <c r="AT233" s="235" t="s">
        <v>209</v>
      </c>
      <c r="AU233" s="235" t="s">
        <v>83</v>
      </c>
      <c r="AY233" s="16" t="s">
        <v>208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6" t="s">
        <v>81</v>
      </c>
      <c r="BK233" s="236">
        <f>ROUND(I233*H233,2)</f>
        <v>0</v>
      </c>
      <c r="BL233" s="16" t="s">
        <v>221</v>
      </c>
      <c r="BM233" s="235" t="s">
        <v>3440</v>
      </c>
    </row>
    <row r="234" s="1" customFormat="1" ht="16.5" customHeight="1">
      <c r="B234" s="37"/>
      <c r="C234" s="224" t="s">
        <v>523</v>
      </c>
      <c r="D234" s="224" t="s">
        <v>209</v>
      </c>
      <c r="E234" s="225" t="s">
        <v>846</v>
      </c>
      <c r="F234" s="226" t="s">
        <v>847</v>
      </c>
      <c r="G234" s="227" t="s">
        <v>600</v>
      </c>
      <c r="H234" s="228">
        <v>35</v>
      </c>
      <c r="I234" s="229"/>
      <c r="J234" s="230">
        <f>ROUND(I234*H234,2)</f>
        <v>0</v>
      </c>
      <c r="K234" s="226" t="s">
        <v>1</v>
      </c>
      <c r="L234" s="42"/>
      <c r="M234" s="231" t="s">
        <v>1</v>
      </c>
      <c r="N234" s="232" t="s">
        <v>38</v>
      </c>
      <c r="O234" s="85"/>
      <c r="P234" s="233">
        <f>O234*H234</f>
        <v>0</v>
      </c>
      <c r="Q234" s="233">
        <v>0</v>
      </c>
      <c r="R234" s="233">
        <f>Q234*H234</f>
        <v>0</v>
      </c>
      <c r="S234" s="233">
        <v>0</v>
      </c>
      <c r="T234" s="234">
        <f>S234*H234</f>
        <v>0</v>
      </c>
      <c r="AR234" s="235" t="s">
        <v>221</v>
      </c>
      <c r="AT234" s="235" t="s">
        <v>209</v>
      </c>
      <c r="AU234" s="235" t="s">
        <v>83</v>
      </c>
      <c r="AY234" s="16" t="s">
        <v>208</v>
      </c>
      <c r="BE234" s="236">
        <f>IF(N234="základní",J234,0)</f>
        <v>0</v>
      </c>
      <c r="BF234" s="236">
        <f>IF(N234="snížená",J234,0)</f>
        <v>0</v>
      </c>
      <c r="BG234" s="236">
        <f>IF(N234="zákl. přenesená",J234,0)</f>
        <v>0</v>
      </c>
      <c r="BH234" s="236">
        <f>IF(N234="sníž. přenesená",J234,0)</f>
        <v>0</v>
      </c>
      <c r="BI234" s="236">
        <f>IF(N234="nulová",J234,0)</f>
        <v>0</v>
      </c>
      <c r="BJ234" s="16" t="s">
        <v>81</v>
      </c>
      <c r="BK234" s="236">
        <f>ROUND(I234*H234,2)</f>
        <v>0</v>
      </c>
      <c r="BL234" s="16" t="s">
        <v>221</v>
      </c>
      <c r="BM234" s="235" t="s">
        <v>3441</v>
      </c>
    </row>
    <row r="235" s="1" customFormat="1" ht="16.5" customHeight="1">
      <c r="B235" s="37"/>
      <c r="C235" s="224" t="s">
        <v>527</v>
      </c>
      <c r="D235" s="224" t="s">
        <v>209</v>
      </c>
      <c r="E235" s="225" t="s">
        <v>854</v>
      </c>
      <c r="F235" s="226" t="s">
        <v>855</v>
      </c>
      <c r="G235" s="227" t="s">
        <v>600</v>
      </c>
      <c r="H235" s="228">
        <v>15</v>
      </c>
      <c r="I235" s="229"/>
      <c r="J235" s="230">
        <f>ROUND(I235*H235,2)</f>
        <v>0</v>
      </c>
      <c r="K235" s="226" t="s">
        <v>1</v>
      </c>
      <c r="L235" s="42"/>
      <c r="M235" s="231" t="s">
        <v>1</v>
      </c>
      <c r="N235" s="232" t="s">
        <v>38</v>
      </c>
      <c r="O235" s="85"/>
      <c r="P235" s="233">
        <f>O235*H235</f>
        <v>0</v>
      </c>
      <c r="Q235" s="233">
        <v>0</v>
      </c>
      <c r="R235" s="233">
        <f>Q235*H235</f>
        <v>0</v>
      </c>
      <c r="S235" s="233">
        <v>0</v>
      </c>
      <c r="T235" s="234">
        <f>S235*H235</f>
        <v>0</v>
      </c>
      <c r="AR235" s="235" t="s">
        <v>221</v>
      </c>
      <c r="AT235" s="235" t="s">
        <v>209</v>
      </c>
      <c r="AU235" s="235" t="s">
        <v>83</v>
      </c>
      <c r="AY235" s="16" t="s">
        <v>208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6" t="s">
        <v>81</v>
      </c>
      <c r="BK235" s="236">
        <f>ROUND(I235*H235,2)</f>
        <v>0</v>
      </c>
      <c r="BL235" s="16" t="s">
        <v>221</v>
      </c>
      <c r="BM235" s="235" t="s">
        <v>3442</v>
      </c>
    </row>
    <row r="236" s="10" customFormat="1" ht="25.92" customHeight="1">
      <c r="B236" s="210"/>
      <c r="C236" s="211"/>
      <c r="D236" s="212" t="s">
        <v>72</v>
      </c>
      <c r="E236" s="213" t="s">
        <v>2853</v>
      </c>
      <c r="F236" s="213" t="s">
        <v>858</v>
      </c>
      <c r="G236" s="211"/>
      <c r="H236" s="211"/>
      <c r="I236" s="214"/>
      <c r="J236" s="215">
        <f>BK236</f>
        <v>0</v>
      </c>
      <c r="K236" s="211"/>
      <c r="L236" s="216"/>
      <c r="M236" s="217"/>
      <c r="N236" s="218"/>
      <c r="O236" s="218"/>
      <c r="P236" s="219">
        <f>P237+P240+P242+P244</f>
        <v>0</v>
      </c>
      <c r="Q236" s="218"/>
      <c r="R236" s="219">
        <f>R237+R240+R242+R244</f>
        <v>0</v>
      </c>
      <c r="S236" s="218"/>
      <c r="T236" s="220">
        <f>T237+T240+T242+T244</f>
        <v>0</v>
      </c>
      <c r="AR236" s="221" t="s">
        <v>81</v>
      </c>
      <c r="AT236" s="222" t="s">
        <v>72</v>
      </c>
      <c r="AU236" s="222" t="s">
        <v>73</v>
      </c>
      <c r="AY236" s="221" t="s">
        <v>208</v>
      </c>
      <c r="BK236" s="223">
        <f>BK237+BK240+BK242+BK244</f>
        <v>0</v>
      </c>
    </row>
    <row r="237" s="10" customFormat="1" ht="22.8" customHeight="1">
      <c r="B237" s="210"/>
      <c r="C237" s="211"/>
      <c r="D237" s="212" t="s">
        <v>72</v>
      </c>
      <c r="E237" s="248" t="s">
        <v>748</v>
      </c>
      <c r="F237" s="248" t="s">
        <v>867</v>
      </c>
      <c r="G237" s="211"/>
      <c r="H237" s="211"/>
      <c r="I237" s="214"/>
      <c r="J237" s="249">
        <f>BK237</f>
        <v>0</v>
      </c>
      <c r="K237" s="211"/>
      <c r="L237" s="216"/>
      <c r="M237" s="217"/>
      <c r="N237" s="218"/>
      <c r="O237" s="218"/>
      <c r="P237" s="219">
        <f>SUM(P238:P239)</f>
        <v>0</v>
      </c>
      <c r="Q237" s="218"/>
      <c r="R237" s="219">
        <f>SUM(R238:R239)</f>
        <v>0</v>
      </c>
      <c r="S237" s="218"/>
      <c r="T237" s="220">
        <f>SUM(T238:T239)</f>
        <v>0</v>
      </c>
      <c r="AR237" s="221" t="s">
        <v>81</v>
      </c>
      <c r="AT237" s="222" t="s">
        <v>72</v>
      </c>
      <c r="AU237" s="222" t="s">
        <v>81</v>
      </c>
      <c r="AY237" s="221" t="s">
        <v>208</v>
      </c>
      <c r="BK237" s="223">
        <f>SUM(BK238:BK239)</f>
        <v>0</v>
      </c>
    </row>
    <row r="238" s="1" customFormat="1" ht="16.5" customHeight="1">
      <c r="B238" s="37"/>
      <c r="C238" s="224" t="s">
        <v>531</v>
      </c>
      <c r="D238" s="224" t="s">
        <v>209</v>
      </c>
      <c r="E238" s="225" t="s">
        <v>2854</v>
      </c>
      <c r="F238" s="226" t="s">
        <v>870</v>
      </c>
      <c r="G238" s="227" t="s">
        <v>339</v>
      </c>
      <c r="H238" s="228">
        <v>1</v>
      </c>
      <c r="I238" s="229"/>
      <c r="J238" s="230">
        <f>ROUND(I238*H238,2)</f>
        <v>0</v>
      </c>
      <c r="K238" s="226" t="s">
        <v>1</v>
      </c>
      <c r="L238" s="42"/>
      <c r="M238" s="231" t="s">
        <v>1</v>
      </c>
      <c r="N238" s="232" t="s">
        <v>38</v>
      </c>
      <c r="O238" s="85"/>
      <c r="P238" s="233">
        <f>O238*H238</f>
        <v>0</v>
      </c>
      <c r="Q238" s="233">
        <v>0</v>
      </c>
      <c r="R238" s="233">
        <f>Q238*H238</f>
        <v>0</v>
      </c>
      <c r="S238" s="233">
        <v>0</v>
      </c>
      <c r="T238" s="234">
        <f>S238*H238</f>
        <v>0</v>
      </c>
      <c r="AR238" s="235" t="s">
        <v>221</v>
      </c>
      <c r="AT238" s="235" t="s">
        <v>209</v>
      </c>
      <c r="AU238" s="235" t="s">
        <v>83</v>
      </c>
      <c r="AY238" s="16" t="s">
        <v>208</v>
      </c>
      <c r="BE238" s="236">
        <f>IF(N238="základní",J238,0)</f>
        <v>0</v>
      </c>
      <c r="BF238" s="236">
        <f>IF(N238="snížená",J238,0)</f>
        <v>0</v>
      </c>
      <c r="BG238" s="236">
        <f>IF(N238="zákl. přenesená",J238,0)</f>
        <v>0</v>
      </c>
      <c r="BH238" s="236">
        <f>IF(N238="sníž. přenesená",J238,0)</f>
        <v>0</v>
      </c>
      <c r="BI238" s="236">
        <f>IF(N238="nulová",J238,0)</f>
        <v>0</v>
      </c>
      <c r="BJ238" s="16" t="s">
        <v>81</v>
      </c>
      <c r="BK238" s="236">
        <f>ROUND(I238*H238,2)</f>
        <v>0</v>
      </c>
      <c r="BL238" s="16" t="s">
        <v>221</v>
      </c>
      <c r="BM238" s="235" t="s">
        <v>3443</v>
      </c>
    </row>
    <row r="239" s="1" customFormat="1" ht="16.5" customHeight="1">
      <c r="B239" s="37"/>
      <c r="C239" s="224" t="s">
        <v>537</v>
      </c>
      <c r="D239" s="224" t="s">
        <v>209</v>
      </c>
      <c r="E239" s="225" t="s">
        <v>2856</v>
      </c>
      <c r="F239" s="226" t="s">
        <v>874</v>
      </c>
      <c r="G239" s="227" t="s">
        <v>339</v>
      </c>
      <c r="H239" s="228">
        <v>1</v>
      </c>
      <c r="I239" s="229"/>
      <c r="J239" s="230">
        <f>ROUND(I239*H239,2)</f>
        <v>0</v>
      </c>
      <c r="K239" s="226" t="s">
        <v>1</v>
      </c>
      <c r="L239" s="42"/>
      <c r="M239" s="231" t="s">
        <v>1</v>
      </c>
      <c r="N239" s="232" t="s">
        <v>38</v>
      </c>
      <c r="O239" s="85"/>
      <c r="P239" s="233">
        <f>O239*H239</f>
        <v>0</v>
      </c>
      <c r="Q239" s="233">
        <v>0</v>
      </c>
      <c r="R239" s="233">
        <f>Q239*H239</f>
        <v>0</v>
      </c>
      <c r="S239" s="233">
        <v>0</v>
      </c>
      <c r="T239" s="234">
        <f>S239*H239</f>
        <v>0</v>
      </c>
      <c r="AR239" s="235" t="s">
        <v>221</v>
      </c>
      <c r="AT239" s="235" t="s">
        <v>209</v>
      </c>
      <c r="AU239" s="235" t="s">
        <v>83</v>
      </c>
      <c r="AY239" s="16" t="s">
        <v>208</v>
      </c>
      <c r="BE239" s="236">
        <f>IF(N239="základní",J239,0)</f>
        <v>0</v>
      </c>
      <c r="BF239" s="236">
        <f>IF(N239="snížená",J239,0)</f>
        <v>0</v>
      </c>
      <c r="BG239" s="236">
        <f>IF(N239="zákl. přenesená",J239,0)</f>
        <v>0</v>
      </c>
      <c r="BH239" s="236">
        <f>IF(N239="sníž. přenesená",J239,0)</f>
        <v>0</v>
      </c>
      <c r="BI239" s="236">
        <f>IF(N239="nulová",J239,0)</f>
        <v>0</v>
      </c>
      <c r="BJ239" s="16" t="s">
        <v>81</v>
      </c>
      <c r="BK239" s="236">
        <f>ROUND(I239*H239,2)</f>
        <v>0</v>
      </c>
      <c r="BL239" s="16" t="s">
        <v>221</v>
      </c>
      <c r="BM239" s="235" t="s">
        <v>3444</v>
      </c>
    </row>
    <row r="240" s="10" customFormat="1" ht="22.8" customHeight="1">
      <c r="B240" s="210"/>
      <c r="C240" s="211"/>
      <c r="D240" s="212" t="s">
        <v>72</v>
      </c>
      <c r="E240" s="248" t="s">
        <v>750</v>
      </c>
      <c r="F240" s="248" t="s">
        <v>877</v>
      </c>
      <c r="G240" s="211"/>
      <c r="H240" s="211"/>
      <c r="I240" s="214"/>
      <c r="J240" s="249">
        <f>BK240</f>
        <v>0</v>
      </c>
      <c r="K240" s="211"/>
      <c r="L240" s="216"/>
      <c r="M240" s="217"/>
      <c r="N240" s="218"/>
      <c r="O240" s="218"/>
      <c r="P240" s="219">
        <f>P241</f>
        <v>0</v>
      </c>
      <c r="Q240" s="218"/>
      <c r="R240" s="219">
        <f>R241</f>
        <v>0</v>
      </c>
      <c r="S240" s="218"/>
      <c r="T240" s="220">
        <f>T241</f>
        <v>0</v>
      </c>
      <c r="AR240" s="221" t="s">
        <v>81</v>
      </c>
      <c r="AT240" s="222" t="s">
        <v>72</v>
      </c>
      <c r="AU240" s="222" t="s">
        <v>81</v>
      </c>
      <c r="AY240" s="221" t="s">
        <v>208</v>
      </c>
      <c r="BK240" s="223">
        <f>BK241</f>
        <v>0</v>
      </c>
    </row>
    <row r="241" s="1" customFormat="1" ht="16.5" customHeight="1">
      <c r="B241" s="37"/>
      <c r="C241" s="224" t="s">
        <v>541</v>
      </c>
      <c r="D241" s="224" t="s">
        <v>209</v>
      </c>
      <c r="E241" s="225" t="s">
        <v>2858</v>
      </c>
      <c r="F241" s="226" t="s">
        <v>880</v>
      </c>
      <c r="G241" s="227" t="s">
        <v>339</v>
      </c>
      <c r="H241" s="228">
        <v>1</v>
      </c>
      <c r="I241" s="229"/>
      <c r="J241" s="230">
        <f>ROUND(I241*H241,2)</f>
        <v>0</v>
      </c>
      <c r="K241" s="226" t="s">
        <v>1</v>
      </c>
      <c r="L241" s="42"/>
      <c r="M241" s="231" t="s">
        <v>1</v>
      </c>
      <c r="N241" s="232" t="s">
        <v>38</v>
      </c>
      <c r="O241" s="85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221</v>
      </c>
      <c r="AT241" s="235" t="s">
        <v>209</v>
      </c>
      <c r="AU241" s="235" t="s">
        <v>83</v>
      </c>
      <c r="AY241" s="16" t="s">
        <v>208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6" t="s">
        <v>81</v>
      </c>
      <c r="BK241" s="236">
        <f>ROUND(I241*H241,2)</f>
        <v>0</v>
      </c>
      <c r="BL241" s="16" t="s">
        <v>221</v>
      </c>
      <c r="BM241" s="235" t="s">
        <v>3445</v>
      </c>
    </row>
    <row r="242" s="10" customFormat="1" ht="22.8" customHeight="1">
      <c r="B242" s="210"/>
      <c r="C242" s="211"/>
      <c r="D242" s="212" t="s">
        <v>72</v>
      </c>
      <c r="E242" s="248" t="s">
        <v>756</v>
      </c>
      <c r="F242" s="248" t="s">
        <v>883</v>
      </c>
      <c r="G242" s="211"/>
      <c r="H242" s="211"/>
      <c r="I242" s="214"/>
      <c r="J242" s="249">
        <f>BK242</f>
        <v>0</v>
      </c>
      <c r="K242" s="211"/>
      <c r="L242" s="216"/>
      <c r="M242" s="217"/>
      <c r="N242" s="218"/>
      <c r="O242" s="218"/>
      <c r="P242" s="219">
        <f>P243</f>
        <v>0</v>
      </c>
      <c r="Q242" s="218"/>
      <c r="R242" s="219">
        <f>R243</f>
        <v>0</v>
      </c>
      <c r="S242" s="218"/>
      <c r="T242" s="220">
        <f>T243</f>
        <v>0</v>
      </c>
      <c r="AR242" s="221" t="s">
        <v>81</v>
      </c>
      <c r="AT242" s="222" t="s">
        <v>72</v>
      </c>
      <c r="AU242" s="222" t="s">
        <v>81</v>
      </c>
      <c r="AY242" s="221" t="s">
        <v>208</v>
      </c>
      <c r="BK242" s="223">
        <f>BK243</f>
        <v>0</v>
      </c>
    </row>
    <row r="243" s="1" customFormat="1" ht="16.5" customHeight="1">
      <c r="B243" s="37"/>
      <c r="C243" s="224" t="s">
        <v>547</v>
      </c>
      <c r="D243" s="224" t="s">
        <v>209</v>
      </c>
      <c r="E243" s="225" t="s">
        <v>2860</v>
      </c>
      <c r="F243" s="226" t="s">
        <v>886</v>
      </c>
      <c r="G243" s="227" t="s">
        <v>339</v>
      </c>
      <c r="H243" s="228">
        <v>1</v>
      </c>
      <c r="I243" s="229"/>
      <c r="J243" s="230">
        <f>ROUND(I243*H243,2)</f>
        <v>0</v>
      </c>
      <c r="K243" s="226" t="s">
        <v>1</v>
      </c>
      <c r="L243" s="42"/>
      <c r="M243" s="231" t="s">
        <v>1</v>
      </c>
      <c r="N243" s="232" t="s">
        <v>38</v>
      </c>
      <c r="O243" s="85"/>
      <c r="P243" s="233">
        <f>O243*H243</f>
        <v>0</v>
      </c>
      <c r="Q243" s="233">
        <v>0</v>
      </c>
      <c r="R243" s="233">
        <f>Q243*H243</f>
        <v>0</v>
      </c>
      <c r="S243" s="233">
        <v>0</v>
      </c>
      <c r="T243" s="234">
        <f>S243*H243</f>
        <v>0</v>
      </c>
      <c r="AR243" s="235" t="s">
        <v>221</v>
      </c>
      <c r="AT243" s="235" t="s">
        <v>209</v>
      </c>
      <c r="AU243" s="235" t="s">
        <v>83</v>
      </c>
      <c r="AY243" s="16" t="s">
        <v>208</v>
      </c>
      <c r="BE243" s="236">
        <f>IF(N243="základní",J243,0)</f>
        <v>0</v>
      </c>
      <c r="BF243" s="236">
        <f>IF(N243="snížená",J243,0)</f>
        <v>0</v>
      </c>
      <c r="BG243" s="236">
        <f>IF(N243="zákl. přenesená",J243,0)</f>
        <v>0</v>
      </c>
      <c r="BH243" s="236">
        <f>IF(N243="sníž. přenesená",J243,0)</f>
        <v>0</v>
      </c>
      <c r="BI243" s="236">
        <f>IF(N243="nulová",J243,0)</f>
        <v>0</v>
      </c>
      <c r="BJ243" s="16" t="s">
        <v>81</v>
      </c>
      <c r="BK243" s="236">
        <f>ROUND(I243*H243,2)</f>
        <v>0</v>
      </c>
      <c r="BL243" s="16" t="s">
        <v>221</v>
      </c>
      <c r="BM243" s="235" t="s">
        <v>3446</v>
      </c>
    </row>
    <row r="244" s="10" customFormat="1" ht="22.8" customHeight="1">
      <c r="B244" s="210"/>
      <c r="C244" s="211"/>
      <c r="D244" s="212" t="s">
        <v>72</v>
      </c>
      <c r="E244" s="248" t="s">
        <v>2975</v>
      </c>
      <c r="F244" s="248" t="s">
        <v>889</v>
      </c>
      <c r="G244" s="211"/>
      <c r="H244" s="211"/>
      <c r="I244" s="214"/>
      <c r="J244" s="249">
        <f>BK244</f>
        <v>0</v>
      </c>
      <c r="K244" s="211"/>
      <c r="L244" s="216"/>
      <c r="M244" s="217"/>
      <c r="N244" s="218"/>
      <c r="O244" s="218"/>
      <c r="P244" s="219">
        <f>SUM(P245:P250)</f>
        <v>0</v>
      </c>
      <c r="Q244" s="218"/>
      <c r="R244" s="219">
        <f>SUM(R245:R250)</f>
        <v>0</v>
      </c>
      <c r="S244" s="218"/>
      <c r="T244" s="220">
        <f>SUM(T245:T250)</f>
        <v>0</v>
      </c>
      <c r="AR244" s="221" t="s">
        <v>81</v>
      </c>
      <c r="AT244" s="222" t="s">
        <v>72</v>
      </c>
      <c r="AU244" s="222" t="s">
        <v>81</v>
      </c>
      <c r="AY244" s="221" t="s">
        <v>208</v>
      </c>
      <c r="BK244" s="223">
        <f>SUM(BK245:BK250)</f>
        <v>0</v>
      </c>
    </row>
    <row r="245" s="1" customFormat="1" ht="16.5" customHeight="1">
      <c r="B245" s="37"/>
      <c r="C245" s="224" t="s">
        <v>551</v>
      </c>
      <c r="D245" s="224" t="s">
        <v>209</v>
      </c>
      <c r="E245" s="225" t="s">
        <v>895</v>
      </c>
      <c r="F245" s="226" t="s">
        <v>896</v>
      </c>
      <c r="G245" s="227" t="s">
        <v>339</v>
      </c>
      <c r="H245" s="228">
        <v>1</v>
      </c>
      <c r="I245" s="229"/>
      <c r="J245" s="230">
        <f>ROUND(I245*H245,2)</f>
        <v>0</v>
      </c>
      <c r="K245" s="226" t="s">
        <v>1</v>
      </c>
      <c r="L245" s="42"/>
      <c r="M245" s="231" t="s">
        <v>1</v>
      </c>
      <c r="N245" s="232" t="s">
        <v>38</v>
      </c>
      <c r="O245" s="85"/>
      <c r="P245" s="233">
        <f>O245*H245</f>
        <v>0</v>
      </c>
      <c r="Q245" s="233">
        <v>0</v>
      </c>
      <c r="R245" s="233">
        <f>Q245*H245</f>
        <v>0</v>
      </c>
      <c r="S245" s="233">
        <v>0</v>
      </c>
      <c r="T245" s="234">
        <f>S245*H245</f>
        <v>0</v>
      </c>
      <c r="AR245" s="235" t="s">
        <v>221</v>
      </c>
      <c r="AT245" s="235" t="s">
        <v>209</v>
      </c>
      <c r="AU245" s="235" t="s">
        <v>83</v>
      </c>
      <c r="AY245" s="16" t="s">
        <v>208</v>
      </c>
      <c r="BE245" s="236">
        <f>IF(N245="základní",J245,0)</f>
        <v>0</v>
      </c>
      <c r="BF245" s="236">
        <f>IF(N245="snížená",J245,0)</f>
        <v>0</v>
      </c>
      <c r="BG245" s="236">
        <f>IF(N245="zákl. přenesená",J245,0)</f>
        <v>0</v>
      </c>
      <c r="BH245" s="236">
        <f>IF(N245="sníž. přenesená",J245,0)</f>
        <v>0</v>
      </c>
      <c r="BI245" s="236">
        <f>IF(N245="nulová",J245,0)</f>
        <v>0</v>
      </c>
      <c r="BJ245" s="16" t="s">
        <v>81</v>
      </c>
      <c r="BK245" s="236">
        <f>ROUND(I245*H245,2)</f>
        <v>0</v>
      </c>
      <c r="BL245" s="16" t="s">
        <v>221</v>
      </c>
      <c r="BM245" s="235" t="s">
        <v>3447</v>
      </c>
    </row>
    <row r="246" s="1" customFormat="1" ht="16.5" customHeight="1">
      <c r="B246" s="37"/>
      <c r="C246" s="224" t="s">
        <v>557</v>
      </c>
      <c r="D246" s="224" t="s">
        <v>209</v>
      </c>
      <c r="E246" s="225" t="s">
        <v>2864</v>
      </c>
      <c r="F246" s="226" t="s">
        <v>892</v>
      </c>
      <c r="G246" s="227" t="s">
        <v>339</v>
      </c>
      <c r="H246" s="228">
        <v>1</v>
      </c>
      <c r="I246" s="229"/>
      <c r="J246" s="230">
        <f>ROUND(I246*H246,2)</f>
        <v>0</v>
      </c>
      <c r="K246" s="226" t="s">
        <v>1</v>
      </c>
      <c r="L246" s="42"/>
      <c r="M246" s="231" t="s">
        <v>1</v>
      </c>
      <c r="N246" s="232" t="s">
        <v>38</v>
      </c>
      <c r="O246" s="85"/>
      <c r="P246" s="233">
        <f>O246*H246</f>
        <v>0</v>
      </c>
      <c r="Q246" s="233">
        <v>0</v>
      </c>
      <c r="R246" s="233">
        <f>Q246*H246</f>
        <v>0</v>
      </c>
      <c r="S246" s="233">
        <v>0</v>
      </c>
      <c r="T246" s="234">
        <f>S246*H246</f>
        <v>0</v>
      </c>
      <c r="AR246" s="235" t="s">
        <v>221</v>
      </c>
      <c r="AT246" s="235" t="s">
        <v>209</v>
      </c>
      <c r="AU246" s="235" t="s">
        <v>83</v>
      </c>
      <c r="AY246" s="16" t="s">
        <v>208</v>
      </c>
      <c r="BE246" s="236">
        <f>IF(N246="základní",J246,0)</f>
        <v>0</v>
      </c>
      <c r="BF246" s="236">
        <f>IF(N246="snížená",J246,0)</f>
        <v>0</v>
      </c>
      <c r="BG246" s="236">
        <f>IF(N246="zákl. přenesená",J246,0)</f>
        <v>0</v>
      </c>
      <c r="BH246" s="236">
        <f>IF(N246="sníž. přenesená",J246,0)</f>
        <v>0</v>
      </c>
      <c r="BI246" s="236">
        <f>IF(N246="nulová",J246,0)</f>
        <v>0</v>
      </c>
      <c r="BJ246" s="16" t="s">
        <v>81</v>
      </c>
      <c r="BK246" s="236">
        <f>ROUND(I246*H246,2)</f>
        <v>0</v>
      </c>
      <c r="BL246" s="16" t="s">
        <v>221</v>
      </c>
      <c r="BM246" s="235" t="s">
        <v>3448</v>
      </c>
    </row>
    <row r="247" s="1" customFormat="1" ht="16.5" customHeight="1">
      <c r="B247" s="37"/>
      <c r="C247" s="224" t="s">
        <v>561</v>
      </c>
      <c r="D247" s="224" t="s">
        <v>209</v>
      </c>
      <c r="E247" s="225" t="s">
        <v>2866</v>
      </c>
      <c r="F247" s="226" t="s">
        <v>900</v>
      </c>
      <c r="G247" s="227" t="s">
        <v>339</v>
      </c>
      <c r="H247" s="228">
        <v>1</v>
      </c>
      <c r="I247" s="229"/>
      <c r="J247" s="230">
        <f>ROUND(I247*H247,2)</f>
        <v>0</v>
      </c>
      <c r="K247" s="226" t="s">
        <v>1</v>
      </c>
      <c r="L247" s="42"/>
      <c r="M247" s="231" t="s">
        <v>1</v>
      </c>
      <c r="N247" s="232" t="s">
        <v>38</v>
      </c>
      <c r="O247" s="85"/>
      <c r="P247" s="233">
        <f>O247*H247</f>
        <v>0</v>
      </c>
      <c r="Q247" s="233">
        <v>0</v>
      </c>
      <c r="R247" s="233">
        <f>Q247*H247</f>
        <v>0</v>
      </c>
      <c r="S247" s="233">
        <v>0</v>
      </c>
      <c r="T247" s="234">
        <f>S247*H247</f>
        <v>0</v>
      </c>
      <c r="AR247" s="235" t="s">
        <v>221</v>
      </c>
      <c r="AT247" s="235" t="s">
        <v>209</v>
      </c>
      <c r="AU247" s="235" t="s">
        <v>83</v>
      </c>
      <c r="AY247" s="16" t="s">
        <v>208</v>
      </c>
      <c r="BE247" s="236">
        <f>IF(N247="základní",J247,0)</f>
        <v>0</v>
      </c>
      <c r="BF247" s="236">
        <f>IF(N247="snížená",J247,0)</f>
        <v>0</v>
      </c>
      <c r="BG247" s="236">
        <f>IF(N247="zákl. přenesená",J247,0)</f>
        <v>0</v>
      </c>
      <c r="BH247" s="236">
        <f>IF(N247="sníž. přenesená",J247,0)</f>
        <v>0</v>
      </c>
      <c r="BI247" s="236">
        <f>IF(N247="nulová",J247,0)</f>
        <v>0</v>
      </c>
      <c r="BJ247" s="16" t="s">
        <v>81</v>
      </c>
      <c r="BK247" s="236">
        <f>ROUND(I247*H247,2)</f>
        <v>0</v>
      </c>
      <c r="BL247" s="16" t="s">
        <v>221</v>
      </c>
      <c r="BM247" s="235" t="s">
        <v>3449</v>
      </c>
    </row>
    <row r="248" s="1" customFormat="1" ht="16.5" customHeight="1">
      <c r="B248" s="37"/>
      <c r="C248" s="224" t="s">
        <v>565</v>
      </c>
      <c r="D248" s="224" t="s">
        <v>209</v>
      </c>
      <c r="E248" s="225" t="s">
        <v>2868</v>
      </c>
      <c r="F248" s="226" t="s">
        <v>904</v>
      </c>
      <c r="G248" s="227" t="s">
        <v>339</v>
      </c>
      <c r="H248" s="228">
        <v>1</v>
      </c>
      <c r="I248" s="229"/>
      <c r="J248" s="230">
        <f>ROUND(I248*H248,2)</f>
        <v>0</v>
      </c>
      <c r="K248" s="226" t="s">
        <v>1</v>
      </c>
      <c r="L248" s="42"/>
      <c r="M248" s="231" t="s">
        <v>1</v>
      </c>
      <c r="N248" s="232" t="s">
        <v>38</v>
      </c>
      <c r="O248" s="85"/>
      <c r="P248" s="233">
        <f>O248*H248</f>
        <v>0</v>
      </c>
      <c r="Q248" s="233">
        <v>0</v>
      </c>
      <c r="R248" s="233">
        <f>Q248*H248</f>
        <v>0</v>
      </c>
      <c r="S248" s="233">
        <v>0</v>
      </c>
      <c r="T248" s="234">
        <f>S248*H248</f>
        <v>0</v>
      </c>
      <c r="AR248" s="235" t="s">
        <v>221</v>
      </c>
      <c r="AT248" s="235" t="s">
        <v>209</v>
      </c>
      <c r="AU248" s="235" t="s">
        <v>83</v>
      </c>
      <c r="AY248" s="16" t="s">
        <v>208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6" t="s">
        <v>81</v>
      </c>
      <c r="BK248" s="236">
        <f>ROUND(I248*H248,2)</f>
        <v>0</v>
      </c>
      <c r="BL248" s="16" t="s">
        <v>221</v>
      </c>
      <c r="BM248" s="235" t="s">
        <v>3450</v>
      </c>
    </row>
    <row r="249" s="1" customFormat="1" ht="16.5" customHeight="1">
      <c r="B249" s="37"/>
      <c r="C249" s="224" t="s">
        <v>569</v>
      </c>
      <c r="D249" s="224" t="s">
        <v>209</v>
      </c>
      <c r="E249" s="225" t="s">
        <v>2870</v>
      </c>
      <c r="F249" s="226" t="s">
        <v>2871</v>
      </c>
      <c r="G249" s="227" t="s">
        <v>339</v>
      </c>
      <c r="H249" s="228">
        <v>1</v>
      </c>
      <c r="I249" s="229"/>
      <c r="J249" s="230">
        <f>ROUND(I249*H249,2)</f>
        <v>0</v>
      </c>
      <c r="K249" s="226" t="s">
        <v>1</v>
      </c>
      <c r="L249" s="42"/>
      <c r="M249" s="231" t="s">
        <v>1</v>
      </c>
      <c r="N249" s="232" t="s">
        <v>38</v>
      </c>
      <c r="O249" s="85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AR249" s="235" t="s">
        <v>221</v>
      </c>
      <c r="AT249" s="235" t="s">
        <v>209</v>
      </c>
      <c r="AU249" s="235" t="s">
        <v>83</v>
      </c>
      <c r="AY249" s="16" t="s">
        <v>208</v>
      </c>
      <c r="BE249" s="236">
        <f>IF(N249="základní",J249,0)</f>
        <v>0</v>
      </c>
      <c r="BF249" s="236">
        <f>IF(N249="snížená",J249,0)</f>
        <v>0</v>
      </c>
      <c r="BG249" s="236">
        <f>IF(N249="zákl. přenesená",J249,0)</f>
        <v>0</v>
      </c>
      <c r="BH249" s="236">
        <f>IF(N249="sníž. přenesená",J249,0)</f>
        <v>0</v>
      </c>
      <c r="BI249" s="236">
        <f>IF(N249="nulová",J249,0)</f>
        <v>0</v>
      </c>
      <c r="BJ249" s="16" t="s">
        <v>81</v>
      </c>
      <c r="BK249" s="236">
        <f>ROUND(I249*H249,2)</f>
        <v>0</v>
      </c>
      <c r="BL249" s="16" t="s">
        <v>221</v>
      </c>
      <c r="BM249" s="235" t="s">
        <v>3451</v>
      </c>
    </row>
    <row r="250" s="1" customFormat="1" ht="16.5" customHeight="1">
      <c r="B250" s="37"/>
      <c r="C250" s="224" t="s">
        <v>573</v>
      </c>
      <c r="D250" s="224" t="s">
        <v>209</v>
      </c>
      <c r="E250" s="225" t="s">
        <v>2873</v>
      </c>
      <c r="F250" s="226" t="s">
        <v>912</v>
      </c>
      <c r="G250" s="227" t="s">
        <v>339</v>
      </c>
      <c r="H250" s="228">
        <v>1</v>
      </c>
      <c r="I250" s="229"/>
      <c r="J250" s="230">
        <f>ROUND(I250*H250,2)</f>
        <v>0</v>
      </c>
      <c r="K250" s="226" t="s">
        <v>1</v>
      </c>
      <c r="L250" s="42"/>
      <c r="M250" s="231" t="s">
        <v>1</v>
      </c>
      <c r="N250" s="232" t="s">
        <v>38</v>
      </c>
      <c r="O250" s="85"/>
      <c r="P250" s="233">
        <f>O250*H250</f>
        <v>0</v>
      </c>
      <c r="Q250" s="233">
        <v>0</v>
      </c>
      <c r="R250" s="233">
        <f>Q250*H250</f>
        <v>0</v>
      </c>
      <c r="S250" s="233">
        <v>0</v>
      </c>
      <c r="T250" s="234">
        <f>S250*H250</f>
        <v>0</v>
      </c>
      <c r="AR250" s="235" t="s">
        <v>221</v>
      </c>
      <c r="AT250" s="235" t="s">
        <v>209</v>
      </c>
      <c r="AU250" s="235" t="s">
        <v>83</v>
      </c>
      <c r="AY250" s="16" t="s">
        <v>208</v>
      </c>
      <c r="BE250" s="236">
        <f>IF(N250="základní",J250,0)</f>
        <v>0</v>
      </c>
      <c r="BF250" s="236">
        <f>IF(N250="snížená",J250,0)</f>
        <v>0</v>
      </c>
      <c r="BG250" s="236">
        <f>IF(N250="zákl. přenesená",J250,0)</f>
        <v>0</v>
      </c>
      <c r="BH250" s="236">
        <f>IF(N250="sníž. přenesená",J250,0)</f>
        <v>0</v>
      </c>
      <c r="BI250" s="236">
        <f>IF(N250="nulová",J250,0)</f>
        <v>0</v>
      </c>
      <c r="BJ250" s="16" t="s">
        <v>81</v>
      </c>
      <c r="BK250" s="236">
        <f>ROUND(I250*H250,2)</f>
        <v>0</v>
      </c>
      <c r="BL250" s="16" t="s">
        <v>221</v>
      </c>
      <c r="BM250" s="235" t="s">
        <v>3452</v>
      </c>
    </row>
    <row r="251" s="10" customFormat="1" ht="25.92" customHeight="1">
      <c r="B251" s="210"/>
      <c r="C251" s="211"/>
      <c r="D251" s="212" t="s">
        <v>72</v>
      </c>
      <c r="E251" s="213" t="s">
        <v>914</v>
      </c>
      <c r="F251" s="213" t="s">
        <v>520</v>
      </c>
      <c r="G251" s="211"/>
      <c r="H251" s="211"/>
      <c r="I251" s="214"/>
      <c r="J251" s="215">
        <f>BK251</f>
        <v>0</v>
      </c>
      <c r="K251" s="211"/>
      <c r="L251" s="216"/>
      <c r="M251" s="217"/>
      <c r="N251" s="218"/>
      <c r="O251" s="218"/>
      <c r="P251" s="219">
        <f>P252+P256+P258</f>
        <v>0</v>
      </c>
      <c r="Q251" s="218"/>
      <c r="R251" s="219">
        <f>R252+R256+R258</f>
        <v>0</v>
      </c>
      <c r="S251" s="218"/>
      <c r="T251" s="220">
        <f>T252+T256+T258</f>
        <v>0</v>
      </c>
      <c r="AR251" s="221" t="s">
        <v>81</v>
      </c>
      <c r="AT251" s="222" t="s">
        <v>72</v>
      </c>
      <c r="AU251" s="222" t="s">
        <v>73</v>
      </c>
      <c r="AY251" s="221" t="s">
        <v>208</v>
      </c>
      <c r="BK251" s="223">
        <f>BK252+BK256+BK258</f>
        <v>0</v>
      </c>
    </row>
    <row r="252" s="10" customFormat="1" ht="22.8" customHeight="1">
      <c r="B252" s="210"/>
      <c r="C252" s="211"/>
      <c r="D252" s="212" t="s">
        <v>72</v>
      </c>
      <c r="E252" s="248" t="s">
        <v>2875</v>
      </c>
      <c r="F252" s="248" t="s">
        <v>522</v>
      </c>
      <c r="G252" s="211"/>
      <c r="H252" s="211"/>
      <c r="I252" s="214"/>
      <c r="J252" s="249">
        <f>BK252</f>
        <v>0</v>
      </c>
      <c r="K252" s="211"/>
      <c r="L252" s="216"/>
      <c r="M252" s="217"/>
      <c r="N252" s="218"/>
      <c r="O252" s="218"/>
      <c r="P252" s="219">
        <f>SUM(P253:P255)</f>
        <v>0</v>
      </c>
      <c r="Q252" s="218"/>
      <c r="R252" s="219">
        <f>SUM(R253:R255)</f>
        <v>0</v>
      </c>
      <c r="S252" s="218"/>
      <c r="T252" s="220">
        <f>SUM(T253:T255)</f>
        <v>0</v>
      </c>
      <c r="AR252" s="221" t="s">
        <v>81</v>
      </c>
      <c r="AT252" s="222" t="s">
        <v>72</v>
      </c>
      <c r="AU252" s="222" t="s">
        <v>81</v>
      </c>
      <c r="AY252" s="221" t="s">
        <v>208</v>
      </c>
      <c r="BK252" s="223">
        <f>SUM(BK253:BK255)</f>
        <v>0</v>
      </c>
    </row>
    <row r="253" s="1" customFormat="1" ht="24" customHeight="1">
      <c r="B253" s="37"/>
      <c r="C253" s="224" t="s">
        <v>579</v>
      </c>
      <c r="D253" s="224" t="s">
        <v>209</v>
      </c>
      <c r="E253" s="225" t="s">
        <v>524</v>
      </c>
      <c r="F253" s="226" t="s">
        <v>525</v>
      </c>
      <c r="G253" s="227" t="s">
        <v>284</v>
      </c>
      <c r="H253" s="228">
        <v>6</v>
      </c>
      <c r="I253" s="229"/>
      <c r="J253" s="230">
        <f>ROUND(I253*H253,2)</f>
        <v>0</v>
      </c>
      <c r="K253" s="226" t="s">
        <v>1</v>
      </c>
      <c r="L253" s="42"/>
      <c r="M253" s="231" t="s">
        <v>1</v>
      </c>
      <c r="N253" s="232" t="s">
        <v>38</v>
      </c>
      <c r="O253" s="85"/>
      <c r="P253" s="233">
        <f>O253*H253</f>
        <v>0</v>
      </c>
      <c r="Q253" s="233">
        <v>0</v>
      </c>
      <c r="R253" s="233">
        <f>Q253*H253</f>
        <v>0</v>
      </c>
      <c r="S253" s="233">
        <v>0</v>
      </c>
      <c r="T253" s="234">
        <f>S253*H253</f>
        <v>0</v>
      </c>
      <c r="AR253" s="235" t="s">
        <v>221</v>
      </c>
      <c r="AT253" s="235" t="s">
        <v>209</v>
      </c>
      <c r="AU253" s="235" t="s">
        <v>83</v>
      </c>
      <c r="AY253" s="16" t="s">
        <v>208</v>
      </c>
      <c r="BE253" s="236">
        <f>IF(N253="základní",J253,0)</f>
        <v>0</v>
      </c>
      <c r="BF253" s="236">
        <f>IF(N253="snížená",J253,0)</f>
        <v>0</v>
      </c>
      <c r="BG253" s="236">
        <f>IF(N253="zákl. přenesená",J253,0)</f>
        <v>0</v>
      </c>
      <c r="BH253" s="236">
        <f>IF(N253="sníž. přenesená",J253,0)</f>
        <v>0</v>
      </c>
      <c r="BI253" s="236">
        <f>IF(N253="nulová",J253,0)</f>
        <v>0</v>
      </c>
      <c r="BJ253" s="16" t="s">
        <v>81</v>
      </c>
      <c r="BK253" s="236">
        <f>ROUND(I253*H253,2)</f>
        <v>0</v>
      </c>
      <c r="BL253" s="16" t="s">
        <v>221</v>
      </c>
      <c r="BM253" s="235" t="s">
        <v>3453</v>
      </c>
    </row>
    <row r="254" s="1" customFormat="1" ht="16.5" customHeight="1">
      <c r="B254" s="37"/>
      <c r="C254" s="224" t="s">
        <v>583</v>
      </c>
      <c r="D254" s="224" t="s">
        <v>209</v>
      </c>
      <c r="E254" s="225" t="s">
        <v>528</v>
      </c>
      <c r="F254" s="226" t="s">
        <v>529</v>
      </c>
      <c r="G254" s="227" t="s">
        <v>284</v>
      </c>
      <c r="H254" s="228">
        <v>6</v>
      </c>
      <c r="I254" s="229"/>
      <c r="J254" s="230">
        <f>ROUND(I254*H254,2)</f>
        <v>0</v>
      </c>
      <c r="K254" s="226" t="s">
        <v>1</v>
      </c>
      <c r="L254" s="42"/>
      <c r="M254" s="231" t="s">
        <v>1</v>
      </c>
      <c r="N254" s="232" t="s">
        <v>38</v>
      </c>
      <c r="O254" s="85"/>
      <c r="P254" s="233">
        <f>O254*H254</f>
        <v>0</v>
      </c>
      <c r="Q254" s="233">
        <v>0</v>
      </c>
      <c r="R254" s="233">
        <f>Q254*H254</f>
        <v>0</v>
      </c>
      <c r="S254" s="233">
        <v>0</v>
      </c>
      <c r="T254" s="234">
        <f>S254*H254</f>
        <v>0</v>
      </c>
      <c r="AR254" s="235" t="s">
        <v>221</v>
      </c>
      <c r="AT254" s="235" t="s">
        <v>209</v>
      </c>
      <c r="AU254" s="235" t="s">
        <v>83</v>
      </c>
      <c r="AY254" s="16" t="s">
        <v>208</v>
      </c>
      <c r="BE254" s="236">
        <f>IF(N254="základní",J254,0)</f>
        <v>0</v>
      </c>
      <c r="BF254" s="236">
        <f>IF(N254="snížená",J254,0)</f>
        <v>0</v>
      </c>
      <c r="BG254" s="236">
        <f>IF(N254="zákl. přenesená",J254,0)</f>
        <v>0</v>
      </c>
      <c r="BH254" s="236">
        <f>IF(N254="sníž. přenesená",J254,0)</f>
        <v>0</v>
      </c>
      <c r="BI254" s="236">
        <f>IF(N254="nulová",J254,0)</f>
        <v>0</v>
      </c>
      <c r="BJ254" s="16" t="s">
        <v>81</v>
      </c>
      <c r="BK254" s="236">
        <f>ROUND(I254*H254,2)</f>
        <v>0</v>
      </c>
      <c r="BL254" s="16" t="s">
        <v>221</v>
      </c>
      <c r="BM254" s="235" t="s">
        <v>3454</v>
      </c>
    </row>
    <row r="255" s="1" customFormat="1" ht="36" customHeight="1">
      <c r="B255" s="37"/>
      <c r="C255" s="224" t="s">
        <v>589</v>
      </c>
      <c r="D255" s="224" t="s">
        <v>209</v>
      </c>
      <c r="E255" s="225" t="s">
        <v>532</v>
      </c>
      <c r="F255" s="226" t="s">
        <v>533</v>
      </c>
      <c r="G255" s="227" t="s">
        <v>284</v>
      </c>
      <c r="H255" s="228">
        <v>2</v>
      </c>
      <c r="I255" s="229"/>
      <c r="J255" s="230">
        <f>ROUND(I255*H255,2)</f>
        <v>0</v>
      </c>
      <c r="K255" s="226" t="s">
        <v>1</v>
      </c>
      <c r="L255" s="42"/>
      <c r="M255" s="231" t="s">
        <v>1</v>
      </c>
      <c r="N255" s="232" t="s">
        <v>38</v>
      </c>
      <c r="O255" s="85"/>
      <c r="P255" s="233">
        <f>O255*H255</f>
        <v>0</v>
      </c>
      <c r="Q255" s="233">
        <v>0</v>
      </c>
      <c r="R255" s="233">
        <f>Q255*H255</f>
        <v>0</v>
      </c>
      <c r="S255" s="233">
        <v>0</v>
      </c>
      <c r="T255" s="234">
        <f>S255*H255</f>
        <v>0</v>
      </c>
      <c r="AR255" s="235" t="s">
        <v>221</v>
      </c>
      <c r="AT255" s="235" t="s">
        <v>209</v>
      </c>
      <c r="AU255" s="235" t="s">
        <v>83</v>
      </c>
      <c r="AY255" s="16" t="s">
        <v>208</v>
      </c>
      <c r="BE255" s="236">
        <f>IF(N255="základní",J255,0)</f>
        <v>0</v>
      </c>
      <c r="BF255" s="236">
        <f>IF(N255="snížená",J255,0)</f>
        <v>0</v>
      </c>
      <c r="BG255" s="236">
        <f>IF(N255="zákl. přenesená",J255,0)</f>
        <v>0</v>
      </c>
      <c r="BH255" s="236">
        <f>IF(N255="sníž. přenesená",J255,0)</f>
        <v>0</v>
      </c>
      <c r="BI255" s="236">
        <f>IF(N255="nulová",J255,0)</f>
        <v>0</v>
      </c>
      <c r="BJ255" s="16" t="s">
        <v>81</v>
      </c>
      <c r="BK255" s="236">
        <f>ROUND(I255*H255,2)</f>
        <v>0</v>
      </c>
      <c r="BL255" s="16" t="s">
        <v>221</v>
      </c>
      <c r="BM255" s="235" t="s">
        <v>3455</v>
      </c>
    </row>
    <row r="256" s="10" customFormat="1" ht="22.8" customHeight="1">
      <c r="B256" s="210"/>
      <c r="C256" s="211"/>
      <c r="D256" s="212" t="s">
        <v>72</v>
      </c>
      <c r="E256" s="248" t="s">
        <v>493</v>
      </c>
      <c r="F256" s="248" t="s">
        <v>2985</v>
      </c>
      <c r="G256" s="211"/>
      <c r="H256" s="211"/>
      <c r="I256" s="214"/>
      <c r="J256" s="249">
        <f>BK256</f>
        <v>0</v>
      </c>
      <c r="K256" s="211"/>
      <c r="L256" s="216"/>
      <c r="M256" s="217"/>
      <c r="N256" s="218"/>
      <c r="O256" s="218"/>
      <c r="P256" s="219">
        <f>P257</f>
        <v>0</v>
      </c>
      <c r="Q256" s="218"/>
      <c r="R256" s="219">
        <f>R257</f>
        <v>0</v>
      </c>
      <c r="S256" s="218"/>
      <c r="T256" s="220">
        <f>T257</f>
        <v>0</v>
      </c>
      <c r="AR256" s="221" t="s">
        <v>81</v>
      </c>
      <c r="AT256" s="222" t="s">
        <v>72</v>
      </c>
      <c r="AU256" s="222" t="s">
        <v>81</v>
      </c>
      <c r="AY256" s="221" t="s">
        <v>208</v>
      </c>
      <c r="BK256" s="223">
        <f>BK257</f>
        <v>0</v>
      </c>
    </row>
    <row r="257" s="1" customFormat="1" ht="24" customHeight="1">
      <c r="B257" s="37"/>
      <c r="C257" s="224" t="s">
        <v>597</v>
      </c>
      <c r="D257" s="224" t="s">
        <v>209</v>
      </c>
      <c r="E257" s="225" t="s">
        <v>2986</v>
      </c>
      <c r="F257" s="226" t="s">
        <v>2987</v>
      </c>
      <c r="G257" s="227" t="s">
        <v>284</v>
      </c>
      <c r="H257" s="228">
        <v>1</v>
      </c>
      <c r="I257" s="229"/>
      <c r="J257" s="230">
        <f>ROUND(I257*H257,2)</f>
        <v>0</v>
      </c>
      <c r="K257" s="226" t="s">
        <v>1</v>
      </c>
      <c r="L257" s="42"/>
      <c r="M257" s="231" t="s">
        <v>1</v>
      </c>
      <c r="N257" s="232" t="s">
        <v>38</v>
      </c>
      <c r="O257" s="85"/>
      <c r="P257" s="233">
        <f>O257*H257</f>
        <v>0</v>
      </c>
      <c r="Q257" s="233">
        <v>0</v>
      </c>
      <c r="R257" s="233">
        <f>Q257*H257</f>
        <v>0</v>
      </c>
      <c r="S257" s="233">
        <v>0</v>
      </c>
      <c r="T257" s="234">
        <f>S257*H257</f>
        <v>0</v>
      </c>
      <c r="AR257" s="235" t="s">
        <v>221</v>
      </c>
      <c r="AT257" s="235" t="s">
        <v>209</v>
      </c>
      <c r="AU257" s="235" t="s">
        <v>83</v>
      </c>
      <c r="AY257" s="16" t="s">
        <v>208</v>
      </c>
      <c r="BE257" s="236">
        <f>IF(N257="základní",J257,0)</f>
        <v>0</v>
      </c>
      <c r="BF257" s="236">
        <f>IF(N257="snížená",J257,0)</f>
        <v>0</v>
      </c>
      <c r="BG257" s="236">
        <f>IF(N257="zákl. přenesená",J257,0)</f>
        <v>0</v>
      </c>
      <c r="BH257" s="236">
        <f>IF(N257="sníž. přenesená",J257,0)</f>
        <v>0</v>
      </c>
      <c r="BI257" s="236">
        <f>IF(N257="nulová",J257,0)</f>
        <v>0</v>
      </c>
      <c r="BJ257" s="16" t="s">
        <v>81</v>
      </c>
      <c r="BK257" s="236">
        <f>ROUND(I257*H257,2)</f>
        <v>0</v>
      </c>
      <c r="BL257" s="16" t="s">
        <v>221</v>
      </c>
      <c r="BM257" s="235" t="s">
        <v>3456</v>
      </c>
    </row>
    <row r="258" s="10" customFormat="1" ht="22.8" customHeight="1">
      <c r="B258" s="210"/>
      <c r="C258" s="211"/>
      <c r="D258" s="212" t="s">
        <v>72</v>
      </c>
      <c r="E258" s="248" t="s">
        <v>495</v>
      </c>
      <c r="F258" s="248" t="s">
        <v>546</v>
      </c>
      <c r="G258" s="211"/>
      <c r="H258" s="211"/>
      <c r="I258" s="214"/>
      <c r="J258" s="249">
        <f>BK258</f>
        <v>0</v>
      </c>
      <c r="K258" s="211"/>
      <c r="L258" s="216"/>
      <c r="M258" s="217"/>
      <c r="N258" s="218"/>
      <c r="O258" s="218"/>
      <c r="P258" s="219">
        <f>SUM(P259:P260)</f>
        <v>0</v>
      </c>
      <c r="Q258" s="218"/>
      <c r="R258" s="219">
        <f>SUM(R259:R260)</f>
        <v>0</v>
      </c>
      <c r="S258" s="218"/>
      <c r="T258" s="220">
        <f>SUM(T259:T260)</f>
        <v>0</v>
      </c>
      <c r="AR258" s="221" t="s">
        <v>81</v>
      </c>
      <c r="AT258" s="222" t="s">
        <v>72</v>
      </c>
      <c r="AU258" s="222" t="s">
        <v>81</v>
      </c>
      <c r="AY258" s="221" t="s">
        <v>208</v>
      </c>
      <c r="BK258" s="223">
        <f>SUM(BK259:BK260)</f>
        <v>0</v>
      </c>
    </row>
    <row r="259" s="1" customFormat="1" ht="24" customHeight="1">
      <c r="B259" s="37"/>
      <c r="C259" s="224" t="s">
        <v>602</v>
      </c>
      <c r="D259" s="224" t="s">
        <v>209</v>
      </c>
      <c r="E259" s="225" t="s">
        <v>548</v>
      </c>
      <c r="F259" s="226" t="s">
        <v>549</v>
      </c>
      <c r="G259" s="227" t="s">
        <v>284</v>
      </c>
      <c r="H259" s="228">
        <v>1</v>
      </c>
      <c r="I259" s="229"/>
      <c r="J259" s="230">
        <f>ROUND(I259*H259,2)</f>
        <v>0</v>
      </c>
      <c r="K259" s="226" t="s">
        <v>1</v>
      </c>
      <c r="L259" s="42"/>
      <c r="M259" s="231" t="s">
        <v>1</v>
      </c>
      <c r="N259" s="232" t="s">
        <v>38</v>
      </c>
      <c r="O259" s="85"/>
      <c r="P259" s="233">
        <f>O259*H259</f>
        <v>0</v>
      </c>
      <c r="Q259" s="233">
        <v>0</v>
      </c>
      <c r="R259" s="233">
        <f>Q259*H259</f>
        <v>0</v>
      </c>
      <c r="S259" s="233">
        <v>0</v>
      </c>
      <c r="T259" s="234">
        <f>S259*H259</f>
        <v>0</v>
      </c>
      <c r="AR259" s="235" t="s">
        <v>221</v>
      </c>
      <c r="AT259" s="235" t="s">
        <v>209</v>
      </c>
      <c r="AU259" s="235" t="s">
        <v>83</v>
      </c>
      <c r="AY259" s="16" t="s">
        <v>208</v>
      </c>
      <c r="BE259" s="236">
        <f>IF(N259="základní",J259,0)</f>
        <v>0</v>
      </c>
      <c r="BF259" s="236">
        <f>IF(N259="snížená",J259,0)</f>
        <v>0</v>
      </c>
      <c r="BG259" s="236">
        <f>IF(N259="zákl. přenesená",J259,0)</f>
        <v>0</v>
      </c>
      <c r="BH259" s="236">
        <f>IF(N259="sníž. přenesená",J259,0)</f>
        <v>0</v>
      </c>
      <c r="BI259" s="236">
        <f>IF(N259="nulová",J259,0)</f>
        <v>0</v>
      </c>
      <c r="BJ259" s="16" t="s">
        <v>81</v>
      </c>
      <c r="BK259" s="236">
        <f>ROUND(I259*H259,2)</f>
        <v>0</v>
      </c>
      <c r="BL259" s="16" t="s">
        <v>221</v>
      </c>
      <c r="BM259" s="235" t="s">
        <v>3457</v>
      </c>
    </row>
    <row r="260" s="1" customFormat="1" ht="16.5" customHeight="1">
      <c r="B260" s="37"/>
      <c r="C260" s="224" t="s">
        <v>606</v>
      </c>
      <c r="D260" s="224" t="s">
        <v>209</v>
      </c>
      <c r="E260" s="225" t="s">
        <v>552</v>
      </c>
      <c r="F260" s="226" t="s">
        <v>553</v>
      </c>
      <c r="G260" s="227" t="s">
        <v>284</v>
      </c>
      <c r="H260" s="228">
        <v>1</v>
      </c>
      <c r="I260" s="229"/>
      <c r="J260" s="230">
        <f>ROUND(I260*H260,2)</f>
        <v>0</v>
      </c>
      <c r="K260" s="226" t="s">
        <v>1</v>
      </c>
      <c r="L260" s="42"/>
      <c r="M260" s="237" t="s">
        <v>1</v>
      </c>
      <c r="N260" s="238" t="s">
        <v>38</v>
      </c>
      <c r="O260" s="239"/>
      <c r="P260" s="240">
        <f>O260*H260</f>
        <v>0</v>
      </c>
      <c r="Q260" s="240">
        <v>0</v>
      </c>
      <c r="R260" s="240">
        <f>Q260*H260</f>
        <v>0</v>
      </c>
      <c r="S260" s="240">
        <v>0</v>
      </c>
      <c r="T260" s="241">
        <f>S260*H260</f>
        <v>0</v>
      </c>
      <c r="AR260" s="235" t="s">
        <v>221</v>
      </c>
      <c r="AT260" s="235" t="s">
        <v>209</v>
      </c>
      <c r="AU260" s="235" t="s">
        <v>83</v>
      </c>
      <c r="AY260" s="16" t="s">
        <v>208</v>
      </c>
      <c r="BE260" s="236">
        <f>IF(N260="základní",J260,0)</f>
        <v>0</v>
      </c>
      <c r="BF260" s="236">
        <f>IF(N260="snížená",J260,0)</f>
        <v>0</v>
      </c>
      <c r="BG260" s="236">
        <f>IF(N260="zákl. přenesená",J260,0)</f>
        <v>0</v>
      </c>
      <c r="BH260" s="236">
        <f>IF(N260="sníž. přenesená",J260,0)</f>
        <v>0</v>
      </c>
      <c r="BI260" s="236">
        <f>IF(N260="nulová",J260,0)</f>
        <v>0</v>
      </c>
      <c r="BJ260" s="16" t="s">
        <v>81</v>
      </c>
      <c r="BK260" s="236">
        <f>ROUND(I260*H260,2)</f>
        <v>0</v>
      </c>
      <c r="BL260" s="16" t="s">
        <v>221</v>
      </c>
      <c r="BM260" s="235" t="s">
        <v>3458</v>
      </c>
    </row>
    <row r="261" s="1" customFormat="1" ht="6.96" customHeight="1">
      <c r="B261" s="60"/>
      <c r="C261" s="61"/>
      <c r="D261" s="61"/>
      <c r="E261" s="61"/>
      <c r="F261" s="61"/>
      <c r="G261" s="61"/>
      <c r="H261" s="61"/>
      <c r="I261" s="182"/>
      <c r="J261" s="61"/>
      <c r="K261" s="61"/>
      <c r="L261" s="42"/>
    </row>
  </sheetData>
  <sheetProtection sheet="1" autoFilter="0" formatColumns="0" formatRows="0" objects="1" scenarios="1" spinCount="100000" saltValue="C/49z2gv2S8yYZLqGRl20/sdqrYZUvmsJm3M8xEtq6cp9aW3HFYQrpAs7XNCMVSLELRsdEt3ItJRqrGWOYZMtA==" hashValue="qLY3DfoPAb+G6OwIUPBr4YO5HwEbiWxzu/XrKPjdtZvl0B+NVe/K6uQ7o66M08s6sfyjxY4v54uG9YNC3HqxuA==" algorithmName="SHA-512" password="CC35"/>
  <autoFilter ref="C150:K260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7:H137"/>
    <mergeCell ref="E141:H141"/>
    <mergeCell ref="E139:H139"/>
    <mergeCell ref="E143:H14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82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s="1" customFormat="1" ht="12" customHeight="1">
      <c r="B8" s="42"/>
      <c r="D8" s="147" t="s">
        <v>187</v>
      </c>
      <c r="I8" s="149"/>
      <c r="L8" s="42"/>
    </row>
    <row r="9" s="1" customFormat="1" ht="36.96" customHeight="1">
      <c r="B9" s="42"/>
      <c r="E9" s="150" t="s">
        <v>188</v>
      </c>
      <c r="F9" s="1"/>
      <c r="G9" s="1"/>
      <c r="H9" s="1"/>
      <c r="I9" s="149"/>
      <c r="L9" s="42"/>
    </row>
    <row r="10" s="1" customFormat="1">
      <c r="B10" s="42"/>
      <c r="I10" s="149"/>
      <c r="L10" s="42"/>
    </row>
    <row r="11" s="1" customFormat="1" ht="12" customHeight="1">
      <c r="B11" s="42"/>
      <c r="D11" s="147" t="s">
        <v>18</v>
      </c>
      <c r="F11" s="135" t="s">
        <v>1</v>
      </c>
      <c r="I11" s="151" t="s">
        <v>19</v>
      </c>
      <c r="J11" s="135" t="s">
        <v>1</v>
      </c>
      <c r="L11" s="42"/>
    </row>
    <row r="12" s="1" customFormat="1" ht="12" customHeight="1">
      <c r="B12" s="42"/>
      <c r="D12" s="147" t="s">
        <v>20</v>
      </c>
      <c r="F12" s="135" t="s">
        <v>21</v>
      </c>
      <c r="I12" s="151" t="s">
        <v>22</v>
      </c>
      <c r="J12" s="152" t="str">
        <f>'Rekapitulace stavby'!AN8</f>
        <v>26. 4. 2019</v>
      </c>
      <c r="L12" s="42"/>
    </row>
    <row r="13" s="1" customFormat="1" ht="10.8" customHeight="1">
      <c r="B13" s="42"/>
      <c r="I13" s="149"/>
      <c r="L13" s="42"/>
    </row>
    <row r="14" s="1" customFormat="1" ht="12" customHeight="1">
      <c r="B14" s="42"/>
      <c r="D14" s="147" t="s">
        <v>24</v>
      </c>
      <c r="I14" s="151" t="s">
        <v>25</v>
      </c>
      <c r="J14" s="135" t="str">
        <f>IF('Rekapitulace stavby'!AN10="","",'Rekapitulace stavby'!AN10)</f>
        <v/>
      </c>
      <c r="L14" s="42"/>
    </row>
    <row r="15" s="1" customFormat="1" ht="18" customHeight="1">
      <c r="B15" s="42"/>
      <c r="E15" s="135" t="str">
        <f>IF('Rekapitulace stavby'!E11="","",'Rekapitulace stavby'!E11)</f>
        <v xml:space="preserve"> </v>
      </c>
      <c r="I15" s="151" t="s">
        <v>26</v>
      </c>
      <c r="J15" s="135" t="str">
        <f>IF('Rekapitulace stavby'!AN11="","",'Rekapitulace stavby'!AN11)</f>
        <v/>
      </c>
      <c r="L15" s="42"/>
    </row>
    <row r="16" s="1" customFormat="1" ht="6.96" customHeight="1">
      <c r="B16" s="42"/>
      <c r="I16" s="149"/>
      <c r="L16" s="42"/>
    </row>
    <row r="17" s="1" customFormat="1" ht="12" customHeight="1">
      <c r="B17" s="42"/>
      <c r="D17" s="147" t="s">
        <v>27</v>
      </c>
      <c r="I17" s="151" t="s">
        <v>25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1" t="s">
        <v>26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49"/>
      <c r="L19" s="42"/>
    </row>
    <row r="20" s="1" customFormat="1" ht="12" customHeight="1">
      <c r="B20" s="42"/>
      <c r="D20" s="147" t="s">
        <v>29</v>
      </c>
      <c r="I20" s="151" t="s">
        <v>25</v>
      </c>
      <c r="J20" s="135" t="str">
        <f>IF('Rekapitulace stavby'!AN16="","",'Rekapitulace stavby'!AN16)</f>
        <v/>
      </c>
      <c r="L20" s="42"/>
    </row>
    <row r="21" s="1" customFormat="1" ht="18" customHeight="1">
      <c r="B21" s="42"/>
      <c r="E21" s="135" t="str">
        <f>IF('Rekapitulace stavby'!E17="","",'Rekapitulace stavby'!E17)</f>
        <v xml:space="preserve"> </v>
      </c>
      <c r="I21" s="151" t="s">
        <v>26</v>
      </c>
      <c r="J21" s="135" t="str">
        <f>IF('Rekapitulace stavby'!AN17="","",'Rekapitulace stavby'!AN17)</f>
        <v/>
      </c>
      <c r="L21" s="42"/>
    </row>
    <row r="22" s="1" customFormat="1" ht="6.96" customHeight="1">
      <c r="B22" s="42"/>
      <c r="I22" s="149"/>
      <c r="L22" s="42"/>
    </row>
    <row r="23" s="1" customFormat="1" ht="12" customHeight="1">
      <c r="B23" s="42"/>
      <c r="D23" s="147" t="s">
        <v>30</v>
      </c>
      <c r="I23" s="151" t="s">
        <v>25</v>
      </c>
      <c r="J23" s="135" t="str">
        <f>IF('Rekapitulace stavby'!AN19="","",'Rekapitulace stavby'!AN19)</f>
        <v/>
      </c>
      <c r="L23" s="42"/>
    </row>
    <row r="24" s="1" customFormat="1" ht="18" customHeight="1">
      <c r="B24" s="42"/>
      <c r="E24" s="135" t="str">
        <f>IF('Rekapitulace stavby'!E20="","",'Rekapitulace stavby'!E20)</f>
        <v xml:space="preserve"> </v>
      </c>
      <c r="I24" s="151" t="s">
        <v>26</v>
      </c>
      <c r="J24" s="135" t="str">
        <f>IF('Rekapitulace stavby'!AN20="","",'Rekapitulace stavby'!AN20)</f>
        <v/>
      </c>
      <c r="L24" s="42"/>
    </row>
    <row r="25" s="1" customFormat="1" ht="6.96" customHeight="1">
      <c r="B25" s="42"/>
      <c r="I25" s="149"/>
      <c r="L25" s="42"/>
    </row>
    <row r="26" s="1" customFormat="1" ht="12" customHeight="1">
      <c r="B26" s="42"/>
      <c r="D26" s="147" t="s">
        <v>32</v>
      </c>
      <c r="I26" s="149"/>
      <c r="L26" s="42"/>
    </row>
    <row r="27" s="7" customFormat="1" ht="16.5" customHeight="1">
      <c r="B27" s="153"/>
      <c r="E27" s="154" t="s">
        <v>1</v>
      </c>
      <c r="F27" s="154"/>
      <c r="G27" s="154"/>
      <c r="H27" s="154"/>
      <c r="I27" s="155"/>
      <c r="L27" s="153"/>
    </row>
    <row r="28" s="1" customFormat="1" ht="6.96" customHeight="1">
      <c r="B28" s="42"/>
      <c r="I28" s="149"/>
      <c r="L28" s="42"/>
    </row>
    <row r="29" s="1" customFormat="1" ht="6.96" customHeight="1">
      <c r="B29" s="42"/>
      <c r="D29" s="77"/>
      <c r="E29" s="77"/>
      <c r="F29" s="77"/>
      <c r="G29" s="77"/>
      <c r="H29" s="77"/>
      <c r="I29" s="156"/>
      <c r="J29" s="77"/>
      <c r="K29" s="77"/>
      <c r="L29" s="42"/>
    </row>
    <row r="30" s="1" customFormat="1" ht="25.44" customHeight="1">
      <c r="B30" s="42"/>
      <c r="D30" s="157" t="s">
        <v>33</v>
      </c>
      <c r="I30" s="149"/>
      <c r="J30" s="158">
        <f>ROUND(J117, 2)</f>
        <v>0</v>
      </c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="1" customFormat="1" ht="14.4" customHeight="1">
      <c r="B32" s="42"/>
      <c r="F32" s="159" t="s">
        <v>35</v>
      </c>
      <c r="I32" s="160" t="s">
        <v>34</v>
      </c>
      <c r="J32" s="159" t="s">
        <v>36</v>
      </c>
      <c r="L32" s="42"/>
    </row>
    <row r="33" s="1" customFormat="1" ht="14.4" customHeight="1">
      <c r="B33" s="42"/>
      <c r="D33" s="161" t="s">
        <v>37</v>
      </c>
      <c r="E33" s="147" t="s">
        <v>38</v>
      </c>
      <c r="F33" s="162">
        <f>ROUND((SUM(BE117:BE124)),  2)</f>
        <v>0</v>
      </c>
      <c r="I33" s="163">
        <v>0.20999999999999999</v>
      </c>
      <c r="J33" s="162">
        <f>ROUND(((SUM(BE117:BE124))*I33),  2)</f>
        <v>0</v>
      </c>
      <c r="L33" s="42"/>
    </row>
    <row r="34" s="1" customFormat="1" ht="14.4" customHeight="1">
      <c r="B34" s="42"/>
      <c r="E34" s="147" t="s">
        <v>39</v>
      </c>
      <c r="F34" s="162">
        <f>ROUND((SUM(BF117:BF124)),  2)</f>
        <v>0</v>
      </c>
      <c r="I34" s="163">
        <v>0.14999999999999999</v>
      </c>
      <c r="J34" s="162">
        <f>ROUND(((SUM(BF117:BF124))*I34),  2)</f>
        <v>0</v>
      </c>
      <c r="L34" s="42"/>
    </row>
    <row r="35" hidden="1" s="1" customFormat="1" ht="14.4" customHeight="1">
      <c r="B35" s="42"/>
      <c r="E35" s="147" t="s">
        <v>40</v>
      </c>
      <c r="F35" s="162">
        <f>ROUND((SUM(BG117:BG124)),  2)</f>
        <v>0</v>
      </c>
      <c r="I35" s="163">
        <v>0.20999999999999999</v>
      </c>
      <c r="J35" s="162">
        <f>0</f>
        <v>0</v>
      </c>
      <c r="L35" s="42"/>
    </row>
    <row r="36" hidden="1" s="1" customFormat="1" ht="14.4" customHeight="1">
      <c r="B36" s="42"/>
      <c r="E36" s="147" t="s">
        <v>41</v>
      </c>
      <c r="F36" s="162">
        <f>ROUND((SUM(BH117:BH124)),  2)</f>
        <v>0</v>
      </c>
      <c r="I36" s="163">
        <v>0.14999999999999999</v>
      </c>
      <c r="J36" s="162">
        <f>0</f>
        <v>0</v>
      </c>
      <c r="L36" s="42"/>
    </row>
    <row r="37" hidden="1" s="1" customFormat="1" ht="14.4" customHeight="1">
      <c r="B37" s="42"/>
      <c r="E37" s="147" t="s">
        <v>42</v>
      </c>
      <c r="F37" s="162">
        <f>ROUND((SUM(BI117:BI124)),  2)</f>
        <v>0</v>
      </c>
      <c r="I37" s="163">
        <v>0</v>
      </c>
      <c r="J37" s="162">
        <f>0</f>
        <v>0</v>
      </c>
      <c r="L37" s="42"/>
    </row>
    <row r="38" s="1" customFormat="1" ht="6.96" customHeight="1">
      <c r="B38" s="42"/>
      <c r="I38" s="149"/>
      <c r="L38" s="42"/>
    </row>
    <row r="39" s="1" customFormat="1" ht="25.44" customHeight="1">
      <c r="B39" s="42"/>
      <c r="C39" s="164"/>
      <c r="D39" s="165" t="s">
        <v>43</v>
      </c>
      <c r="E39" s="166"/>
      <c r="F39" s="166"/>
      <c r="G39" s="167" t="s">
        <v>44</v>
      </c>
      <c r="H39" s="168" t="s">
        <v>45</v>
      </c>
      <c r="I39" s="169"/>
      <c r="J39" s="170">
        <f>SUM(J30:J37)</f>
        <v>0</v>
      </c>
      <c r="K39" s="171"/>
      <c r="L39" s="42"/>
    </row>
    <row r="40" s="1" customFormat="1" ht="14.4" customHeight="1">
      <c r="B40" s="42"/>
      <c r="I40" s="149"/>
      <c r="L40" s="42"/>
    </row>
    <row r="41" ht="14.4" customHeight="1">
      <c r="B41" s="19"/>
      <c r="L41" s="19"/>
    </row>
    <row r="42" ht="14.4" customHeight="1">
      <c r="B42" s="19"/>
      <c r="L42" s="19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s="1" customFormat="1" ht="12" customHeight="1">
      <c r="B86" s="37"/>
      <c r="C86" s="31" t="s">
        <v>187</v>
      </c>
      <c r="D86" s="38"/>
      <c r="E86" s="38"/>
      <c r="F86" s="38"/>
      <c r="G86" s="38"/>
      <c r="H86" s="38"/>
      <c r="I86" s="149"/>
      <c r="J86" s="38"/>
      <c r="K86" s="38"/>
      <c r="L86" s="42"/>
    </row>
    <row r="87" s="1" customFormat="1" ht="16.5" customHeight="1">
      <c r="B87" s="37"/>
      <c r="C87" s="38"/>
      <c r="D87" s="38"/>
      <c r="E87" s="70" t="str">
        <f>E9</f>
        <v>VRN - Vedlejší rozpočtové náklady</v>
      </c>
      <c r="F87" s="38"/>
      <c r="G87" s="38"/>
      <c r="H87" s="38"/>
      <c r="I87" s="149"/>
      <c r="J87" s="38"/>
      <c r="K87" s="38"/>
      <c r="L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149"/>
      <c r="J88" s="38"/>
      <c r="K88" s="38"/>
      <c r="L88" s="42"/>
    </row>
    <row r="89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51" t="s">
        <v>22</v>
      </c>
      <c r="J89" s="73" t="str">
        <f>IF(J12="","",J12)</f>
        <v>26. 4. 2019</v>
      </c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5.15" customHeight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51" t="s">
        <v>29</v>
      </c>
      <c r="J91" s="35" t="str">
        <f>E21</f>
        <v xml:space="preserve"> </v>
      </c>
      <c r="K91" s="38"/>
      <c r="L91" s="42"/>
    </row>
    <row r="92" s="1" customFormat="1" ht="15.15" customHeight="1">
      <c r="B92" s="37"/>
      <c r="C92" s="31" t="s">
        <v>27</v>
      </c>
      <c r="D92" s="38"/>
      <c r="E92" s="38"/>
      <c r="F92" s="26" t="str">
        <f>IF(E18="","",E18)</f>
        <v>Vyplň údaj</v>
      </c>
      <c r="G92" s="38"/>
      <c r="H92" s="38"/>
      <c r="I92" s="151" t="s">
        <v>30</v>
      </c>
      <c r="J92" s="35" t="str">
        <f>E24</f>
        <v xml:space="preserve"> </v>
      </c>
      <c r="K92" s="38"/>
      <c r="L92" s="42"/>
    </row>
    <row r="93" s="1" customFormat="1" ht="10.32" customHeight="1">
      <c r="B93" s="37"/>
      <c r="C93" s="38"/>
      <c r="D93" s="38"/>
      <c r="E93" s="38"/>
      <c r="F93" s="38"/>
      <c r="G93" s="38"/>
      <c r="H93" s="38"/>
      <c r="I93" s="149"/>
      <c r="J93" s="38"/>
      <c r="K93" s="38"/>
      <c r="L93" s="42"/>
    </row>
    <row r="94" s="1" customFormat="1" ht="29.28" customHeight="1">
      <c r="B94" s="37"/>
      <c r="C94" s="187" t="s">
        <v>190</v>
      </c>
      <c r="D94" s="188"/>
      <c r="E94" s="188"/>
      <c r="F94" s="188"/>
      <c r="G94" s="188"/>
      <c r="H94" s="188"/>
      <c r="I94" s="189"/>
      <c r="J94" s="190" t="s">
        <v>191</v>
      </c>
      <c r="K94" s="18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="1" customFormat="1" ht="22.8" customHeight="1">
      <c r="B96" s="37"/>
      <c r="C96" s="191" t="s">
        <v>192</v>
      </c>
      <c r="D96" s="38"/>
      <c r="E96" s="38"/>
      <c r="F96" s="38"/>
      <c r="G96" s="38"/>
      <c r="H96" s="38"/>
      <c r="I96" s="149"/>
      <c r="J96" s="104">
        <f>J117</f>
        <v>0</v>
      </c>
      <c r="K96" s="38"/>
      <c r="L96" s="42"/>
      <c r="AU96" s="16" t="s">
        <v>193</v>
      </c>
    </row>
    <row r="97" s="8" customFormat="1" ht="24.96" customHeight="1">
      <c r="B97" s="192"/>
      <c r="C97" s="193"/>
      <c r="D97" s="194" t="s">
        <v>188</v>
      </c>
      <c r="E97" s="195"/>
      <c r="F97" s="195"/>
      <c r="G97" s="195"/>
      <c r="H97" s="195"/>
      <c r="I97" s="196"/>
      <c r="J97" s="197">
        <f>J118</f>
        <v>0</v>
      </c>
      <c r="K97" s="193"/>
      <c r="L97" s="198"/>
    </row>
    <row r="98" s="1" customFormat="1" ht="21.84" customHeight="1">
      <c r="B98" s="37"/>
      <c r="C98" s="38"/>
      <c r="D98" s="38"/>
      <c r="E98" s="38"/>
      <c r="F98" s="38"/>
      <c r="G98" s="38"/>
      <c r="H98" s="38"/>
      <c r="I98" s="149"/>
      <c r="J98" s="38"/>
      <c r="K98" s="38"/>
      <c r="L98" s="42"/>
    </row>
    <row r="99" s="1" customFormat="1" ht="6.96" customHeight="1">
      <c r="B99" s="60"/>
      <c r="C99" s="61"/>
      <c r="D99" s="61"/>
      <c r="E99" s="61"/>
      <c r="F99" s="61"/>
      <c r="G99" s="61"/>
      <c r="H99" s="61"/>
      <c r="I99" s="182"/>
      <c r="J99" s="61"/>
      <c r="K99" s="61"/>
      <c r="L99" s="42"/>
    </row>
    <row r="103" s="1" customFormat="1" ht="6.96" customHeight="1">
      <c r="B103" s="62"/>
      <c r="C103" s="63"/>
      <c r="D103" s="63"/>
      <c r="E103" s="63"/>
      <c r="F103" s="63"/>
      <c r="G103" s="63"/>
      <c r="H103" s="63"/>
      <c r="I103" s="185"/>
      <c r="J103" s="63"/>
      <c r="K103" s="63"/>
      <c r="L103" s="42"/>
    </row>
    <row r="104" s="1" customFormat="1" ht="24.96" customHeight="1">
      <c r="B104" s="37"/>
      <c r="C104" s="22" t="s">
        <v>194</v>
      </c>
      <c r="D104" s="38"/>
      <c r="E104" s="38"/>
      <c r="F104" s="38"/>
      <c r="G104" s="38"/>
      <c r="H104" s="38"/>
      <c r="I104" s="149"/>
      <c r="J104" s="38"/>
      <c r="K104" s="38"/>
      <c r="L104" s="42"/>
    </row>
    <row r="105" s="1" customFormat="1" ht="6.96" customHeight="1">
      <c r="B105" s="37"/>
      <c r="C105" s="38"/>
      <c r="D105" s="38"/>
      <c r="E105" s="38"/>
      <c r="F105" s="38"/>
      <c r="G105" s="38"/>
      <c r="H105" s="38"/>
      <c r="I105" s="149"/>
      <c r="J105" s="38"/>
      <c r="K105" s="38"/>
      <c r="L105" s="42"/>
    </row>
    <row r="106" s="1" customFormat="1" ht="12" customHeight="1">
      <c r="B106" s="37"/>
      <c r="C106" s="31" t="s">
        <v>16</v>
      </c>
      <c r="D106" s="38"/>
      <c r="E106" s="38"/>
      <c r="F106" s="38"/>
      <c r="G106" s="38"/>
      <c r="H106" s="38"/>
      <c r="I106" s="149"/>
      <c r="J106" s="38"/>
      <c r="K106" s="38"/>
      <c r="L106" s="42"/>
    </row>
    <row r="107" s="1" customFormat="1" ht="16.5" customHeight="1">
      <c r="B107" s="37"/>
      <c r="C107" s="38"/>
      <c r="D107" s="38"/>
      <c r="E107" s="186" t="str">
        <f>E7</f>
        <v>NOVÝ ZDROJ TEPLA, TEPLOVODNÍ ROZVODY A REGULACE VYTÁPĚNÍ DŘEVOTERM s.r.o, BŘEZOVÁ</v>
      </c>
      <c r="F107" s="31"/>
      <c r="G107" s="31"/>
      <c r="H107" s="31"/>
      <c r="I107" s="149"/>
      <c r="J107" s="38"/>
      <c r="K107" s="38"/>
      <c r="L107" s="42"/>
    </row>
    <row r="108" s="1" customFormat="1" ht="12" customHeight="1">
      <c r="B108" s="37"/>
      <c r="C108" s="31" t="s">
        <v>187</v>
      </c>
      <c r="D108" s="38"/>
      <c r="E108" s="38"/>
      <c r="F108" s="38"/>
      <c r="G108" s="38"/>
      <c r="H108" s="38"/>
      <c r="I108" s="149"/>
      <c r="J108" s="38"/>
      <c r="K108" s="38"/>
      <c r="L108" s="42"/>
    </row>
    <row r="109" s="1" customFormat="1" ht="16.5" customHeight="1">
      <c r="B109" s="37"/>
      <c r="C109" s="38"/>
      <c r="D109" s="38"/>
      <c r="E109" s="70" t="str">
        <f>E9</f>
        <v>VRN - Vedlejší rozpočtové náklady</v>
      </c>
      <c r="F109" s="38"/>
      <c r="G109" s="38"/>
      <c r="H109" s="38"/>
      <c r="I109" s="149"/>
      <c r="J109" s="38"/>
      <c r="K109" s="38"/>
      <c r="L109" s="42"/>
    </row>
    <row r="110" s="1" customFormat="1" ht="6.96" customHeight="1">
      <c r="B110" s="37"/>
      <c r="C110" s="38"/>
      <c r="D110" s="38"/>
      <c r="E110" s="38"/>
      <c r="F110" s="38"/>
      <c r="G110" s="38"/>
      <c r="H110" s="38"/>
      <c r="I110" s="149"/>
      <c r="J110" s="38"/>
      <c r="K110" s="38"/>
      <c r="L110" s="42"/>
    </row>
    <row r="111" s="1" customFormat="1" ht="12" customHeight="1">
      <c r="B111" s="37"/>
      <c r="C111" s="31" t="s">
        <v>20</v>
      </c>
      <c r="D111" s="38"/>
      <c r="E111" s="38"/>
      <c r="F111" s="26" t="str">
        <f>F12</f>
        <v xml:space="preserve"> </v>
      </c>
      <c r="G111" s="38"/>
      <c r="H111" s="38"/>
      <c r="I111" s="151" t="s">
        <v>22</v>
      </c>
      <c r="J111" s="73" t="str">
        <f>IF(J12="","",J12)</f>
        <v>26. 4. 2019</v>
      </c>
      <c r="K111" s="38"/>
      <c r="L111" s="42"/>
    </row>
    <row r="112" s="1" customFormat="1" ht="6.96" customHeight="1">
      <c r="B112" s="37"/>
      <c r="C112" s="38"/>
      <c r="D112" s="38"/>
      <c r="E112" s="38"/>
      <c r="F112" s="38"/>
      <c r="G112" s="38"/>
      <c r="H112" s="38"/>
      <c r="I112" s="149"/>
      <c r="J112" s="38"/>
      <c r="K112" s="38"/>
      <c r="L112" s="42"/>
    </row>
    <row r="113" s="1" customFormat="1" ht="15.15" customHeight="1">
      <c r="B113" s="37"/>
      <c r="C113" s="31" t="s">
        <v>24</v>
      </c>
      <c r="D113" s="38"/>
      <c r="E113" s="38"/>
      <c r="F113" s="26" t="str">
        <f>E15</f>
        <v xml:space="preserve"> </v>
      </c>
      <c r="G113" s="38"/>
      <c r="H113" s="38"/>
      <c r="I113" s="151" t="s">
        <v>29</v>
      </c>
      <c r="J113" s="35" t="str">
        <f>E21</f>
        <v xml:space="preserve"> </v>
      </c>
      <c r="K113" s="38"/>
      <c r="L113" s="42"/>
    </row>
    <row r="114" s="1" customFormat="1" ht="15.15" customHeight="1">
      <c r="B114" s="37"/>
      <c r="C114" s="31" t="s">
        <v>27</v>
      </c>
      <c r="D114" s="38"/>
      <c r="E114" s="38"/>
      <c r="F114" s="26" t="str">
        <f>IF(E18="","",E18)</f>
        <v>Vyplň údaj</v>
      </c>
      <c r="G114" s="38"/>
      <c r="H114" s="38"/>
      <c r="I114" s="151" t="s">
        <v>30</v>
      </c>
      <c r="J114" s="35" t="str">
        <f>E24</f>
        <v xml:space="preserve"> </v>
      </c>
      <c r="K114" s="38"/>
      <c r="L114" s="42"/>
    </row>
    <row r="115" s="1" customFormat="1" ht="10.32" customHeight="1">
      <c r="B115" s="37"/>
      <c r="C115" s="38"/>
      <c r="D115" s="38"/>
      <c r="E115" s="38"/>
      <c r="F115" s="38"/>
      <c r="G115" s="38"/>
      <c r="H115" s="38"/>
      <c r="I115" s="149"/>
      <c r="J115" s="38"/>
      <c r="K115" s="38"/>
      <c r="L115" s="42"/>
    </row>
    <row r="116" s="9" customFormat="1" ht="29.28" customHeight="1">
      <c r="B116" s="199"/>
      <c r="C116" s="200" t="s">
        <v>195</v>
      </c>
      <c r="D116" s="201" t="s">
        <v>58</v>
      </c>
      <c r="E116" s="201" t="s">
        <v>54</v>
      </c>
      <c r="F116" s="201" t="s">
        <v>55</v>
      </c>
      <c r="G116" s="201" t="s">
        <v>196</v>
      </c>
      <c r="H116" s="201" t="s">
        <v>197</v>
      </c>
      <c r="I116" s="202" t="s">
        <v>198</v>
      </c>
      <c r="J116" s="203" t="s">
        <v>191</v>
      </c>
      <c r="K116" s="204" t="s">
        <v>199</v>
      </c>
      <c r="L116" s="205"/>
      <c r="M116" s="94" t="s">
        <v>1</v>
      </c>
      <c r="N116" s="95" t="s">
        <v>37</v>
      </c>
      <c r="O116" s="95" t="s">
        <v>200</v>
      </c>
      <c r="P116" s="95" t="s">
        <v>201</v>
      </c>
      <c r="Q116" s="95" t="s">
        <v>202</v>
      </c>
      <c r="R116" s="95" t="s">
        <v>203</v>
      </c>
      <c r="S116" s="95" t="s">
        <v>204</v>
      </c>
      <c r="T116" s="96" t="s">
        <v>205</v>
      </c>
    </row>
    <row r="117" s="1" customFormat="1" ht="22.8" customHeight="1">
      <c r="B117" s="37"/>
      <c r="C117" s="101" t="s">
        <v>206</v>
      </c>
      <c r="D117" s="38"/>
      <c r="E117" s="38"/>
      <c r="F117" s="38"/>
      <c r="G117" s="38"/>
      <c r="H117" s="38"/>
      <c r="I117" s="149"/>
      <c r="J117" s="206">
        <f>BK117</f>
        <v>0</v>
      </c>
      <c r="K117" s="38"/>
      <c r="L117" s="42"/>
      <c r="M117" s="97"/>
      <c r="N117" s="98"/>
      <c r="O117" s="98"/>
      <c r="P117" s="207">
        <f>P118</f>
        <v>0</v>
      </c>
      <c r="Q117" s="98"/>
      <c r="R117" s="207">
        <f>R118</f>
        <v>0</v>
      </c>
      <c r="S117" s="98"/>
      <c r="T117" s="208">
        <f>T118</f>
        <v>0</v>
      </c>
      <c r="AT117" s="16" t="s">
        <v>72</v>
      </c>
      <c r="AU117" s="16" t="s">
        <v>193</v>
      </c>
      <c r="BK117" s="209">
        <f>BK118</f>
        <v>0</v>
      </c>
    </row>
    <row r="118" s="10" customFormat="1" ht="25.92" customHeight="1">
      <c r="B118" s="210"/>
      <c r="C118" s="211"/>
      <c r="D118" s="212" t="s">
        <v>72</v>
      </c>
      <c r="E118" s="213" t="s">
        <v>78</v>
      </c>
      <c r="F118" s="213" t="s">
        <v>79</v>
      </c>
      <c r="G118" s="211"/>
      <c r="H118" s="211"/>
      <c r="I118" s="214"/>
      <c r="J118" s="215">
        <f>BK118</f>
        <v>0</v>
      </c>
      <c r="K118" s="211"/>
      <c r="L118" s="216"/>
      <c r="M118" s="217"/>
      <c r="N118" s="218"/>
      <c r="O118" s="218"/>
      <c r="P118" s="219">
        <f>SUM(P119:P124)</f>
        <v>0</v>
      </c>
      <c r="Q118" s="218"/>
      <c r="R118" s="219">
        <f>SUM(R119:R124)</f>
        <v>0</v>
      </c>
      <c r="S118" s="218"/>
      <c r="T118" s="220">
        <f>SUM(T119:T124)</f>
        <v>0</v>
      </c>
      <c r="AR118" s="221" t="s">
        <v>207</v>
      </c>
      <c r="AT118" s="222" t="s">
        <v>72</v>
      </c>
      <c r="AU118" s="222" t="s">
        <v>73</v>
      </c>
      <c r="AY118" s="221" t="s">
        <v>208</v>
      </c>
      <c r="BK118" s="223">
        <f>SUM(BK119:BK124)</f>
        <v>0</v>
      </c>
    </row>
    <row r="119" s="1" customFormat="1" ht="16.5" customHeight="1">
      <c r="B119" s="37"/>
      <c r="C119" s="224" t="s">
        <v>81</v>
      </c>
      <c r="D119" s="224" t="s">
        <v>209</v>
      </c>
      <c r="E119" s="225" t="s">
        <v>210</v>
      </c>
      <c r="F119" s="226" t="s">
        <v>211</v>
      </c>
      <c r="G119" s="227" t="s">
        <v>212</v>
      </c>
      <c r="H119" s="228">
        <v>1</v>
      </c>
      <c r="I119" s="229"/>
      <c r="J119" s="230">
        <f>ROUND(I119*H119,2)</f>
        <v>0</v>
      </c>
      <c r="K119" s="226" t="s">
        <v>1</v>
      </c>
      <c r="L119" s="42"/>
      <c r="M119" s="231" t="s">
        <v>1</v>
      </c>
      <c r="N119" s="232" t="s">
        <v>38</v>
      </c>
      <c r="O119" s="85"/>
      <c r="P119" s="233">
        <f>O119*H119</f>
        <v>0</v>
      </c>
      <c r="Q119" s="233">
        <v>0</v>
      </c>
      <c r="R119" s="233">
        <f>Q119*H119</f>
        <v>0</v>
      </c>
      <c r="S119" s="233">
        <v>0</v>
      </c>
      <c r="T119" s="234">
        <f>S119*H119</f>
        <v>0</v>
      </c>
      <c r="AR119" s="235" t="s">
        <v>213</v>
      </c>
      <c r="AT119" s="235" t="s">
        <v>209</v>
      </c>
      <c r="AU119" s="235" t="s">
        <v>81</v>
      </c>
      <c r="AY119" s="16" t="s">
        <v>208</v>
      </c>
      <c r="BE119" s="236">
        <f>IF(N119="základní",J119,0)</f>
        <v>0</v>
      </c>
      <c r="BF119" s="236">
        <f>IF(N119="snížená",J119,0)</f>
        <v>0</v>
      </c>
      <c r="BG119" s="236">
        <f>IF(N119="zákl. přenesená",J119,0)</f>
        <v>0</v>
      </c>
      <c r="BH119" s="236">
        <f>IF(N119="sníž. přenesená",J119,0)</f>
        <v>0</v>
      </c>
      <c r="BI119" s="236">
        <f>IF(N119="nulová",J119,0)</f>
        <v>0</v>
      </c>
      <c r="BJ119" s="16" t="s">
        <v>81</v>
      </c>
      <c r="BK119" s="236">
        <f>ROUND(I119*H119,2)</f>
        <v>0</v>
      </c>
      <c r="BL119" s="16" t="s">
        <v>213</v>
      </c>
      <c r="BM119" s="235" t="s">
        <v>214</v>
      </c>
    </row>
    <row r="120" s="1" customFormat="1" ht="16.5" customHeight="1">
      <c r="B120" s="37"/>
      <c r="C120" s="224" t="s">
        <v>83</v>
      </c>
      <c r="D120" s="224" t="s">
        <v>209</v>
      </c>
      <c r="E120" s="225" t="s">
        <v>215</v>
      </c>
      <c r="F120" s="226" t="s">
        <v>216</v>
      </c>
      <c r="G120" s="227" t="s">
        <v>212</v>
      </c>
      <c r="H120" s="228">
        <v>1</v>
      </c>
      <c r="I120" s="229"/>
      <c r="J120" s="230">
        <f>ROUND(I120*H120,2)</f>
        <v>0</v>
      </c>
      <c r="K120" s="226" t="s">
        <v>1</v>
      </c>
      <c r="L120" s="42"/>
      <c r="M120" s="231" t="s">
        <v>1</v>
      </c>
      <c r="N120" s="232" t="s">
        <v>38</v>
      </c>
      <c r="O120" s="85"/>
      <c r="P120" s="233">
        <f>O120*H120</f>
        <v>0</v>
      </c>
      <c r="Q120" s="233">
        <v>0</v>
      </c>
      <c r="R120" s="233">
        <f>Q120*H120</f>
        <v>0</v>
      </c>
      <c r="S120" s="233">
        <v>0</v>
      </c>
      <c r="T120" s="234">
        <f>S120*H120</f>
        <v>0</v>
      </c>
      <c r="AR120" s="235" t="s">
        <v>213</v>
      </c>
      <c r="AT120" s="235" t="s">
        <v>209</v>
      </c>
      <c r="AU120" s="235" t="s">
        <v>81</v>
      </c>
      <c r="AY120" s="16" t="s">
        <v>208</v>
      </c>
      <c r="BE120" s="236">
        <f>IF(N120="základní",J120,0)</f>
        <v>0</v>
      </c>
      <c r="BF120" s="236">
        <f>IF(N120="snížená",J120,0)</f>
        <v>0</v>
      </c>
      <c r="BG120" s="236">
        <f>IF(N120="zákl. přenesená",J120,0)</f>
        <v>0</v>
      </c>
      <c r="BH120" s="236">
        <f>IF(N120="sníž. přenesená",J120,0)</f>
        <v>0</v>
      </c>
      <c r="BI120" s="236">
        <f>IF(N120="nulová",J120,0)</f>
        <v>0</v>
      </c>
      <c r="BJ120" s="16" t="s">
        <v>81</v>
      </c>
      <c r="BK120" s="236">
        <f>ROUND(I120*H120,2)</f>
        <v>0</v>
      </c>
      <c r="BL120" s="16" t="s">
        <v>213</v>
      </c>
      <c r="BM120" s="235" t="s">
        <v>217</v>
      </c>
    </row>
    <row r="121" s="1" customFormat="1" ht="16.5" customHeight="1">
      <c r="B121" s="37"/>
      <c r="C121" s="224" t="s">
        <v>104</v>
      </c>
      <c r="D121" s="224" t="s">
        <v>209</v>
      </c>
      <c r="E121" s="225" t="s">
        <v>218</v>
      </c>
      <c r="F121" s="226" t="s">
        <v>219</v>
      </c>
      <c r="G121" s="227" t="s">
        <v>212</v>
      </c>
      <c r="H121" s="228">
        <v>1</v>
      </c>
      <c r="I121" s="229"/>
      <c r="J121" s="230">
        <f>ROUND(I121*H121,2)</f>
        <v>0</v>
      </c>
      <c r="K121" s="226" t="s">
        <v>1</v>
      </c>
      <c r="L121" s="42"/>
      <c r="M121" s="231" t="s">
        <v>1</v>
      </c>
      <c r="N121" s="232" t="s">
        <v>38</v>
      </c>
      <c r="O121" s="85"/>
      <c r="P121" s="233">
        <f>O121*H121</f>
        <v>0</v>
      </c>
      <c r="Q121" s="233">
        <v>0</v>
      </c>
      <c r="R121" s="233">
        <f>Q121*H121</f>
        <v>0</v>
      </c>
      <c r="S121" s="233">
        <v>0</v>
      </c>
      <c r="T121" s="234">
        <f>S121*H121</f>
        <v>0</v>
      </c>
      <c r="AR121" s="235" t="s">
        <v>213</v>
      </c>
      <c r="AT121" s="235" t="s">
        <v>209</v>
      </c>
      <c r="AU121" s="235" t="s">
        <v>81</v>
      </c>
      <c r="AY121" s="16" t="s">
        <v>208</v>
      </c>
      <c r="BE121" s="236">
        <f>IF(N121="základní",J121,0)</f>
        <v>0</v>
      </c>
      <c r="BF121" s="236">
        <f>IF(N121="snížená",J121,0)</f>
        <v>0</v>
      </c>
      <c r="BG121" s="236">
        <f>IF(N121="zákl. přenesená",J121,0)</f>
        <v>0</v>
      </c>
      <c r="BH121" s="236">
        <f>IF(N121="sníž. přenesená",J121,0)</f>
        <v>0</v>
      </c>
      <c r="BI121" s="236">
        <f>IF(N121="nulová",J121,0)</f>
        <v>0</v>
      </c>
      <c r="BJ121" s="16" t="s">
        <v>81</v>
      </c>
      <c r="BK121" s="236">
        <f>ROUND(I121*H121,2)</f>
        <v>0</v>
      </c>
      <c r="BL121" s="16" t="s">
        <v>213</v>
      </c>
      <c r="BM121" s="235" t="s">
        <v>220</v>
      </c>
    </row>
    <row r="122" s="1" customFormat="1" ht="24" customHeight="1">
      <c r="B122" s="37"/>
      <c r="C122" s="224" t="s">
        <v>221</v>
      </c>
      <c r="D122" s="224" t="s">
        <v>209</v>
      </c>
      <c r="E122" s="225" t="s">
        <v>222</v>
      </c>
      <c r="F122" s="226" t="s">
        <v>223</v>
      </c>
      <c r="G122" s="227" t="s">
        <v>212</v>
      </c>
      <c r="H122" s="228">
        <v>1</v>
      </c>
      <c r="I122" s="229"/>
      <c r="J122" s="230">
        <f>ROUND(I122*H122,2)</f>
        <v>0</v>
      </c>
      <c r="K122" s="226" t="s">
        <v>1</v>
      </c>
      <c r="L122" s="42"/>
      <c r="M122" s="231" t="s">
        <v>1</v>
      </c>
      <c r="N122" s="232" t="s">
        <v>38</v>
      </c>
      <c r="O122" s="85"/>
      <c r="P122" s="233">
        <f>O122*H122</f>
        <v>0</v>
      </c>
      <c r="Q122" s="233">
        <v>0</v>
      </c>
      <c r="R122" s="233">
        <f>Q122*H122</f>
        <v>0</v>
      </c>
      <c r="S122" s="233">
        <v>0</v>
      </c>
      <c r="T122" s="234">
        <f>S122*H122</f>
        <v>0</v>
      </c>
      <c r="AR122" s="235" t="s">
        <v>213</v>
      </c>
      <c r="AT122" s="235" t="s">
        <v>209</v>
      </c>
      <c r="AU122" s="235" t="s">
        <v>81</v>
      </c>
      <c r="AY122" s="16" t="s">
        <v>208</v>
      </c>
      <c r="BE122" s="236">
        <f>IF(N122="základní",J122,0)</f>
        <v>0</v>
      </c>
      <c r="BF122" s="236">
        <f>IF(N122="snížená",J122,0)</f>
        <v>0</v>
      </c>
      <c r="BG122" s="236">
        <f>IF(N122="zákl. přenesená",J122,0)</f>
        <v>0</v>
      </c>
      <c r="BH122" s="236">
        <f>IF(N122="sníž. přenesená",J122,0)</f>
        <v>0</v>
      </c>
      <c r="BI122" s="236">
        <f>IF(N122="nulová",J122,0)</f>
        <v>0</v>
      </c>
      <c r="BJ122" s="16" t="s">
        <v>81</v>
      </c>
      <c r="BK122" s="236">
        <f>ROUND(I122*H122,2)</f>
        <v>0</v>
      </c>
      <c r="BL122" s="16" t="s">
        <v>213</v>
      </c>
      <c r="BM122" s="235" t="s">
        <v>224</v>
      </c>
    </row>
    <row r="123" s="1" customFormat="1" ht="16.5" customHeight="1">
      <c r="B123" s="37"/>
      <c r="C123" s="224" t="s">
        <v>207</v>
      </c>
      <c r="D123" s="224" t="s">
        <v>209</v>
      </c>
      <c r="E123" s="225" t="s">
        <v>225</v>
      </c>
      <c r="F123" s="226" t="s">
        <v>226</v>
      </c>
      <c r="G123" s="227" t="s">
        <v>212</v>
      </c>
      <c r="H123" s="228">
        <v>1</v>
      </c>
      <c r="I123" s="229"/>
      <c r="J123" s="230">
        <f>ROUND(I123*H123,2)</f>
        <v>0</v>
      </c>
      <c r="K123" s="226" t="s">
        <v>1</v>
      </c>
      <c r="L123" s="42"/>
      <c r="M123" s="231" t="s">
        <v>1</v>
      </c>
      <c r="N123" s="232" t="s">
        <v>38</v>
      </c>
      <c r="O123" s="85"/>
      <c r="P123" s="233">
        <f>O123*H123</f>
        <v>0</v>
      </c>
      <c r="Q123" s="233">
        <v>0</v>
      </c>
      <c r="R123" s="233">
        <f>Q123*H123</f>
        <v>0</v>
      </c>
      <c r="S123" s="233">
        <v>0</v>
      </c>
      <c r="T123" s="234">
        <f>S123*H123</f>
        <v>0</v>
      </c>
      <c r="AR123" s="235" t="s">
        <v>213</v>
      </c>
      <c r="AT123" s="235" t="s">
        <v>209</v>
      </c>
      <c r="AU123" s="235" t="s">
        <v>81</v>
      </c>
      <c r="AY123" s="16" t="s">
        <v>208</v>
      </c>
      <c r="BE123" s="236">
        <f>IF(N123="základní",J123,0)</f>
        <v>0</v>
      </c>
      <c r="BF123" s="236">
        <f>IF(N123="snížená",J123,0)</f>
        <v>0</v>
      </c>
      <c r="BG123" s="236">
        <f>IF(N123="zákl. přenesená",J123,0)</f>
        <v>0</v>
      </c>
      <c r="BH123" s="236">
        <f>IF(N123="sníž. přenesená",J123,0)</f>
        <v>0</v>
      </c>
      <c r="BI123" s="236">
        <f>IF(N123="nulová",J123,0)</f>
        <v>0</v>
      </c>
      <c r="BJ123" s="16" t="s">
        <v>81</v>
      </c>
      <c r="BK123" s="236">
        <f>ROUND(I123*H123,2)</f>
        <v>0</v>
      </c>
      <c r="BL123" s="16" t="s">
        <v>213</v>
      </c>
      <c r="BM123" s="235" t="s">
        <v>227</v>
      </c>
    </row>
    <row r="124" s="1" customFormat="1" ht="16.5" customHeight="1">
      <c r="B124" s="37"/>
      <c r="C124" s="224" t="s">
        <v>228</v>
      </c>
      <c r="D124" s="224" t="s">
        <v>209</v>
      </c>
      <c r="E124" s="225" t="s">
        <v>229</v>
      </c>
      <c r="F124" s="226" t="s">
        <v>230</v>
      </c>
      <c r="G124" s="227" t="s">
        <v>212</v>
      </c>
      <c r="H124" s="228">
        <v>1</v>
      </c>
      <c r="I124" s="229"/>
      <c r="J124" s="230">
        <f>ROUND(I124*H124,2)</f>
        <v>0</v>
      </c>
      <c r="K124" s="226" t="s">
        <v>1</v>
      </c>
      <c r="L124" s="42"/>
      <c r="M124" s="237" t="s">
        <v>1</v>
      </c>
      <c r="N124" s="238" t="s">
        <v>38</v>
      </c>
      <c r="O124" s="239"/>
      <c r="P124" s="240">
        <f>O124*H124</f>
        <v>0</v>
      </c>
      <c r="Q124" s="240">
        <v>0</v>
      </c>
      <c r="R124" s="240">
        <f>Q124*H124</f>
        <v>0</v>
      </c>
      <c r="S124" s="240">
        <v>0</v>
      </c>
      <c r="T124" s="241">
        <f>S124*H124</f>
        <v>0</v>
      </c>
      <c r="AR124" s="235" t="s">
        <v>213</v>
      </c>
      <c r="AT124" s="235" t="s">
        <v>209</v>
      </c>
      <c r="AU124" s="235" t="s">
        <v>81</v>
      </c>
      <c r="AY124" s="16" t="s">
        <v>208</v>
      </c>
      <c r="BE124" s="236">
        <f>IF(N124="základní",J124,0)</f>
        <v>0</v>
      </c>
      <c r="BF124" s="236">
        <f>IF(N124="snížená",J124,0)</f>
        <v>0</v>
      </c>
      <c r="BG124" s="236">
        <f>IF(N124="zákl. přenesená",J124,0)</f>
        <v>0</v>
      </c>
      <c r="BH124" s="236">
        <f>IF(N124="sníž. přenesená",J124,0)</f>
        <v>0</v>
      </c>
      <c r="BI124" s="236">
        <f>IF(N124="nulová",J124,0)</f>
        <v>0</v>
      </c>
      <c r="BJ124" s="16" t="s">
        <v>81</v>
      </c>
      <c r="BK124" s="236">
        <f>ROUND(I124*H124,2)</f>
        <v>0</v>
      </c>
      <c r="BL124" s="16" t="s">
        <v>213</v>
      </c>
      <c r="BM124" s="235" t="s">
        <v>231</v>
      </c>
    </row>
    <row r="125" s="1" customFormat="1" ht="6.96" customHeight="1">
      <c r="B125" s="60"/>
      <c r="C125" s="61"/>
      <c r="D125" s="61"/>
      <c r="E125" s="61"/>
      <c r="F125" s="61"/>
      <c r="G125" s="61"/>
      <c r="H125" s="61"/>
      <c r="I125" s="182"/>
      <c r="J125" s="61"/>
      <c r="K125" s="61"/>
      <c r="L125" s="42"/>
    </row>
  </sheetData>
  <sheetProtection sheet="1" autoFilter="0" formatColumns="0" formatRows="0" objects="1" scenarios="1" spinCount="100000" saltValue="7HvgLoKa9vV2eV/D/kGmJPq1efyt0B20+7RLL+sHa9qkhW1hqL0GdTPBhFmMxfiQIvm1u0LGISX++SmTX8C2rg==" hashValue="nsmYGDeKgpPNTkOzriEEOoeox+paKCXFkWSOp8lJwBRSPEBuOFp2amDSM9saDm9alIfLVGYhvcaGeR2eUjJ7hQ==" algorithmName="SHA-512" password="CC35"/>
  <autoFilter ref="C116:K12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146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2632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3370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1178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ROUND(J131,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ROUND((SUM(BE131:BE174)),  2)</f>
        <v>0</v>
      </c>
      <c r="I37" s="163">
        <v>0.20999999999999999</v>
      </c>
      <c r="J37" s="162">
        <f>ROUND(((SUM(BE131:BE174))*I37),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ROUND((SUM(BF131:BF174)),  2)</f>
        <v>0</v>
      </c>
      <c r="I38" s="163">
        <v>0.14999999999999999</v>
      </c>
      <c r="J38" s="162">
        <f>ROUND(((SUM(BF131:BF174))*I38),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ROUND((SUM(BG131:BG174)),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ROUND((SUM(BH131:BH174)),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ROUND((SUM(BI131:BI174)),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3370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J131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J132</f>
        <v>0</v>
      </c>
      <c r="K101" s="193"/>
      <c r="L101" s="198"/>
    </row>
    <row r="102" s="11" customFormat="1" ht="19.92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J133</f>
        <v>0</v>
      </c>
      <c r="K102" s="127"/>
      <c r="L102" s="247"/>
    </row>
    <row r="103" s="11" customFormat="1" ht="19.92" customHeight="1">
      <c r="B103" s="242"/>
      <c r="C103" s="127"/>
      <c r="D103" s="243" t="s">
        <v>1184</v>
      </c>
      <c r="E103" s="244"/>
      <c r="F103" s="244"/>
      <c r="G103" s="244"/>
      <c r="H103" s="244"/>
      <c r="I103" s="245"/>
      <c r="J103" s="246">
        <f>J139</f>
        <v>0</v>
      </c>
      <c r="K103" s="127"/>
      <c r="L103" s="247"/>
    </row>
    <row r="104" s="11" customFormat="1" ht="19.92" customHeight="1">
      <c r="B104" s="242"/>
      <c r="C104" s="127"/>
      <c r="D104" s="243" t="s">
        <v>1185</v>
      </c>
      <c r="E104" s="244"/>
      <c r="F104" s="244"/>
      <c r="G104" s="244"/>
      <c r="H104" s="244"/>
      <c r="I104" s="245"/>
      <c r="J104" s="246">
        <f>J143</f>
        <v>0</v>
      </c>
      <c r="K104" s="127"/>
      <c r="L104" s="247"/>
    </row>
    <row r="105" s="11" customFormat="1" ht="19.92" customHeight="1">
      <c r="B105" s="242"/>
      <c r="C105" s="127"/>
      <c r="D105" s="243" t="s">
        <v>1186</v>
      </c>
      <c r="E105" s="244"/>
      <c r="F105" s="244"/>
      <c r="G105" s="244"/>
      <c r="H105" s="244"/>
      <c r="I105" s="245"/>
      <c r="J105" s="246">
        <f>J147</f>
        <v>0</v>
      </c>
      <c r="K105" s="127"/>
      <c r="L105" s="247"/>
    </row>
    <row r="106" s="11" customFormat="1" ht="19.92" customHeight="1">
      <c r="B106" s="242"/>
      <c r="C106" s="127"/>
      <c r="D106" s="243" t="s">
        <v>1187</v>
      </c>
      <c r="E106" s="244"/>
      <c r="F106" s="244"/>
      <c r="G106" s="244"/>
      <c r="H106" s="244"/>
      <c r="I106" s="245"/>
      <c r="J106" s="246">
        <f>J156</f>
        <v>0</v>
      </c>
      <c r="K106" s="127"/>
      <c r="L106" s="247"/>
    </row>
    <row r="107" s="11" customFormat="1" ht="19.92" customHeight="1">
      <c r="B107" s="242"/>
      <c r="C107" s="127"/>
      <c r="D107" s="243" t="s">
        <v>1188</v>
      </c>
      <c r="E107" s="244"/>
      <c r="F107" s="244"/>
      <c r="G107" s="244"/>
      <c r="H107" s="244"/>
      <c r="I107" s="245"/>
      <c r="J107" s="246">
        <f>J173</f>
        <v>0</v>
      </c>
      <c r="K107" s="127"/>
      <c r="L107" s="247"/>
    </row>
    <row r="108" s="1" customFormat="1" ht="21.84" customHeight="1">
      <c r="B108" s="37"/>
      <c r="C108" s="38"/>
      <c r="D108" s="38"/>
      <c r="E108" s="38"/>
      <c r="F108" s="38"/>
      <c r="G108" s="38"/>
      <c r="H108" s="38"/>
      <c r="I108" s="149"/>
      <c r="J108" s="38"/>
      <c r="K108" s="38"/>
      <c r="L108" s="42"/>
    </row>
    <row r="109" s="1" customFormat="1" ht="6.96" customHeight="1">
      <c r="B109" s="60"/>
      <c r="C109" s="61"/>
      <c r="D109" s="61"/>
      <c r="E109" s="61"/>
      <c r="F109" s="61"/>
      <c r="G109" s="61"/>
      <c r="H109" s="61"/>
      <c r="I109" s="182"/>
      <c r="J109" s="61"/>
      <c r="K109" s="61"/>
      <c r="L109" s="42"/>
    </row>
    <row r="113" s="1" customFormat="1" ht="6.96" customHeight="1">
      <c r="B113" s="62"/>
      <c r="C113" s="63"/>
      <c r="D113" s="63"/>
      <c r="E113" s="63"/>
      <c r="F113" s="63"/>
      <c r="G113" s="63"/>
      <c r="H113" s="63"/>
      <c r="I113" s="185"/>
      <c r="J113" s="63"/>
      <c r="K113" s="63"/>
      <c r="L113" s="42"/>
    </row>
    <row r="114" s="1" customFormat="1" ht="24.96" customHeight="1">
      <c r="B114" s="37"/>
      <c r="C114" s="22" t="s">
        <v>194</v>
      </c>
      <c r="D114" s="38"/>
      <c r="E114" s="38"/>
      <c r="F114" s="38"/>
      <c r="G114" s="38"/>
      <c r="H114" s="38"/>
      <c r="I114" s="149"/>
      <c r="J114" s="38"/>
      <c r="K114" s="38"/>
      <c r="L114" s="42"/>
    </row>
    <row r="115" s="1" customFormat="1" ht="6.96" customHeight="1">
      <c r="B115" s="37"/>
      <c r="C115" s="38"/>
      <c r="D115" s="38"/>
      <c r="E115" s="38"/>
      <c r="F115" s="38"/>
      <c r="G115" s="38"/>
      <c r="H115" s="38"/>
      <c r="I115" s="149"/>
      <c r="J115" s="38"/>
      <c r="K115" s="38"/>
      <c r="L115" s="42"/>
    </row>
    <row r="116" s="1" customFormat="1" ht="12" customHeight="1">
      <c r="B116" s="37"/>
      <c r="C116" s="31" t="s">
        <v>16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="1" customFormat="1" ht="16.5" customHeight="1">
      <c r="B117" s="37"/>
      <c r="C117" s="38"/>
      <c r="D117" s="38"/>
      <c r="E117" s="186" t="str">
        <f>E7</f>
        <v>NOVÝ ZDROJ TEPLA, TEPLOVODNÍ ROZVODY A REGULACE VYTÁPĚNÍ DŘEVOTERM s.r.o, BŘEZOVÁ</v>
      </c>
      <c r="F117" s="31"/>
      <c r="G117" s="31"/>
      <c r="H117" s="31"/>
      <c r="I117" s="149"/>
      <c r="J117" s="38"/>
      <c r="K117" s="38"/>
      <c r="L117" s="42"/>
    </row>
    <row r="118" ht="12" customHeight="1">
      <c r="B118" s="20"/>
      <c r="C118" s="31" t="s">
        <v>187</v>
      </c>
      <c r="D118" s="21"/>
      <c r="E118" s="21"/>
      <c r="F118" s="21"/>
      <c r="G118" s="21"/>
      <c r="H118" s="21"/>
      <c r="I118" s="141"/>
      <c r="J118" s="21"/>
      <c r="K118" s="21"/>
      <c r="L118" s="19"/>
    </row>
    <row r="119" ht="16.5" customHeight="1">
      <c r="B119" s="20"/>
      <c r="C119" s="21"/>
      <c r="D119" s="21"/>
      <c r="E119" s="186" t="s">
        <v>2632</v>
      </c>
      <c r="F119" s="21"/>
      <c r="G119" s="21"/>
      <c r="H119" s="21"/>
      <c r="I119" s="141"/>
      <c r="J119" s="21"/>
      <c r="K119" s="21"/>
      <c r="L119" s="19"/>
    </row>
    <row r="120" ht="12" customHeight="1">
      <c r="B120" s="20"/>
      <c r="C120" s="31" t="s">
        <v>233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="1" customFormat="1" ht="16.5" customHeight="1">
      <c r="B121" s="37"/>
      <c r="C121" s="38"/>
      <c r="D121" s="38"/>
      <c r="E121" s="296" t="s">
        <v>3370</v>
      </c>
      <c r="F121" s="38"/>
      <c r="G121" s="38"/>
      <c r="H121" s="38"/>
      <c r="I121" s="149"/>
      <c r="J121" s="38"/>
      <c r="K121" s="38"/>
      <c r="L121" s="42"/>
    </row>
    <row r="122" s="1" customFormat="1" ht="12" customHeight="1">
      <c r="B122" s="37"/>
      <c r="C122" s="31" t="s">
        <v>2380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="1" customFormat="1" ht="16.5" customHeight="1">
      <c r="B123" s="37"/>
      <c r="C123" s="38"/>
      <c r="D123" s="38"/>
      <c r="E123" s="70" t="str">
        <f>E13</f>
        <v>STR - STROJNÍ</v>
      </c>
      <c r="F123" s="38"/>
      <c r="G123" s="38"/>
      <c r="H123" s="38"/>
      <c r="I123" s="149"/>
      <c r="J123" s="38"/>
      <c r="K123" s="38"/>
      <c r="L123" s="42"/>
    </row>
    <row r="124" s="1" customFormat="1" ht="6.96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="1" customFormat="1" ht="12" customHeight="1">
      <c r="B125" s="37"/>
      <c r="C125" s="31" t="s">
        <v>20</v>
      </c>
      <c r="D125" s="38"/>
      <c r="E125" s="38"/>
      <c r="F125" s="26" t="str">
        <f>F16</f>
        <v>Březová</v>
      </c>
      <c r="G125" s="38"/>
      <c r="H125" s="38"/>
      <c r="I125" s="151" t="s">
        <v>22</v>
      </c>
      <c r="J125" s="73" t="str">
        <f>IF(J16="","",J16)</f>
        <v>26. 4. 2019</v>
      </c>
      <c r="K125" s="38"/>
      <c r="L125" s="42"/>
    </row>
    <row r="126" s="1" customFormat="1" ht="6.96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="1" customFormat="1" ht="15.15" customHeight="1">
      <c r="B127" s="37"/>
      <c r="C127" s="31" t="s">
        <v>24</v>
      </c>
      <c r="D127" s="38"/>
      <c r="E127" s="38"/>
      <c r="F127" s="26" t="str">
        <f>E19</f>
        <v xml:space="preserve"> </v>
      </c>
      <c r="G127" s="38"/>
      <c r="H127" s="38"/>
      <c r="I127" s="151" t="s">
        <v>29</v>
      </c>
      <c r="J127" s="35" t="str">
        <f>E25</f>
        <v>Ing. Michal Pátek</v>
      </c>
      <c r="K127" s="38"/>
      <c r="L127" s="42"/>
    </row>
    <row r="128" s="1" customFormat="1" ht="15.15" customHeight="1">
      <c r="B128" s="37"/>
      <c r="C128" s="31" t="s">
        <v>27</v>
      </c>
      <c r="D128" s="38"/>
      <c r="E128" s="38"/>
      <c r="F128" s="26" t="str">
        <f>IF(E22="","",E22)</f>
        <v>Vyplň údaj</v>
      </c>
      <c r="G128" s="38"/>
      <c r="H128" s="38"/>
      <c r="I128" s="151" t="s">
        <v>30</v>
      </c>
      <c r="J128" s="35" t="str">
        <f>E28</f>
        <v>VK CAD s.r.o.</v>
      </c>
      <c r="K128" s="38"/>
      <c r="L128" s="42"/>
    </row>
    <row r="129" s="1" customFormat="1" ht="10.32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="9" customFormat="1" ht="29.28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</f>
        <v>0</v>
      </c>
      <c r="Q131" s="98"/>
      <c r="R131" s="207">
        <f>R132</f>
        <v>0.36153200000000002</v>
      </c>
      <c r="S131" s="98"/>
      <c r="T131" s="208">
        <f>T132</f>
        <v>0</v>
      </c>
      <c r="AT131" s="16" t="s">
        <v>72</v>
      </c>
      <c r="AU131" s="16" t="s">
        <v>193</v>
      </c>
      <c r="BK131" s="209">
        <f>BK132</f>
        <v>0</v>
      </c>
    </row>
    <row r="132" s="10" customFormat="1" ht="25.92" customHeight="1">
      <c r="B132" s="210"/>
      <c r="C132" s="211"/>
      <c r="D132" s="212" t="s">
        <v>72</v>
      </c>
      <c r="E132" s="213" t="s">
        <v>1200</v>
      </c>
      <c r="F132" s="213" t="s">
        <v>1201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P133+P139+P143+P147+P156+P173</f>
        <v>0</v>
      </c>
      <c r="Q132" s="218"/>
      <c r="R132" s="219">
        <f>R133+R139+R143+R147+R156+R173</f>
        <v>0.36153200000000002</v>
      </c>
      <c r="S132" s="218"/>
      <c r="T132" s="220">
        <f>T133+T139+T143+T147+T156+T173</f>
        <v>0</v>
      </c>
      <c r="AR132" s="221" t="s">
        <v>83</v>
      </c>
      <c r="AT132" s="222" t="s">
        <v>72</v>
      </c>
      <c r="AU132" s="222" t="s">
        <v>73</v>
      </c>
      <c r="AY132" s="221" t="s">
        <v>208</v>
      </c>
      <c r="BK132" s="223">
        <f>BK133+BK139+BK143+BK147+BK156+BK173</f>
        <v>0</v>
      </c>
    </row>
    <row r="133" s="10" customFormat="1" ht="22.8" customHeight="1">
      <c r="B133" s="210"/>
      <c r="C133" s="211"/>
      <c r="D133" s="212" t="s">
        <v>72</v>
      </c>
      <c r="E133" s="248" t="s">
        <v>1202</v>
      </c>
      <c r="F133" s="248" t="s">
        <v>1203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SUM(P134:P138)</f>
        <v>0</v>
      </c>
      <c r="Q133" s="218"/>
      <c r="R133" s="219">
        <f>SUM(R134:R138)</f>
        <v>0.047112000000000001</v>
      </c>
      <c r="S133" s="218"/>
      <c r="T133" s="220">
        <f>SUM(T134:T138)</f>
        <v>0</v>
      </c>
      <c r="AR133" s="221" t="s">
        <v>83</v>
      </c>
      <c r="AT133" s="222" t="s">
        <v>72</v>
      </c>
      <c r="AU133" s="222" t="s">
        <v>81</v>
      </c>
      <c r="AY133" s="221" t="s">
        <v>208</v>
      </c>
      <c r="BK133" s="223">
        <f>SUM(BK134:BK138)</f>
        <v>0</v>
      </c>
    </row>
    <row r="134" s="1" customFormat="1" ht="24" customHeight="1">
      <c r="B134" s="37"/>
      <c r="C134" s="224" t="s">
        <v>81</v>
      </c>
      <c r="D134" s="224" t="s">
        <v>209</v>
      </c>
      <c r="E134" s="225" t="s">
        <v>1204</v>
      </c>
      <c r="F134" s="226" t="s">
        <v>1205</v>
      </c>
      <c r="G134" s="227" t="s">
        <v>600</v>
      </c>
      <c r="H134" s="228">
        <v>44</v>
      </c>
      <c r="I134" s="229"/>
      <c r="J134" s="230">
        <f>ROUND(I134*H134,2)</f>
        <v>0</v>
      </c>
      <c r="K134" s="226" t="s">
        <v>1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0.00019000000000000001</v>
      </c>
      <c r="R134" s="233">
        <f>Q134*H134</f>
        <v>0.0083600000000000011</v>
      </c>
      <c r="S134" s="233">
        <v>0</v>
      </c>
      <c r="T134" s="234">
        <f>S134*H134</f>
        <v>0</v>
      </c>
      <c r="AR134" s="235" t="s">
        <v>336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3459</v>
      </c>
    </row>
    <row r="135" s="1" customFormat="1" ht="24" customHeight="1">
      <c r="B135" s="37"/>
      <c r="C135" s="250" t="s">
        <v>83</v>
      </c>
      <c r="D135" s="250" t="s">
        <v>281</v>
      </c>
      <c r="E135" s="251" t="s">
        <v>1207</v>
      </c>
      <c r="F135" s="252" t="s">
        <v>2668</v>
      </c>
      <c r="G135" s="253" t="s">
        <v>600</v>
      </c>
      <c r="H135" s="254">
        <v>4</v>
      </c>
      <c r="I135" s="255"/>
      <c r="J135" s="256">
        <f>ROUND(I135*H135,2)</f>
        <v>0</v>
      </c>
      <c r="K135" s="252" t="s">
        <v>1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404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3460</v>
      </c>
    </row>
    <row r="136" s="1" customFormat="1" ht="24" customHeight="1">
      <c r="B136" s="37"/>
      <c r="C136" s="250" t="s">
        <v>104</v>
      </c>
      <c r="D136" s="250" t="s">
        <v>281</v>
      </c>
      <c r="E136" s="251" t="s">
        <v>2635</v>
      </c>
      <c r="F136" s="252" t="s">
        <v>2636</v>
      </c>
      <c r="G136" s="253" t="s">
        <v>600</v>
      </c>
      <c r="H136" s="254">
        <v>8</v>
      </c>
      <c r="I136" s="255"/>
      <c r="J136" s="256">
        <f>ROUND(I136*H136,2)</f>
        <v>0</v>
      </c>
      <c r="K136" s="252" t="s">
        <v>1</v>
      </c>
      <c r="L136" s="257"/>
      <c r="M136" s="258" t="s">
        <v>1</v>
      </c>
      <c r="N136" s="259" t="s">
        <v>38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404</v>
      </c>
      <c r="AT136" s="235" t="s">
        <v>281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3461</v>
      </c>
    </row>
    <row r="137" s="1" customFormat="1" ht="24" customHeight="1">
      <c r="B137" s="37"/>
      <c r="C137" s="250" t="s">
        <v>221</v>
      </c>
      <c r="D137" s="250" t="s">
        <v>281</v>
      </c>
      <c r="E137" s="251" t="s">
        <v>2670</v>
      </c>
      <c r="F137" s="252" t="s">
        <v>2671</v>
      </c>
      <c r="G137" s="253" t="s">
        <v>600</v>
      </c>
      <c r="H137" s="254">
        <v>32</v>
      </c>
      <c r="I137" s="255"/>
      <c r="J137" s="256">
        <f>ROUND(I137*H137,2)</f>
        <v>0</v>
      </c>
      <c r="K137" s="252" t="s">
        <v>1</v>
      </c>
      <c r="L137" s="257"/>
      <c r="M137" s="258" t="s">
        <v>1</v>
      </c>
      <c r="N137" s="259" t="s">
        <v>38</v>
      </c>
      <c r="O137" s="85"/>
      <c r="P137" s="233">
        <f>O137*H137</f>
        <v>0</v>
      </c>
      <c r="Q137" s="233">
        <v>0.0012110000000000001</v>
      </c>
      <c r="R137" s="233">
        <f>Q137*H137</f>
        <v>0.038752000000000002</v>
      </c>
      <c r="S137" s="233">
        <v>0</v>
      </c>
      <c r="T137" s="234">
        <f>S137*H137</f>
        <v>0</v>
      </c>
      <c r="AR137" s="235" t="s">
        <v>404</v>
      </c>
      <c r="AT137" s="235" t="s">
        <v>281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336</v>
      </c>
      <c r="BM137" s="235" t="s">
        <v>3462</v>
      </c>
    </row>
    <row r="138" s="1" customFormat="1" ht="24" customHeight="1">
      <c r="B138" s="37"/>
      <c r="C138" s="224" t="s">
        <v>207</v>
      </c>
      <c r="D138" s="224" t="s">
        <v>209</v>
      </c>
      <c r="E138" s="225" t="s">
        <v>1225</v>
      </c>
      <c r="F138" s="226" t="s">
        <v>1226</v>
      </c>
      <c r="G138" s="227" t="s">
        <v>1227</v>
      </c>
      <c r="H138" s="228">
        <v>0.047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3463</v>
      </c>
    </row>
    <row r="139" s="10" customFormat="1" ht="22.8" customHeight="1">
      <c r="B139" s="210"/>
      <c r="C139" s="211"/>
      <c r="D139" s="212" t="s">
        <v>72</v>
      </c>
      <c r="E139" s="248" t="s">
        <v>1249</v>
      </c>
      <c r="F139" s="248" t="s">
        <v>1250</v>
      </c>
      <c r="G139" s="211"/>
      <c r="H139" s="211"/>
      <c r="I139" s="214"/>
      <c r="J139" s="249">
        <f>BK139</f>
        <v>0</v>
      </c>
      <c r="K139" s="211"/>
      <c r="L139" s="216"/>
      <c r="M139" s="217"/>
      <c r="N139" s="218"/>
      <c r="O139" s="218"/>
      <c r="P139" s="219">
        <f>SUM(P140:P142)</f>
        <v>0</v>
      </c>
      <c r="Q139" s="218"/>
      <c r="R139" s="219">
        <f>SUM(R140:R142)</f>
        <v>0</v>
      </c>
      <c r="S139" s="218"/>
      <c r="T139" s="220">
        <f>SUM(T140:T142)</f>
        <v>0</v>
      </c>
      <c r="AR139" s="221" t="s">
        <v>83</v>
      </c>
      <c r="AT139" s="222" t="s">
        <v>72</v>
      </c>
      <c r="AU139" s="222" t="s">
        <v>81</v>
      </c>
      <c r="AY139" s="221" t="s">
        <v>208</v>
      </c>
      <c r="BK139" s="223">
        <f>SUM(BK140:BK142)</f>
        <v>0</v>
      </c>
    </row>
    <row r="140" s="1" customFormat="1" ht="24" customHeight="1">
      <c r="B140" s="37"/>
      <c r="C140" s="224" t="s">
        <v>228</v>
      </c>
      <c r="D140" s="224" t="s">
        <v>209</v>
      </c>
      <c r="E140" s="225" t="s">
        <v>1251</v>
      </c>
      <c r="F140" s="226" t="s">
        <v>2639</v>
      </c>
      <c r="G140" s="227" t="s">
        <v>212</v>
      </c>
      <c r="H140" s="228">
        <v>1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3464</v>
      </c>
    </row>
    <row r="141" s="1" customFormat="1" ht="16.5" customHeight="1">
      <c r="B141" s="37"/>
      <c r="C141" s="224" t="s">
        <v>302</v>
      </c>
      <c r="D141" s="224" t="s">
        <v>209</v>
      </c>
      <c r="E141" s="225" t="s">
        <v>1254</v>
      </c>
      <c r="F141" s="226" t="s">
        <v>2641</v>
      </c>
      <c r="G141" s="227" t="s">
        <v>1256</v>
      </c>
      <c r="H141" s="228">
        <v>72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336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3465</v>
      </c>
    </row>
    <row r="142" s="1" customFormat="1" ht="24" customHeight="1">
      <c r="B142" s="37"/>
      <c r="C142" s="224" t="s">
        <v>285</v>
      </c>
      <c r="D142" s="224" t="s">
        <v>209</v>
      </c>
      <c r="E142" s="225" t="s">
        <v>1258</v>
      </c>
      <c r="F142" s="226" t="s">
        <v>1259</v>
      </c>
      <c r="G142" s="227" t="s">
        <v>212</v>
      </c>
      <c r="H142" s="228">
        <v>1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3466</v>
      </c>
    </row>
    <row r="143" s="10" customFormat="1" ht="22.8" customHeight="1">
      <c r="B143" s="210"/>
      <c r="C143" s="211"/>
      <c r="D143" s="212" t="s">
        <v>72</v>
      </c>
      <c r="E143" s="248" t="s">
        <v>1276</v>
      </c>
      <c r="F143" s="248" t="s">
        <v>1250</v>
      </c>
      <c r="G143" s="211"/>
      <c r="H143" s="211"/>
      <c r="I143" s="214"/>
      <c r="J143" s="249">
        <f>BK143</f>
        <v>0</v>
      </c>
      <c r="K143" s="211"/>
      <c r="L143" s="216"/>
      <c r="M143" s="217"/>
      <c r="N143" s="218"/>
      <c r="O143" s="218"/>
      <c r="P143" s="219">
        <f>SUM(P144:P146)</f>
        <v>0</v>
      </c>
      <c r="Q143" s="218"/>
      <c r="R143" s="219">
        <f>SUM(R144:R146)</f>
        <v>0.053540000000000004</v>
      </c>
      <c r="S143" s="218"/>
      <c r="T143" s="220">
        <f>SUM(T144:T146)</f>
        <v>0</v>
      </c>
      <c r="AR143" s="221" t="s">
        <v>83</v>
      </c>
      <c r="AT143" s="222" t="s">
        <v>72</v>
      </c>
      <c r="AU143" s="222" t="s">
        <v>81</v>
      </c>
      <c r="AY143" s="221" t="s">
        <v>208</v>
      </c>
      <c r="BK143" s="223">
        <f>SUM(BK144:BK146)</f>
        <v>0</v>
      </c>
    </row>
    <row r="144" s="1" customFormat="1" ht="24" customHeight="1">
      <c r="B144" s="37"/>
      <c r="C144" s="224" t="s">
        <v>309</v>
      </c>
      <c r="D144" s="224" t="s">
        <v>209</v>
      </c>
      <c r="E144" s="225" t="s">
        <v>3467</v>
      </c>
      <c r="F144" s="226" t="s">
        <v>3468</v>
      </c>
      <c r="G144" s="227" t="s">
        <v>212</v>
      </c>
      <c r="H144" s="228">
        <v>1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0.0035400000000000002</v>
      </c>
      <c r="R144" s="233">
        <f>Q144*H144</f>
        <v>0.0035400000000000002</v>
      </c>
      <c r="S144" s="233">
        <v>0</v>
      </c>
      <c r="T144" s="234">
        <f>S144*H144</f>
        <v>0</v>
      </c>
      <c r="AR144" s="235" t="s">
        <v>336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3469</v>
      </c>
    </row>
    <row r="145" s="1" customFormat="1" ht="24" customHeight="1">
      <c r="B145" s="37"/>
      <c r="C145" s="250" t="s">
        <v>313</v>
      </c>
      <c r="D145" s="250" t="s">
        <v>281</v>
      </c>
      <c r="E145" s="251" t="s">
        <v>2682</v>
      </c>
      <c r="F145" s="252" t="s">
        <v>3470</v>
      </c>
      <c r="G145" s="253" t="s">
        <v>212</v>
      </c>
      <c r="H145" s="254">
        <v>1</v>
      </c>
      <c r="I145" s="255"/>
      <c r="J145" s="256">
        <f>ROUND(I145*H145,2)</f>
        <v>0</v>
      </c>
      <c r="K145" s="252" t="s">
        <v>1</v>
      </c>
      <c r="L145" s="257"/>
      <c r="M145" s="258" t="s">
        <v>1</v>
      </c>
      <c r="N145" s="259" t="s">
        <v>38</v>
      </c>
      <c r="O145" s="85"/>
      <c r="P145" s="233">
        <f>O145*H145</f>
        <v>0</v>
      </c>
      <c r="Q145" s="233">
        <v>0.050000000000000003</v>
      </c>
      <c r="R145" s="233">
        <f>Q145*H145</f>
        <v>0.050000000000000003</v>
      </c>
      <c r="S145" s="233">
        <v>0</v>
      </c>
      <c r="T145" s="234">
        <f>S145*H145</f>
        <v>0</v>
      </c>
      <c r="AR145" s="235" t="s">
        <v>404</v>
      </c>
      <c r="AT145" s="235" t="s">
        <v>281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3471</v>
      </c>
    </row>
    <row r="146" s="1" customFormat="1" ht="16.5" customHeight="1">
      <c r="B146" s="37"/>
      <c r="C146" s="224" t="s">
        <v>317</v>
      </c>
      <c r="D146" s="224" t="s">
        <v>209</v>
      </c>
      <c r="E146" s="225" t="s">
        <v>1337</v>
      </c>
      <c r="F146" s="226" t="s">
        <v>1338</v>
      </c>
      <c r="G146" s="227" t="s">
        <v>1227</v>
      </c>
      <c r="H146" s="228">
        <v>0.053999999999999999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3472</v>
      </c>
    </row>
    <row r="147" s="10" customFormat="1" ht="22.8" customHeight="1">
      <c r="B147" s="210"/>
      <c r="C147" s="211"/>
      <c r="D147" s="212" t="s">
        <v>72</v>
      </c>
      <c r="E147" s="248" t="s">
        <v>1340</v>
      </c>
      <c r="F147" s="248" t="s">
        <v>1250</v>
      </c>
      <c r="G147" s="211"/>
      <c r="H147" s="211"/>
      <c r="I147" s="214"/>
      <c r="J147" s="249">
        <f>BK147</f>
        <v>0</v>
      </c>
      <c r="K147" s="211"/>
      <c r="L147" s="216"/>
      <c r="M147" s="217"/>
      <c r="N147" s="218"/>
      <c r="O147" s="218"/>
      <c r="P147" s="219">
        <f>SUM(P148:P155)</f>
        <v>0</v>
      </c>
      <c r="Q147" s="218"/>
      <c r="R147" s="219">
        <f>SUM(R148:R155)</f>
        <v>0.24831999999999999</v>
      </c>
      <c r="S147" s="218"/>
      <c r="T147" s="220">
        <f>SUM(T148:T155)</f>
        <v>0</v>
      </c>
      <c r="AR147" s="221" t="s">
        <v>83</v>
      </c>
      <c r="AT147" s="222" t="s">
        <v>72</v>
      </c>
      <c r="AU147" s="222" t="s">
        <v>81</v>
      </c>
      <c r="AY147" s="221" t="s">
        <v>208</v>
      </c>
      <c r="BK147" s="223">
        <f>SUM(BK148:BK155)</f>
        <v>0</v>
      </c>
    </row>
    <row r="148" s="1" customFormat="1" ht="24" customHeight="1">
      <c r="B148" s="37"/>
      <c r="C148" s="224" t="s">
        <v>321</v>
      </c>
      <c r="D148" s="224" t="s">
        <v>209</v>
      </c>
      <c r="E148" s="225" t="s">
        <v>1344</v>
      </c>
      <c r="F148" s="226" t="s">
        <v>1345</v>
      </c>
      <c r="G148" s="227" t="s">
        <v>600</v>
      </c>
      <c r="H148" s="228">
        <v>4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0.00296</v>
      </c>
      <c r="R148" s="233">
        <f>Q148*H148</f>
        <v>0.01184</v>
      </c>
      <c r="S148" s="233">
        <v>0</v>
      </c>
      <c r="T148" s="234">
        <f>S148*H148</f>
        <v>0</v>
      </c>
      <c r="AR148" s="235" t="s">
        <v>336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3473</v>
      </c>
    </row>
    <row r="149" s="1" customFormat="1" ht="24" customHeight="1">
      <c r="B149" s="37"/>
      <c r="C149" s="224" t="s">
        <v>325</v>
      </c>
      <c r="D149" s="224" t="s">
        <v>209</v>
      </c>
      <c r="E149" s="225" t="s">
        <v>1350</v>
      </c>
      <c r="F149" s="226" t="s">
        <v>1351</v>
      </c>
      <c r="G149" s="227" t="s">
        <v>600</v>
      </c>
      <c r="H149" s="228">
        <v>8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0.0044000000000000003</v>
      </c>
      <c r="R149" s="233">
        <f>Q149*H149</f>
        <v>0.035200000000000002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3474</v>
      </c>
    </row>
    <row r="150" s="1" customFormat="1" ht="24" customHeight="1">
      <c r="B150" s="37"/>
      <c r="C150" s="224" t="s">
        <v>329</v>
      </c>
      <c r="D150" s="224" t="s">
        <v>209</v>
      </c>
      <c r="E150" s="225" t="s">
        <v>1353</v>
      </c>
      <c r="F150" s="226" t="s">
        <v>1354</v>
      </c>
      <c r="G150" s="227" t="s">
        <v>600</v>
      </c>
      <c r="H150" s="228">
        <v>32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0.0062899999999999996</v>
      </c>
      <c r="R150" s="233">
        <f>Q150*H150</f>
        <v>0.20127999999999999</v>
      </c>
      <c r="S150" s="233">
        <v>0</v>
      </c>
      <c r="T150" s="234">
        <f>S150*H150</f>
        <v>0</v>
      </c>
      <c r="AR150" s="235" t="s">
        <v>336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3475</v>
      </c>
    </row>
    <row r="151" s="1" customFormat="1" ht="16.5" customHeight="1">
      <c r="B151" s="37"/>
      <c r="C151" s="224" t="s">
        <v>8</v>
      </c>
      <c r="D151" s="224" t="s">
        <v>209</v>
      </c>
      <c r="E151" s="225" t="s">
        <v>1362</v>
      </c>
      <c r="F151" s="226" t="s">
        <v>1363</v>
      </c>
      <c r="G151" s="227" t="s">
        <v>600</v>
      </c>
      <c r="H151" s="228">
        <v>12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3476</v>
      </c>
    </row>
    <row r="152" s="1" customFormat="1" ht="16.5" customHeight="1">
      <c r="B152" s="37"/>
      <c r="C152" s="224" t="s">
        <v>336</v>
      </c>
      <c r="D152" s="224" t="s">
        <v>209</v>
      </c>
      <c r="E152" s="225" t="s">
        <v>1365</v>
      </c>
      <c r="F152" s="226" t="s">
        <v>1366</v>
      </c>
      <c r="G152" s="227" t="s">
        <v>600</v>
      </c>
      <c r="H152" s="228">
        <v>32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336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3477</v>
      </c>
    </row>
    <row r="153" s="1" customFormat="1" ht="24" customHeight="1">
      <c r="B153" s="37"/>
      <c r="C153" s="224" t="s">
        <v>341</v>
      </c>
      <c r="D153" s="224" t="s">
        <v>209</v>
      </c>
      <c r="E153" s="225" t="s">
        <v>1371</v>
      </c>
      <c r="F153" s="226" t="s">
        <v>1372</v>
      </c>
      <c r="G153" s="227" t="s">
        <v>1227</v>
      </c>
      <c r="H153" s="228">
        <v>0.248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336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3478</v>
      </c>
    </row>
    <row r="154" s="1" customFormat="1" ht="16.5" customHeight="1">
      <c r="B154" s="37"/>
      <c r="C154" s="224" t="s">
        <v>345</v>
      </c>
      <c r="D154" s="224" t="s">
        <v>209</v>
      </c>
      <c r="E154" s="225" t="s">
        <v>2700</v>
      </c>
      <c r="F154" s="226" t="s">
        <v>2701</v>
      </c>
      <c r="G154" s="227" t="s">
        <v>212</v>
      </c>
      <c r="H154" s="228">
        <v>4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336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3479</v>
      </c>
    </row>
    <row r="155" s="1" customFormat="1" ht="16.5" customHeight="1">
      <c r="B155" s="37"/>
      <c r="C155" s="224" t="s">
        <v>349</v>
      </c>
      <c r="D155" s="224" t="s">
        <v>209</v>
      </c>
      <c r="E155" s="225" t="s">
        <v>3480</v>
      </c>
      <c r="F155" s="226" t="s">
        <v>3481</v>
      </c>
      <c r="G155" s="227" t="s">
        <v>212</v>
      </c>
      <c r="H155" s="228">
        <v>2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336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3482</v>
      </c>
    </row>
    <row r="156" s="10" customFormat="1" ht="22.8" customHeight="1">
      <c r="B156" s="210"/>
      <c r="C156" s="211"/>
      <c r="D156" s="212" t="s">
        <v>72</v>
      </c>
      <c r="E156" s="248" t="s">
        <v>1374</v>
      </c>
      <c r="F156" s="248" t="s">
        <v>1250</v>
      </c>
      <c r="G156" s="211"/>
      <c r="H156" s="211"/>
      <c r="I156" s="214"/>
      <c r="J156" s="249">
        <f>BK156</f>
        <v>0</v>
      </c>
      <c r="K156" s="211"/>
      <c r="L156" s="216"/>
      <c r="M156" s="217"/>
      <c r="N156" s="218"/>
      <c r="O156" s="218"/>
      <c r="P156" s="219">
        <f>SUM(P157:P172)</f>
        <v>0</v>
      </c>
      <c r="Q156" s="218"/>
      <c r="R156" s="219">
        <f>SUM(R157:R172)</f>
        <v>0.011679999999999999</v>
      </c>
      <c r="S156" s="218"/>
      <c r="T156" s="220">
        <f>SUM(T157:T172)</f>
        <v>0</v>
      </c>
      <c r="AR156" s="221" t="s">
        <v>83</v>
      </c>
      <c r="AT156" s="222" t="s">
        <v>72</v>
      </c>
      <c r="AU156" s="222" t="s">
        <v>81</v>
      </c>
      <c r="AY156" s="221" t="s">
        <v>208</v>
      </c>
      <c r="BK156" s="223">
        <f>SUM(BK157:BK172)</f>
        <v>0</v>
      </c>
    </row>
    <row r="157" s="1" customFormat="1" ht="16.5" customHeight="1">
      <c r="B157" s="37"/>
      <c r="C157" s="224" t="s">
        <v>353</v>
      </c>
      <c r="D157" s="224" t="s">
        <v>209</v>
      </c>
      <c r="E157" s="225" t="s">
        <v>1408</v>
      </c>
      <c r="F157" s="226" t="s">
        <v>1409</v>
      </c>
      <c r="G157" s="227" t="s">
        <v>212</v>
      </c>
      <c r="H157" s="228">
        <v>5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3.0000000000000001E-05</v>
      </c>
      <c r="R157" s="233">
        <f>Q157*H157</f>
        <v>0.00015000000000000001</v>
      </c>
      <c r="S157" s="233">
        <v>0</v>
      </c>
      <c r="T157" s="234">
        <f>S157*H157</f>
        <v>0</v>
      </c>
      <c r="AR157" s="235" t="s">
        <v>336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3483</v>
      </c>
    </row>
    <row r="158" s="1" customFormat="1" ht="16.5" customHeight="1">
      <c r="B158" s="37"/>
      <c r="C158" s="250" t="s">
        <v>7</v>
      </c>
      <c r="D158" s="250" t="s">
        <v>281</v>
      </c>
      <c r="E158" s="251" t="s">
        <v>1411</v>
      </c>
      <c r="F158" s="252" t="s">
        <v>2652</v>
      </c>
      <c r="G158" s="253" t="s">
        <v>212</v>
      </c>
      <c r="H158" s="254">
        <v>3</v>
      </c>
      <c r="I158" s="255"/>
      <c r="J158" s="256">
        <f>ROUND(I158*H158,2)</f>
        <v>0</v>
      </c>
      <c r="K158" s="252" t="s">
        <v>1</v>
      </c>
      <c r="L158" s="257"/>
      <c r="M158" s="258" t="s">
        <v>1</v>
      </c>
      <c r="N158" s="259" t="s">
        <v>38</v>
      </c>
      <c r="O158" s="85"/>
      <c r="P158" s="233">
        <f>O158*H158</f>
        <v>0</v>
      </c>
      <c r="Q158" s="233">
        <v>0.00025000000000000001</v>
      </c>
      <c r="R158" s="233">
        <f>Q158*H158</f>
        <v>0.00075000000000000002</v>
      </c>
      <c r="S158" s="233">
        <v>0</v>
      </c>
      <c r="T158" s="234">
        <f>S158*H158</f>
        <v>0</v>
      </c>
      <c r="AR158" s="235" t="s">
        <v>404</v>
      </c>
      <c r="AT158" s="235" t="s">
        <v>281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3484</v>
      </c>
    </row>
    <row r="159" s="1" customFormat="1" ht="24" customHeight="1">
      <c r="B159" s="37"/>
      <c r="C159" s="250" t="s">
        <v>360</v>
      </c>
      <c r="D159" s="250" t="s">
        <v>281</v>
      </c>
      <c r="E159" s="251" t="s">
        <v>3046</v>
      </c>
      <c r="F159" s="252" t="s">
        <v>3047</v>
      </c>
      <c r="G159" s="253" t="s">
        <v>212</v>
      </c>
      <c r="H159" s="254">
        <v>2</v>
      </c>
      <c r="I159" s="255"/>
      <c r="J159" s="256">
        <f>ROUND(I159*H159,2)</f>
        <v>0</v>
      </c>
      <c r="K159" s="252" t="s">
        <v>1</v>
      </c>
      <c r="L159" s="257"/>
      <c r="M159" s="258" t="s">
        <v>1</v>
      </c>
      <c r="N159" s="259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404</v>
      </c>
      <c r="AT159" s="235" t="s">
        <v>281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336</v>
      </c>
      <c r="BM159" s="235" t="s">
        <v>3485</v>
      </c>
    </row>
    <row r="160" s="1" customFormat="1" ht="16.5" customHeight="1">
      <c r="B160" s="37"/>
      <c r="C160" s="224" t="s">
        <v>364</v>
      </c>
      <c r="D160" s="224" t="s">
        <v>209</v>
      </c>
      <c r="E160" s="225" t="s">
        <v>1429</v>
      </c>
      <c r="F160" s="226" t="s">
        <v>1430</v>
      </c>
      <c r="G160" s="227" t="s">
        <v>212</v>
      </c>
      <c r="H160" s="228">
        <v>3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0.00013999999999999999</v>
      </c>
      <c r="R160" s="233">
        <f>Q160*H160</f>
        <v>0.00041999999999999996</v>
      </c>
      <c r="S160" s="233">
        <v>0</v>
      </c>
      <c r="T160" s="234">
        <f>S160*H160</f>
        <v>0</v>
      </c>
      <c r="AR160" s="235" t="s">
        <v>336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3486</v>
      </c>
    </row>
    <row r="161" s="1" customFormat="1" ht="16.5" customHeight="1">
      <c r="B161" s="37"/>
      <c r="C161" s="250" t="s">
        <v>368</v>
      </c>
      <c r="D161" s="250" t="s">
        <v>281</v>
      </c>
      <c r="E161" s="251" t="s">
        <v>1432</v>
      </c>
      <c r="F161" s="252" t="s">
        <v>2712</v>
      </c>
      <c r="G161" s="253" t="s">
        <v>212</v>
      </c>
      <c r="H161" s="254">
        <v>2</v>
      </c>
      <c r="I161" s="255"/>
      <c r="J161" s="256">
        <f>ROUND(I161*H161,2)</f>
        <v>0</v>
      </c>
      <c r="K161" s="252" t="s">
        <v>1</v>
      </c>
      <c r="L161" s="257"/>
      <c r="M161" s="258" t="s">
        <v>1</v>
      </c>
      <c r="N161" s="259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404</v>
      </c>
      <c r="AT161" s="235" t="s">
        <v>281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3487</v>
      </c>
    </row>
    <row r="162" s="1" customFormat="1" ht="36" customHeight="1">
      <c r="B162" s="37"/>
      <c r="C162" s="250" t="s">
        <v>372</v>
      </c>
      <c r="D162" s="250" t="s">
        <v>281</v>
      </c>
      <c r="E162" s="251" t="s">
        <v>1378</v>
      </c>
      <c r="F162" s="252" t="s">
        <v>3051</v>
      </c>
      <c r="G162" s="253" t="s">
        <v>212</v>
      </c>
      <c r="H162" s="254">
        <v>1</v>
      </c>
      <c r="I162" s="255"/>
      <c r="J162" s="256">
        <f>ROUND(I162*H162,2)</f>
        <v>0</v>
      </c>
      <c r="K162" s="252" t="s">
        <v>1</v>
      </c>
      <c r="L162" s="257"/>
      <c r="M162" s="258" t="s">
        <v>1</v>
      </c>
      <c r="N162" s="259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404</v>
      </c>
      <c r="AT162" s="235" t="s">
        <v>281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3488</v>
      </c>
    </row>
    <row r="163" s="1" customFormat="1" ht="16.5" customHeight="1">
      <c r="B163" s="37"/>
      <c r="C163" s="224" t="s">
        <v>376</v>
      </c>
      <c r="D163" s="224" t="s">
        <v>209</v>
      </c>
      <c r="E163" s="225" t="s">
        <v>3187</v>
      </c>
      <c r="F163" s="226" t="s">
        <v>3188</v>
      </c>
      <c r="G163" s="227" t="s">
        <v>212</v>
      </c>
      <c r="H163" s="228">
        <v>7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0.00033</v>
      </c>
      <c r="R163" s="233">
        <f>Q163*H163</f>
        <v>0.00231</v>
      </c>
      <c r="S163" s="233">
        <v>0</v>
      </c>
      <c r="T163" s="234">
        <f>S163*H163</f>
        <v>0</v>
      </c>
      <c r="AR163" s="235" t="s">
        <v>336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3489</v>
      </c>
    </row>
    <row r="164" s="1" customFormat="1" ht="16.5" customHeight="1">
      <c r="B164" s="37"/>
      <c r="C164" s="250" t="s">
        <v>384</v>
      </c>
      <c r="D164" s="250" t="s">
        <v>281</v>
      </c>
      <c r="E164" s="251" t="s">
        <v>3190</v>
      </c>
      <c r="F164" s="252" t="s">
        <v>3191</v>
      </c>
      <c r="G164" s="253" t="s">
        <v>212</v>
      </c>
      <c r="H164" s="254">
        <v>4</v>
      </c>
      <c r="I164" s="255"/>
      <c r="J164" s="256">
        <f>ROUND(I164*H164,2)</f>
        <v>0</v>
      </c>
      <c r="K164" s="252" t="s">
        <v>1</v>
      </c>
      <c r="L164" s="257"/>
      <c r="M164" s="258" t="s">
        <v>1</v>
      </c>
      <c r="N164" s="259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404</v>
      </c>
      <c r="AT164" s="235" t="s">
        <v>281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3490</v>
      </c>
    </row>
    <row r="165" s="1" customFormat="1" ht="16.5" customHeight="1">
      <c r="B165" s="37"/>
      <c r="C165" s="250" t="s">
        <v>388</v>
      </c>
      <c r="D165" s="250" t="s">
        <v>281</v>
      </c>
      <c r="E165" s="251" t="s">
        <v>3193</v>
      </c>
      <c r="F165" s="252" t="s">
        <v>3194</v>
      </c>
      <c r="G165" s="253" t="s">
        <v>212</v>
      </c>
      <c r="H165" s="254">
        <v>2</v>
      </c>
      <c r="I165" s="255"/>
      <c r="J165" s="256">
        <f>ROUND(I165*H165,2)</f>
        <v>0</v>
      </c>
      <c r="K165" s="252" t="s">
        <v>1</v>
      </c>
      <c r="L165" s="257"/>
      <c r="M165" s="258" t="s">
        <v>1</v>
      </c>
      <c r="N165" s="259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404</v>
      </c>
      <c r="AT165" s="235" t="s">
        <v>281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3491</v>
      </c>
    </row>
    <row r="166" s="1" customFormat="1" ht="16.5" customHeight="1">
      <c r="B166" s="37"/>
      <c r="C166" s="250" t="s">
        <v>392</v>
      </c>
      <c r="D166" s="250" t="s">
        <v>281</v>
      </c>
      <c r="E166" s="251" t="s">
        <v>3196</v>
      </c>
      <c r="F166" s="252" t="s">
        <v>3197</v>
      </c>
      <c r="G166" s="253" t="s">
        <v>212</v>
      </c>
      <c r="H166" s="254">
        <v>1</v>
      </c>
      <c r="I166" s="255"/>
      <c r="J166" s="256">
        <f>ROUND(I166*H166,2)</f>
        <v>0</v>
      </c>
      <c r="K166" s="252" t="s">
        <v>1</v>
      </c>
      <c r="L166" s="257"/>
      <c r="M166" s="258" t="s">
        <v>1</v>
      </c>
      <c r="N166" s="259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404</v>
      </c>
      <c r="AT166" s="235" t="s">
        <v>281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336</v>
      </c>
      <c r="BM166" s="235" t="s">
        <v>3492</v>
      </c>
    </row>
    <row r="167" s="1" customFormat="1" ht="16.5" customHeight="1">
      <c r="B167" s="37"/>
      <c r="C167" s="224" t="s">
        <v>396</v>
      </c>
      <c r="D167" s="224" t="s">
        <v>209</v>
      </c>
      <c r="E167" s="225" t="s">
        <v>3493</v>
      </c>
      <c r="F167" s="226" t="s">
        <v>3494</v>
      </c>
      <c r="G167" s="227" t="s">
        <v>212</v>
      </c>
      <c r="H167" s="228">
        <v>1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0.00035</v>
      </c>
      <c r="R167" s="233">
        <f>Q167*H167</f>
        <v>0.00035</v>
      </c>
      <c r="S167" s="233">
        <v>0</v>
      </c>
      <c r="T167" s="234">
        <f>S167*H167</f>
        <v>0</v>
      </c>
      <c r="AR167" s="235" t="s">
        <v>336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3495</v>
      </c>
    </row>
    <row r="168" s="1" customFormat="1" ht="36" customHeight="1">
      <c r="B168" s="37"/>
      <c r="C168" s="250" t="s">
        <v>400</v>
      </c>
      <c r="D168" s="250" t="s">
        <v>281</v>
      </c>
      <c r="E168" s="251" t="s">
        <v>1384</v>
      </c>
      <c r="F168" s="252" t="s">
        <v>3496</v>
      </c>
      <c r="G168" s="253" t="s">
        <v>212</v>
      </c>
      <c r="H168" s="254">
        <v>1</v>
      </c>
      <c r="I168" s="255"/>
      <c r="J168" s="256">
        <f>ROUND(I168*H168,2)</f>
        <v>0</v>
      </c>
      <c r="K168" s="252" t="s">
        <v>1</v>
      </c>
      <c r="L168" s="257"/>
      <c r="M168" s="258" t="s">
        <v>1</v>
      </c>
      <c r="N168" s="259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404</v>
      </c>
      <c r="AT168" s="235" t="s">
        <v>281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336</v>
      </c>
      <c r="BM168" s="235" t="s">
        <v>3497</v>
      </c>
    </row>
    <row r="169" s="1" customFormat="1" ht="24" customHeight="1">
      <c r="B169" s="37"/>
      <c r="C169" s="224" t="s">
        <v>404</v>
      </c>
      <c r="D169" s="224" t="s">
        <v>209</v>
      </c>
      <c r="E169" s="225" t="s">
        <v>1444</v>
      </c>
      <c r="F169" s="226" t="s">
        <v>1445</v>
      </c>
      <c r="G169" s="227" t="s">
        <v>212</v>
      </c>
      <c r="H169" s="228">
        <v>4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0.00052999999999999998</v>
      </c>
      <c r="R169" s="233">
        <f>Q169*H169</f>
        <v>0.0021199999999999999</v>
      </c>
      <c r="S169" s="233">
        <v>0</v>
      </c>
      <c r="T169" s="234">
        <f>S169*H169</f>
        <v>0</v>
      </c>
      <c r="AR169" s="235" t="s">
        <v>336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336</v>
      </c>
      <c r="BM169" s="235" t="s">
        <v>3498</v>
      </c>
    </row>
    <row r="170" s="1" customFormat="1" ht="24" customHeight="1">
      <c r="B170" s="37"/>
      <c r="C170" s="224" t="s">
        <v>408</v>
      </c>
      <c r="D170" s="224" t="s">
        <v>209</v>
      </c>
      <c r="E170" s="225" t="s">
        <v>1447</v>
      </c>
      <c r="F170" s="226" t="s">
        <v>1448</v>
      </c>
      <c r="G170" s="227" t="s">
        <v>212</v>
      </c>
      <c r="H170" s="228">
        <v>2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0.00147</v>
      </c>
      <c r="R170" s="233">
        <f>Q170*H170</f>
        <v>0.0029399999999999999</v>
      </c>
      <c r="S170" s="233">
        <v>0</v>
      </c>
      <c r="T170" s="234">
        <f>S170*H170</f>
        <v>0</v>
      </c>
      <c r="AR170" s="235" t="s">
        <v>336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336</v>
      </c>
      <c r="BM170" s="235" t="s">
        <v>3499</v>
      </c>
    </row>
    <row r="171" s="1" customFormat="1" ht="16.5" customHeight="1">
      <c r="B171" s="37"/>
      <c r="C171" s="224" t="s">
        <v>412</v>
      </c>
      <c r="D171" s="224" t="s">
        <v>209</v>
      </c>
      <c r="E171" s="225" t="s">
        <v>1450</v>
      </c>
      <c r="F171" s="226" t="s">
        <v>1451</v>
      </c>
      <c r="G171" s="227" t="s">
        <v>212</v>
      </c>
      <c r="H171" s="228">
        <v>11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0.00024000000000000001</v>
      </c>
      <c r="R171" s="233">
        <f>Q171*H171</f>
        <v>0.00264</v>
      </c>
      <c r="S171" s="233">
        <v>0</v>
      </c>
      <c r="T171" s="234">
        <f>S171*H171</f>
        <v>0</v>
      </c>
      <c r="AR171" s="235" t="s">
        <v>336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336</v>
      </c>
      <c r="BM171" s="235" t="s">
        <v>3500</v>
      </c>
    </row>
    <row r="172" s="1" customFormat="1" ht="16.5" customHeight="1">
      <c r="B172" s="37"/>
      <c r="C172" s="224" t="s">
        <v>416</v>
      </c>
      <c r="D172" s="224" t="s">
        <v>209</v>
      </c>
      <c r="E172" s="225" t="s">
        <v>1453</v>
      </c>
      <c r="F172" s="226" t="s">
        <v>1454</v>
      </c>
      <c r="G172" s="227" t="s">
        <v>1227</v>
      </c>
      <c r="H172" s="228">
        <v>0.012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336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336</v>
      </c>
      <c r="BM172" s="235" t="s">
        <v>3501</v>
      </c>
    </row>
    <row r="173" s="10" customFormat="1" ht="22.8" customHeight="1">
      <c r="B173" s="210"/>
      <c r="C173" s="211"/>
      <c r="D173" s="212" t="s">
        <v>72</v>
      </c>
      <c r="E173" s="248" t="s">
        <v>1456</v>
      </c>
      <c r="F173" s="248" t="s">
        <v>1457</v>
      </c>
      <c r="G173" s="211"/>
      <c r="H173" s="211"/>
      <c r="I173" s="214"/>
      <c r="J173" s="249">
        <f>BK173</f>
        <v>0</v>
      </c>
      <c r="K173" s="211"/>
      <c r="L173" s="216"/>
      <c r="M173" s="217"/>
      <c r="N173" s="218"/>
      <c r="O173" s="218"/>
      <c r="P173" s="219">
        <f>P174</f>
        <v>0</v>
      </c>
      <c r="Q173" s="218"/>
      <c r="R173" s="219">
        <f>R174</f>
        <v>0.00088000000000000003</v>
      </c>
      <c r="S173" s="218"/>
      <c r="T173" s="220">
        <f>T174</f>
        <v>0</v>
      </c>
      <c r="AR173" s="221" t="s">
        <v>83</v>
      </c>
      <c r="AT173" s="222" t="s">
        <v>72</v>
      </c>
      <c r="AU173" s="222" t="s">
        <v>81</v>
      </c>
      <c r="AY173" s="221" t="s">
        <v>208</v>
      </c>
      <c r="BK173" s="223">
        <f>BK174</f>
        <v>0</v>
      </c>
    </row>
    <row r="174" s="1" customFormat="1" ht="24" customHeight="1">
      <c r="B174" s="37"/>
      <c r="C174" s="224" t="s">
        <v>418</v>
      </c>
      <c r="D174" s="224" t="s">
        <v>209</v>
      </c>
      <c r="E174" s="225" t="s">
        <v>1458</v>
      </c>
      <c r="F174" s="226" t="s">
        <v>1459</v>
      </c>
      <c r="G174" s="227" t="s">
        <v>600</v>
      </c>
      <c r="H174" s="228">
        <v>44</v>
      </c>
      <c r="I174" s="229"/>
      <c r="J174" s="230">
        <f>ROUND(I174*H174,2)</f>
        <v>0</v>
      </c>
      <c r="K174" s="226" t="s">
        <v>1</v>
      </c>
      <c r="L174" s="42"/>
      <c r="M174" s="237" t="s">
        <v>1</v>
      </c>
      <c r="N174" s="238" t="s">
        <v>38</v>
      </c>
      <c r="O174" s="239"/>
      <c r="P174" s="240">
        <f>O174*H174</f>
        <v>0</v>
      </c>
      <c r="Q174" s="240">
        <v>2.0000000000000002E-05</v>
      </c>
      <c r="R174" s="240">
        <f>Q174*H174</f>
        <v>0.00088000000000000003</v>
      </c>
      <c r="S174" s="240">
        <v>0</v>
      </c>
      <c r="T174" s="241">
        <f>S174*H174</f>
        <v>0</v>
      </c>
      <c r="AR174" s="235" t="s">
        <v>336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336</v>
      </c>
      <c r="BM174" s="235" t="s">
        <v>3502</v>
      </c>
    </row>
    <row r="175" s="1" customFormat="1" ht="6.96" customHeight="1">
      <c r="B175" s="60"/>
      <c r="C175" s="61"/>
      <c r="D175" s="61"/>
      <c r="E175" s="61"/>
      <c r="F175" s="61"/>
      <c r="G175" s="61"/>
      <c r="H175" s="61"/>
      <c r="I175" s="182"/>
      <c r="J175" s="61"/>
      <c r="K175" s="61"/>
      <c r="L175" s="42"/>
    </row>
  </sheetData>
  <sheetProtection sheet="1" autoFilter="0" formatColumns="0" formatRows="0" objects="1" scenarios="1" spinCount="100000" saltValue="LjEz/S3v+iOrvfr3upfpcXfz9kk/X/+T13DpEgNDXymSfvnFuzCNswPV+v2Zv+w5xfhkEKJZ0yIPLhvzeactRA==" hashValue="XfPvJ4Uy+ymBr0J42iqL9T7SSlfZzesyhVs6DzBrn5CWRvo280QpcfY4OmquZFMIF050RbQqZVlcHIrFJHHfMg==" algorithmName="SHA-512" password="CC35"/>
  <autoFilter ref="C130:K17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150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2632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3503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2735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ROUND(J150,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ROUND((SUM(BE150:BE252)),  2)</f>
        <v>0</v>
      </c>
      <c r="I37" s="163">
        <v>0.20999999999999999</v>
      </c>
      <c r="J37" s="162">
        <f>ROUND(((SUM(BE150:BE252))*I37),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ROUND((SUM(BF150:BF252)),  2)</f>
        <v>0</v>
      </c>
      <c r="I38" s="163">
        <v>0.14999999999999999</v>
      </c>
      <c r="J38" s="162">
        <f>ROUND(((SUM(BF150:BF252))*I38),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ROUND((SUM(BG150:BG252)),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ROUND((SUM(BH150:BH252)),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ROUND((SUM(BI150:BI252)),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3503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El. - MaR - Elektro + MaR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J150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3504</v>
      </c>
      <c r="E101" s="195"/>
      <c r="F101" s="195"/>
      <c r="G101" s="195"/>
      <c r="H101" s="195"/>
      <c r="I101" s="196"/>
      <c r="J101" s="197">
        <f>J151</f>
        <v>0</v>
      </c>
      <c r="K101" s="193"/>
      <c r="L101" s="198"/>
    </row>
    <row r="102" s="11" customFormat="1" ht="19.92" customHeight="1">
      <c r="B102" s="242"/>
      <c r="C102" s="127"/>
      <c r="D102" s="243" t="s">
        <v>274</v>
      </c>
      <c r="E102" s="244"/>
      <c r="F102" s="244"/>
      <c r="G102" s="244"/>
      <c r="H102" s="244"/>
      <c r="I102" s="245"/>
      <c r="J102" s="246">
        <f>J152</f>
        <v>0</v>
      </c>
      <c r="K102" s="127"/>
      <c r="L102" s="247"/>
    </row>
    <row r="103" s="11" customFormat="1" ht="19.92" customHeight="1">
      <c r="B103" s="242"/>
      <c r="C103" s="127"/>
      <c r="D103" s="243" t="s">
        <v>2737</v>
      </c>
      <c r="E103" s="244"/>
      <c r="F103" s="244"/>
      <c r="G103" s="244"/>
      <c r="H103" s="244"/>
      <c r="I103" s="245"/>
      <c r="J103" s="246">
        <f>J182</f>
        <v>0</v>
      </c>
      <c r="K103" s="127"/>
      <c r="L103" s="247"/>
    </row>
    <row r="104" s="11" customFormat="1" ht="19.92" customHeight="1">
      <c r="B104" s="242"/>
      <c r="C104" s="127"/>
      <c r="D104" s="243" t="s">
        <v>2738</v>
      </c>
      <c r="E104" s="244"/>
      <c r="F104" s="244"/>
      <c r="G104" s="244"/>
      <c r="H104" s="244"/>
      <c r="I104" s="245"/>
      <c r="J104" s="246">
        <f>J187</f>
        <v>0</v>
      </c>
      <c r="K104" s="127"/>
      <c r="L104" s="247"/>
    </row>
    <row r="105" s="11" customFormat="1" ht="19.92" customHeight="1">
      <c r="B105" s="242"/>
      <c r="C105" s="127"/>
      <c r="D105" s="243" t="s">
        <v>2739</v>
      </c>
      <c r="E105" s="244"/>
      <c r="F105" s="244"/>
      <c r="G105" s="244"/>
      <c r="H105" s="244"/>
      <c r="I105" s="245"/>
      <c r="J105" s="246">
        <f>J189</f>
        <v>0</v>
      </c>
      <c r="K105" s="127"/>
      <c r="L105" s="247"/>
    </row>
    <row r="106" s="11" customFormat="1" ht="19.92" customHeight="1">
      <c r="B106" s="242"/>
      <c r="C106" s="127"/>
      <c r="D106" s="243" t="s">
        <v>2740</v>
      </c>
      <c r="E106" s="244"/>
      <c r="F106" s="244"/>
      <c r="G106" s="244"/>
      <c r="H106" s="244"/>
      <c r="I106" s="245"/>
      <c r="J106" s="246">
        <f>J191</f>
        <v>0</v>
      </c>
      <c r="K106" s="127"/>
      <c r="L106" s="247"/>
    </row>
    <row r="107" s="11" customFormat="1" ht="19.92" customHeight="1">
      <c r="B107" s="242"/>
      <c r="C107" s="127"/>
      <c r="D107" s="243" t="s">
        <v>243</v>
      </c>
      <c r="E107" s="244"/>
      <c r="F107" s="244"/>
      <c r="G107" s="244"/>
      <c r="H107" s="244"/>
      <c r="I107" s="245"/>
      <c r="J107" s="246">
        <f>J193</f>
        <v>0</v>
      </c>
      <c r="K107" s="127"/>
      <c r="L107" s="247"/>
    </row>
    <row r="108" s="8" customFormat="1" ht="24.96" customHeight="1">
      <c r="B108" s="192"/>
      <c r="C108" s="193"/>
      <c r="D108" s="194" t="s">
        <v>2741</v>
      </c>
      <c r="E108" s="195"/>
      <c r="F108" s="195"/>
      <c r="G108" s="195"/>
      <c r="H108" s="195"/>
      <c r="I108" s="196"/>
      <c r="J108" s="197">
        <f>J197</f>
        <v>0</v>
      </c>
      <c r="K108" s="193"/>
      <c r="L108" s="198"/>
    </row>
    <row r="109" s="11" customFormat="1" ht="19.92" customHeight="1">
      <c r="B109" s="242"/>
      <c r="C109" s="127"/>
      <c r="D109" s="243" t="s">
        <v>2742</v>
      </c>
      <c r="E109" s="244"/>
      <c r="F109" s="244"/>
      <c r="G109" s="244"/>
      <c r="H109" s="244"/>
      <c r="I109" s="245"/>
      <c r="J109" s="246">
        <f>J198</f>
        <v>0</v>
      </c>
      <c r="K109" s="127"/>
      <c r="L109" s="247"/>
    </row>
    <row r="110" s="8" customFormat="1" ht="24.96" customHeight="1">
      <c r="B110" s="192"/>
      <c r="C110" s="193"/>
      <c r="D110" s="194" t="s">
        <v>2743</v>
      </c>
      <c r="E110" s="195"/>
      <c r="F110" s="195"/>
      <c r="G110" s="195"/>
      <c r="H110" s="195"/>
      <c r="I110" s="196"/>
      <c r="J110" s="197">
        <f>J203</f>
        <v>0</v>
      </c>
      <c r="K110" s="193"/>
      <c r="L110" s="198"/>
    </row>
    <row r="111" s="11" customFormat="1" ht="19.92" customHeight="1">
      <c r="B111" s="242"/>
      <c r="C111" s="127"/>
      <c r="D111" s="243" t="s">
        <v>2744</v>
      </c>
      <c r="E111" s="244"/>
      <c r="F111" s="244"/>
      <c r="G111" s="244"/>
      <c r="H111" s="244"/>
      <c r="I111" s="245"/>
      <c r="J111" s="246">
        <f>J204</f>
        <v>0</v>
      </c>
      <c r="K111" s="127"/>
      <c r="L111" s="247"/>
    </row>
    <row r="112" s="8" customFormat="1" ht="24.96" customHeight="1">
      <c r="B112" s="192"/>
      <c r="C112" s="193"/>
      <c r="D112" s="194" t="s">
        <v>2745</v>
      </c>
      <c r="E112" s="195"/>
      <c r="F112" s="195"/>
      <c r="G112" s="195"/>
      <c r="H112" s="195"/>
      <c r="I112" s="196"/>
      <c r="J112" s="197">
        <f>J209</f>
        <v>0</v>
      </c>
      <c r="K112" s="193"/>
      <c r="L112" s="198"/>
    </row>
    <row r="113" s="11" customFormat="1" ht="19.92" customHeight="1">
      <c r="B113" s="242"/>
      <c r="C113" s="127"/>
      <c r="D113" s="243" t="s">
        <v>2746</v>
      </c>
      <c r="E113" s="244"/>
      <c r="F113" s="244"/>
      <c r="G113" s="244"/>
      <c r="H113" s="244"/>
      <c r="I113" s="245"/>
      <c r="J113" s="246">
        <f>J210</f>
        <v>0</v>
      </c>
      <c r="K113" s="127"/>
      <c r="L113" s="247"/>
    </row>
    <row r="114" s="11" customFormat="1" ht="19.92" customHeight="1">
      <c r="B114" s="242"/>
      <c r="C114" s="127"/>
      <c r="D114" s="243" t="s">
        <v>2747</v>
      </c>
      <c r="E114" s="244"/>
      <c r="F114" s="244"/>
      <c r="G114" s="244"/>
      <c r="H114" s="244"/>
      <c r="I114" s="245"/>
      <c r="J114" s="246">
        <f>J212</f>
        <v>0</v>
      </c>
      <c r="K114" s="127"/>
      <c r="L114" s="247"/>
    </row>
    <row r="115" s="11" customFormat="1" ht="19.92" customHeight="1">
      <c r="B115" s="242"/>
      <c r="C115" s="127"/>
      <c r="D115" s="243" t="s">
        <v>2748</v>
      </c>
      <c r="E115" s="244"/>
      <c r="F115" s="244"/>
      <c r="G115" s="244"/>
      <c r="H115" s="244"/>
      <c r="I115" s="245"/>
      <c r="J115" s="246">
        <f>J214</f>
        <v>0</v>
      </c>
      <c r="K115" s="127"/>
      <c r="L115" s="247"/>
    </row>
    <row r="116" s="11" customFormat="1" ht="19.92" customHeight="1">
      <c r="B116" s="242"/>
      <c r="C116" s="127"/>
      <c r="D116" s="243" t="s">
        <v>2749</v>
      </c>
      <c r="E116" s="244"/>
      <c r="F116" s="244"/>
      <c r="G116" s="244"/>
      <c r="H116" s="244"/>
      <c r="I116" s="245"/>
      <c r="J116" s="246">
        <f>J218</f>
        <v>0</v>
      </c>
      <c r="K116" s="127"/>
      <c r="L116" s="247"/>
    </row>
    <row r="117" s="11" customFormat="1" ht="19.92" customHeight="1">
      <c r="B117" s="242"/>
      <c r="C117" s="127"/>
      <c r="D117" s="243" t="s">
        <v>2750</v>
      </c>
      <c r="E117" s="244"/>
      <c r="F117" s="244"/>
      <c r="G117" s="244"/>
      <c r="H117" s="244"/>
      <c r="I117" s="245"/>
      <c r="J117" s="246">
        <f>J221</f>
        <v>0</v>
      </c>
      <c r="K117" s="127"/>
      <c r="L117" s="247"/>
    </row>
    <row r="118" s="11" customFormat="1" ht="19.92" customHeight="1">
      <c r="B118" s="242"/>
      <c r="C118" s="127"/>
      <c r="D118" s="243" t="s">
        <v>2751</v>
      </c>
      <c r="E118" s="244"/>
      <c r="F118" s="244"/>
      <c r="G118" s="244"/>
      <c r="H118" s="244"/>
      <c r="I118" s="245"/>
      <c r="J118" s="246">
        <f>J226</f>
        <v>0</v>
      </c>
      <c r="K118" s="127"/>
      <c r="L118" s="247"/>
    </row>
    <row r="119" s="8" customFormat="1" ht="24.96" customHeight="1">
      <c r="B119" s="192"/>
      <c r="C119" s="193"/>
      <c r="D119" s="194" t="s">
        <v>2752</v>
      </c>
      <c r="E119" s="195"/>
      <c r="F119" s="195"/>
      <c r="G119" s="195"/>
      <c r="H119" s="195"/>
      <c r="I119" s="196"/>
      <c r="J119" s="197">
        <f>J230</f>
        <v>0</v>
      </c>
      <c r="K119" s="193"/>
      <c r="L119" s="198"/>
    </row>
    <row r="120" s="11" customFormat="1" ht="19.92" customHeight="1">
      <c r="B120" s="242"/>
      <c r="C120" s="127"/>
      <c r="D120" s="243" t="s">
        <v>2753</v>
      </c>
      <c r="E120" s="244"/>
      <c r="F120" s="244"/>
      <c r="G120" s="244"/>
      <c r="H120" s="244"/>
      <c r="I120" s="245"/>
      <c r="J120" s="246">
        <f>J231</f>
        <v>0</v>
      </c>
      <c r="K120" s="127"/>
      <c r="L120" s="247"/>
    </row>
    <row r="121" s="11" customFormat="1" ht="19.92" customHeight="1">
      <c r="B121" s="242"/>
      <c r="C121" s="127"/>
      <c r="D121" s="243" t="s">
        <v>2754</v>
      </c>
      <c r="E121" s="244"/>
      <c r="F121" s="244"/>
      <c r="G121" s="244"/>
      <c r="H121" s="244"/>
      <c r="I121" s="245"/>
      <c r="J121" s="246">
        <f>J234</f>
        <v>0</v>
      </c>
      <c r="K121" s="127"/>
      <c r="L121" s="247"/>
    </row>
    <row r="122" s="11" customFormat="1" ht="19.92" customHeight="1">
      <c r="B122" s="242"/>
      <c r="C122" s="127"/>
      <c r="D122" s="243" t="s">
        <v>2755</v>
      </c>
      <c r="E122" s="244"/>
      <c r="F122" s="244"/>
      <c r="G122" s="244"/>
      <c r="H122" s="244"/>
      <c r="I122" s="245"/>
      <c r="J122" s="246">
        <f>J236</f>
        <v>0</v>
      </c>
      <c r="K122" s="127"/>
      <c r="L122" s="247"/>
    </row>
    <row r="123" s="11" customFormat="1" ht="19.92" customHeight="1">
      <c r="B123" s="242"/>
      <c r="C123" s="127"/>
      <c r="D123" s="243" t="s">
        <v>2756</v>
      </c>
      <c r="E123" s="244"/>
      <c r="F123" s="244"/>
      <c r="G123" s="244"/>
      <c r="H123" s="244"/>
      <c r="I123" s="245"/>
      <c r="J123" s="246">
        <f>J238</f>
        <v>0</v>
      </c>
      <c r="K123" s="127"/>
      <c r="L123" s="247"/>
    </row>
    <row r="124" s="8" customFormat="1" ht="24.96" customHeight="1">
      <c r="B124" s="192"/>
      <c r="C124" s="193"/>
      <c r="D124" s="194" t="s">
        <v>2757</v>
      </c>
      <c r="E124" s="195"/>
      <c r="F124" s="195"/>
      <c r="G124" s="195"/>
      <c r="H124" s="195"/>
      <c r="I124" s="196"/>
      <c r="J124" s="197">
        <f>J245</f>
        <v>0</v>
      </c>
      <c r="K124" s="193"/>
      <c r="L124" s="198"/>
    </row>
    <row r="125" s="11" customFormat="1" ht="19.92" customHeight="1">
      <c r="B125" s="242"/>
      <c r="C125" s="127"/>
      <c r="D125" s="243" t="s">
        <v>2758</v>
      </c>
      <c r="E125" s="244"/>
      <c r="F125" s="244"/>
      <c r="G125" s="244"/>
      <c r="H125" s="244"/>
      <c r="I125" s="245"/>
      <c r="J125" s="246">
        <f>J246</f>
        <v>0</v>
      </c>
      <c r="K125" s="127"/>
      <c r="L125" s="247"/>
    </row>
    <row r="126" s="11" customFormat="1" ht="19.92" customHeight="1">
      <c r="B126" s="242"/>
      <c r="C126" s="127"/>
      <c r="D126" s="243" t="s">
        <v>2759</v>
      </c>
      <c r="E126" s="244"/>
      <c r="F126" s="244"/>
      <c r="G126" s="244"/>
      <c r="H126" s="244"/>
      <c r="I126" s="245"/>
      <c r="J126" s="246">
        <f>J250</f>
        <v>0</v>
      </c>
      <c r="K126" s="127"/>
      <c r="L126" s="247"/>
    </row>
    <row r="127" s="1" customFormat="1" ht="21.84" customHeight="1">
      <c r="B127" s="37"/>
      <c r="C127" s="38"/>
      <c r="D127" s="38"/>
      <c r="E127" s="38"/>
      <c r="F127" s="38"/>
      <c r="G127" s="38"/>
      <c r="H127" s="38"/>
      <c r="I127" s="149"/>
      <c r="J127" s="38"/>
      <c r="K127" s="38"/>
      <c r="L127" s="42"/>
    </row>
    <row r="128" s="1" customFormat="1" ht="6.96" customHeight="1">
      <c r="B128" s="60"/>
      <c r="C128" s="61"/>
      <c r="D128" s="61"/>
      <c r="E128" s="61"/>
      <c r="F128" s="61"/>
      <c r="G128" s="61"/>
      <c r="H128" s="61"/>
      <c r="I128" s="182"/>
      <c r="J128" s="61"/>
      <c r="K128" s="61"/>
      <c r="L128" s="42"/>
    </row>
    <row r="132" s="1" customFormat="1" ht="6.96" customHeight="1">
      <c r="B132" s="62"/>
      <c r="C132" s="63"/>
      <c r="D132" s="63"/>
      <c r="E132" s="63"/>
      <c r="F132" s="63"/>
      <c r="G132" s="63"/>
      <c r="H132" s="63"/>
      <c r="I132" s="185"/>
      <c r="J132" s="63"/>
      <c r="K132" s="63"/>
      <c r="L132" s="42"/>
    </row>
    <row r="133" s="1" customFormat="1" ht="24.96" customHeight="1">
      <c r="B133" s="37"/>
      <c r="C133" s="22" t="s">
        <v>194</v>
      </c>
      <c r="D133" s="38"/>
      <c r="E133" s="38"/>
      <c r="F133" s="38"/>
      <c r="G133" s="38"/>
      <c r="H133" s="38"/>
      <c r="I133" s="149"/>
      <c r="J133" s="38"/>
      <c r="K133" s="38"/>
      <c r="L133" s="42"/>
    </row>
    <row r="134" s="1" customFormat="1" ht="6.96" customHeight="1">
      <c r="B134" s="37"/>
      <c r="C134" s="38"/>
      <c r="D134" s="38"/>
      <c r="E134" s="38"/>
      <c r="F134" s="38"/>
      <c r="G134" s="38"/>
      <c r="H134" s="38"/>
      <c r="I134" s="149"/>
      <c r="J134" s="38"/>
      <c r="K134" s="38"/>
      <c r="L134" s="42"/>
    </row>
    <row r="135" s="1" customFormat="1" ht="12" customHeight="1">
      <c r="B135" s="37"/>
      <c r="C135" s="31" t="s">
        <v>16</v>
      </c>
      <c r="D135" s="38"/>
      <c r="E135" s="38"/>
      <c r="F135" s="38"/>
      <c r="G135" s="38"/>
      <c r="H135" s="38"/>
      <c r="I135" s="149"/>
      <c r="J135" s="38"/>
      <c r="K135" s="38"/>
      <c r="L135" s="42"/>
    </row>
    <row r="136" s="1" customFormat="1" ht="16.5" customHeight="1">
      <c r="B136" s="37"/>
      <c r="C136" s="38"/>
      <c r="D136" s="38"/>
      <c r="E136" s="186" t="str">
        <f>E7</f>
        <v>NOVÝ ZDROJ TEPLA, TEPLOVODNÍ ROZVODY A REGULACE VYTÁPĚNÍ DŘEVOTERM s.r.o, BŘEZOVÁ</v>
      </c>
      <c r="F136" s="31"/>
      <c r="G136" s="31"/>
      <c r="H136" s="31"/>
      <c r="I136" s="149"/>
      <c r="J136" s="38"/>
      <c r="K136" s="38"/>
      <c r="L136" s="42"/>
    </row>
    <row r="137" ht="12" customHeight="1">
      <c r="B137" s="20"/>
      <c r="C137" s="31" t="s">
        <v>187</v>
      </c>
      <c r="D137" s="21"/>
      <c r="E137" s="21"/>
      <c r="F137" s="21"/>
      <c r="G137" s="21"/>
      <c r="H137" s="21"/>
      <c r="I137" s="141"/>
      <c r="J137" s="21"/>
      <c r="K137" s="21"/>
      <c r="L137" s="19"/>
    </row>
    <row r="138" ht="16.5" customHeight="1">
      <c r="B138" s="20"/>
      <c r="C138" s="21"/>
      <c r="D138" s="21"/>
      <c r="E138" s="186" t="s">
        <v>2632</v>
      </c>
      <c r="F138" s="21"/>
      <c r="G138" s="21"/>
      <c r="H138" s="21"/>
      <c r="I138" s="141"/>
      <c r="J138" s="21"/>
      <c r="K138" s="21"/>
      <c r="L138" s="19"/>
    </row>
    <row r="139" ht="12" customHeight="1">
      <c r="B139" s="20"/>
      <c r="C139" s="31" t="s">
        <v>233</v>
      </c>
      <c r="D139" s="21"/>
      <c r="E139" s="21"/>
      <c r="F139" s="21"/>
      <c r="G139" s="21"/>
      <c r="H139" s="21"/>
      <c r="I139" s="141"/>
      <c r="J139" s="21"/>
      <c r="K139" s="21"/>
      <c r="L139" s="19"/>
    </row>
    <row r="140" s="1" customFormat="1" ht="16.5" customHeight="1">
      <c r="B140" s="37"/>
      <c r="C140" s="38"/>
      <c r="D140" s="38"/>
      <c r="E140" s="296" t="s">
        <v>3503</v>
      </c>
      <c r="F140" s="38"/>
      <c r="G140" s="38"/>
      <c r="H140" s="38"/>
      <c r="I140" s="149"/>
      <c r="J140" s="38"/>
      <c r="K140" s="38"/>
      <c r="L140" s="42"/>
    </row>
    <row r="141" s="1" customFormat="1" ht="12" customHeight="1">
      <c r="B141" s="37"/>
      <c r="C141" s="31" t="s">
        <v>2380</v>
      </c>
      <c r="D141" s="38"/>
      <c r="E141" s="38"/>
      <c r="F141" s="38"/>
      <c r="G141" s="38"/>
      <c r="H141" s="38"/>
      <c r="I141" s="149"/>
      <c r="J141" s="38"/>
      <c r="K141" s="38"/>
      <c r="L141" s="42"/>
    </row>
    <row r="142" s="1" customFormat="1" ht="16.5" customHeight="1">
      <c r="B142" s="37"/>
      <c r="C142" s="38"/>
      <c r="D142" s="38"/>
      <c r="E142" s="70" t="str">
        <f>E13</f>
        <v>El. - MaR - Elektro + MaR</v>
      </c>
      <c r="F142" s="38"/>
      <c r="G142" s="38"/>
      <c r="H142" s="38"/>
      <c r="I142" s="149"/>
      <c r="J142" s="38"/>
      <c r="K142" s="38"/>
      <c r="L142" s="42"/>
    </row>
    <row r="143" s="1" customFormat="1" ht="6.96" customHeight="1">
      <c r="B143" s="37"/>
      <c r="C143" s="38"/>
      <c r="D143" s="38"/>
      <c r="E143" s="38"/>
      <c r="F143" s="38"/>
      <c r="G143" s="38"/>
      <c r="H143" s="38"/>
      <c r="I143" s="149"/>
      <c r="J143" s="38"/>
      <c r="K143" s="38"/>
      <c r="L143" s="42"/>
    </row>
    <row r="144" s="1" customFormat="1" ht="12" customHeight="1">
      <c r="B144" s="37"/>
      <c r="C144" s="31" t="s">
        <v>20</v>
      </c>
      <c r="D144" s="38"/>
      <c r="E144" s="38"/>
      <c r="F144" s="26" t="str">
        <f>F16</f>
        <v>Březová</v>
      </c>
      <c r="G144" s="38"/>
      <c r="H144" s="38"/>
      <c r="I144" s="151" t="s">
        <v>22</v>
      </c>
      <c r="J144" s="73" t="str">
        <f>IF(J16="","",J16)</f>
        <v>26. 4. 2019</v>
      </c>
      <c r="K144" s="38"/>
      <c r="L144" s="42"/>
    </row>
    <row r="145" s="1" customFormat="1" ht="6.96" customHeight="1">
      <c r="B145" s="37"/>
      <c r="C145" s="38"/>
      <c r="D145" s="38"/>
      <c r="E145" s="38"/>
      <c r="F145" s="38"/>
      <c r="G145" s="38"/>
      <c r="H145" s="38"/>
      <c r="I145" s="149"/>
      <c r="J145" s="38"/>
      <c r="K145" s="38"/>
      <c r="L145" s="42"/>
    </row>
    <row r="146" s="1" customFormat="1" ht="15.15" customHeight="1">
      <c r="B146" s="37"/>
      <c r="C146" s="31" t="s">
        <v>24</v>
      </c>
      <c r="D146" s="38"/>
      <c r="E146" s="38"/>
      <c r="F146" s="26" t="str">
        <f>E19</f>
        <v xml:space="preserve"> </v>
      </c>
      <c r="G146" s="38"/>
      <c r="H146" s="38"/>
      <c r="I146" s="151" t="s">
        <v>29</v>
      </c>
      <c r="J146" s="35" t="str">
        <f>E25</f>
        <v>Ing. Michal Pátek</v>
      </c>
      <c r="K146" s="38"/>
      <c r="L146" s="42"/>
    </row>
    <row r="147" s="1" customFormat="1" ht="15.15" customHeight="1">
      <c r="B147" s="37"/>
      <c r="C147" s="31" t="s">
        <v>27</v>
      </c>
      <c r="D147" s="38"/>
      <c r="E147" s="38"/>
      <c r="F147" s="26" t="str">
        <f>IF(E22="","",E22)</f>
        <v>Vyplň údaj</v>
      </c>
      <c r="G147" s="38"/>
      <c r="H147" s="38"/>
      <c r="I147" s="151" t="s">
        <v>30</v>
      </c>
      <c r="J147" s="35" t="str">
        <f>E28</f>
        <v>VK CAD s.r.o.</v>
      </c>
      <c r="K147" s="38"/>
      <c r="L147" s="42"/>
    </row>
    <row r="148" s="1" customFormat="1" ht="10.32" customHeight="1">
      <c r="B148" s="37"/>
      <c r="C148" s="38"/>
      <c r="D148" s="38"/>
      <c r="E148" s="38"/>
      <c r="F148" s="38"/>
      <c r="G148" s="38"/>
      <c r="H148" s="38"/>
      <c r="I148" s="149"/>
      <c r="J148" s="38"/>
      <c r="K148" s="38"/>
      <c r="L148" s="42"/>
    </row>
    <row r="149" s="9" customFormat="1" ht="29.28" customHeight="1">
      <c r="B149" s="199"/>
      <c r="C149" s="200" t="s">
        <v>195</v>
      </c>
      <c r="D149" s="201" t="s">
        <v>58</v>
      </c>
      <c r="E149" s="201" t="s">
        <v>54</v>
      </c>
      <c r="F149" s="201" t="s">
        <v>55</v>
      </c>
      <c r="G149" s="201" t="s">
        <v>196</v>
      </c>
      <c r="H149" s="201" t="s">
        <v>197</v>
      </c>
      <c r="I149" s="202" t="s">
        <v>198</v>
      </c>
      <c r="J149" s="203" t="s">
        <v>191</v>
      </c>
      <c r="K149" s="204" t="s">
        <v>199</v>
      </c>
      <c r="L149" s="205"/>
      <c r="M149" s="94" t="s">
        <v>1</v>
      </c>
      <c r="N149" s="95" t="s">
        <v>37</v>
      </c>
      <c r="O149" s="95" t="s">
        <v>200</v>
      </c>
      <c r="P149" s="95" t="s">
        <v>201</v>
      </c>
      <c r="Q149" s="95" t="s">
        <v>202</v>
      </c>
      <c r="R149" s="95" t="s">
        <v>203</v>
      </c>
      <c r="S149" s="95" t="s">
        <v>204</v>
      </c>
      <c r="T149" s="96" t="s">
        <v>205</v>
      </c>
    </row>
    <row r="150" s="1" customFormat="1" ht="22.8" customHeight="1">
      <c r="B150" s="37"/>
      <c r="C150" s="101" t="s">
        <v>206</v>
      </c>
      <c r="D150" s="38"/>
      <c r="E150" s="38"/>
      <c r="F150" s="38"/>
      <c r="G150" s="38"/>
      <c r="H150" s="38"/>
      <c r="I150" s="149"/>
      <c r="J150" s="206">
        <f>BK150</f>
        <v>0</v>
      </c>
      <c r="K150" s="38"/>
      <c r="L150" s="42"/>
      <c r="M150" s="97"/>
      <c r="N150" s="98"/>
      <c r="O150" s="98"/>
      <c r="P150" s="207">
        <f>P151+P197+P203+P209+P230+P245</f>
        <v>0</v>
      </c>
      <c r="Q150" s="98"/>
      <c r="R150" s="207">
        <f>R151+R197+R203+R209+R230+R245</f>
        <v>0</v>
      </c>
      <c r="S150" s="98"/>
      <c r="T150" s="208">
        <f>T151+T197+T203+T209+T230+T245</f>
        <v>0</v>
      </c>
      <c r="AT150" s="16" t="s">
        <v>72</v>
      </c>
      <c r="AU150" s="16" t="s">
        <v>193</v>
      </c>
      <c r="BK150" s="209">
        <f>BK151+BK197+BK203+BK209+BK230+BK245</f>
        <v>0</v>
      </c>
    </row>
    <row r="151" s="10" customFormat="1" ht="25.92" customHeight="1">
      <c r="B151" s="210"/>
      <c r="C151" s="211"/>
      <c r="D151" s="212" t="s">
        <v>72</v>
      </c>
      <c r="E151" s="213" t="s">
        <v>275</v>
      </c>
      <c r="F151" s="213" t="s">
        <v>3505</v>
      </c>
      <c r="G151" s="211"/>
      <c r="H151" s="211"/>
      <c r="I151" s="214"/>
      <c r="J151" s="215">
        <f>BK151</f>
        <v>0</v>
      </c>
      <c r="K151" s="211"/>
      <c r="L151" s="216"/>
      <c r="M151" s="217"/>
      <c r="N151" s="218"/>
      <c r="O151" s="218"/>
      <c r="P151" s="219">
        <f>P152+P182+P187+P189+P191+P193</f>
        <v>0</v>
      </c>
      <c r="Q151" s="218"/>
      <c r="R151" s="219">
        <f>R152+R182+R187+R189+R191+R193</f>
        <v>0</v>
      </c>
      <c r="S151" s="218"/>
      <c r="T151" s="220">
        <f>T152+T182+T187+T189+T191+T193</f>
        <v>0</v>
      </c>
      <c r="AR151" s="221" t="s">
        <v>81</v>
      </c>
      <c r="AT151" s="222" t="s">
        <v>72</v>
      </c>
      <c r="AU151" s="222" t="s">
        <v>73</v>
      </c>
      <c r="AY151" s="221" t="s">
        <v>208</v>
      </c>
      <c r="BK151" s="223">
        <f>BK152+BK182+BK187+BK189+BK191+BK193</f>
        <v>0</v>
      </c>
    </row>
    <row r="152" s="10" customFormat="1" ht="22.8" customHeight="1">
      <c r="B152" s="210"/>
      <c r="C152" s="211"/>
      <c r="D152" s="212" t="s">
        <v>72</v>
      </c>
      <c r="E152" s="248" t="s">
        <v>916</v>
      </c>
      <c r="F152" s="248" t="s">
        <v>917</v>
      </c>
      <c r="G152" s="211"/>
      <c r="H152" s="211"/>
      <c r="I152" s="214"/>
      <c r="J152" s="249">
        <f>BK152</f>
        <v>0</v>
      </c>
      <c r="K152" s="211"/>
      <c r="L152" s="216"/>
      <c r="M152" s="217"/>
      <c r="N152" s="218"/>
      <c r="O152" s="218"/>
      <c r="P152" s="219">
        <f>SUM(P153:P181)</f>
        <v>0</v>
      </c>
      <c r="Q152" s="218"/>
      <c r="R152" s="219">
        <f>SUM(R153:R181)</f>
        <v>0</v>
      </c>
      <c r="S152" s="218"/>
      <c r="T152" s="220">
        <f>SUM(T153:T181)</f>
        <v>0</v>
      </c>
      <c r="AR152" s="221" t="s">
        <v>81</v>
      </c>
      <c r="AT152" s="222" t="s">
        <v>72</v>
      </c>
      <c r="AU152" s="222" t="s">
        <v>81</v>
      </c>
      <c r="AY152" s="221" t="s">
        <v>208</v>
      </c>
      <c r="BK152" s="223">
        <f>SUM(BK153:BK181)</f>
        <v>0</v>
      </c>
    </row>
    <row r="153" s="1" customFormat="1" ht="16.5" customHeight="1">
      <c r="B153" s="37"/>
      <c r="C153" s="224" t="s">
        <v>81</v>
      </c>
      <c r="D153" s="224" t="s">
        <v>209</v>
      </c>
      <c r="E153" s="225" t="s">
        <v>2761</v>
      </c>
      <c r="F153" s="226" t="s">
        <v>2762</v>
      </c>
      <c r="G153" s="227" t="s">
        <v>284</v>
      </c>
      <c r="H153" s="228">
        <v>1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3506</v>
      </c>
    </row>
    <row r="154" s="1" customFormat="1" ht="24" customHeight="1">
      <c r="B154" s="37"/>
      <c r="C154" s="224" t="s">
        <v>83</v>
      </c>
      <c r="D154" s="224" t="s">
        <v>209</v>
      </c>
      <c r="E154" s="225" t="s">
        <v>2764</v>
      </c>
      <c r="F154" s="226" t="s">
        <v>2765</v>
      </c>
      <c r="G154" s="227" t="s">
        <v>284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3507</v>
      </c>
    </row>
    <row r="155" s="1" customFormat="1" ht="16.5" customHeight="1">
      <c r="B155" s="37"/>
      <c r="C155" s="224" t="s">
        <v>104</v>
      </c>
      <c r="D155" s="224" t="s">
        <v>209</v>
      </c>
      <c r="E155" s="225" t="s">
        <v>2767</v>
      </c>
      <c r="F155" s="226" t="s">
        <v>2768</v>
      </c>
      <c r="G155" s="227" t="s">
        <v>284</v>
      </c>
      <c r="H155" s="228">
        <v>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3508</v>
      </c>
    </row>
    <row r="156" s="1" customFormat="1" ht="24" customHeight="1">
      <c r="B156" s="37"/>
      <c r="C156" s="224" t="s">
        <v>221</v>
      </c>
      <c r="D156" s="224" t="s">
        <v>209</v>
      </c>
      <c r="E156" s="225" t="s">
        <v>2770</v>
      </c>
      <c r="F156" s="226" t="s">
        <v>2771</v>
      </c>
      <c r="G156" s="227" t="s">
        <v>284</v>
      </c>
      <c r="H156" s="228">
        <v>2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3509</v>
      </c>
    </row>
    <row r="157" s="1" customFormat="1" ht="24" customHeight="1">
      <c r="B157" s="37"/>
      <c r="C157" s="224" t="s">
        <v>207</v>
      </c>
      <c r="D157" s="224" t="s">
        <v>209</v>
      </c>
      <c r="E157" s="225" t="s">
        <v>2773</v>
      </c>
      <c r="F157" s="226" t="s">
        <v>2774</v>
      </c>
      <c r="G157" s="227" t="s">
        <v>284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3510</v>
      </c>
    </row>
    <row r="158" s="1" customFormat="1" ht="16.5" customHeight="1">
      <c r="B158" s="37"/>
      <c r="C158" s="224" t="s">
        <v>228</v>
      </c>
      <c r="D158" s="224" t="s">
        <v>209</v>
      </c>
      <c r="E158" s="225" t="s">
        <v>2776</v>
      </c>
      <c r="F158" s="226" t="s">
        <v>2777</v>
      </c>
      <c r="G158" s="227" t="s">
        <v>284</v>
      </c>
      <c r="H158" s="228">
        <v>1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3511</v>
      </c>
    </row>
    <row r="159" s="1" customFormat="1" ht="16.5" customHeight="1">
      <c r="B159" s="37"/>
      <c r="C159" s="224" t="s">
        <v>302</v>
      </c>
      <c r="D159" s="224" t="s">
        <v>209</v>
      </c>
      <c r="E159" s="225" t="s">
        <v>2779</v>
      </c>
      <c r="F159" s="226" t="s">
        <v>2780</v>
      </c>
      <c r="G159" s="227" t="s">
        <v>284</v>
      </c>
      <c r="H159" s="228">
        <v>10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3512</v>
      </c>
    </row>
    <row r="160" s="1" customFormat="1" ht="16.5" customHeight="1">
      <c r="B160" s="37"/>
      <c r="C160" s="224" t="s">
        <v>285</v>
      </c>
      <c r="D160" s="224" t="s">
        <v>209</v>
      </c>
      <c r="E160" s="225" t="s">
        <v>927</v>
      </c>
      <c r="F160" s="226" t="s">
        <v>928</v>
      </c>
      <c r="G160" s="227" t="s">
        <v>284</v>
      </c>
      <c r="H160" s="228">
        <v>1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3513</v>
      </c>
    </row>
    <row r="161" s="1" customFormat="1" ht="16.5" customHeight="1">
      <c r="B161" s="37"/>
      <c r="C161" s="224" t="s">
        <v>309</v>
      </c>
      <c r="D161" s="224" t="s">
        <v>209</v>
      </c>
      <c r="E161" s="225" t="s">
        <v>933</v>
      </c>
      <c r="F161" s="226" t="s">
        <v>934</v>
      </c>
      <c r="G161" s="227" t="s">
        <v>284</v>
      </c>
      <c r="H161" s="228">
        <v>2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221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3514</v>
      </c>
    </row>
    <row r="162" s="1" customFormat="1" ht="16.5" customHeight="1">
      <c r="B162" s="37"/>
      <c r="C162" s="224" t="s">
        <v>313</v>
      </c>
      <c r="D162" s="224" t="s">
        <v>209</v>
      </c>
      <c r="E162" s="225" t="s">
        <v>939</v>
      </c>
      <c r="F162" s="226" t="s">
        <v>940</v>
      </c>
      <c r="G162" s="227" t="s">
        <v>284</v>
      </c>
      <c r="H162" s="228">
        <v>2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3515</v>
      </c>
    </row>
    <row r="163" s="1" customFormat="1" ht="16.5" customHeight="1">
      <c r="B163" s="37"/>
      <c r="C163" s="224" t="s">
        <v>317</v>
      </c>
      <c r="D163" s="224" t="s">
        <v>209</v>
      </c>
      <c r="E163" s="225" t="s">
        <v>951</v>
      </c>
      <c r="F163" s="226" t="s">
        <v>952</v>
      </c>
      <c r="G163" s="227" t="s">
        <v>284</v>
      </c>
      <c r="H163" s="228">
        <v>1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3516</v>
      </c>
    </row>
    <row r="164" s="1" customFormat="1" ht="16.5" customHeight="1">
      <c r="B164" s="37"/>
      <c r="C164" s="224" t="s">
        <v>321</v>
      </c>
      <c r="D164" s="224" t="s">
        <v>209</v>
      </c>
      <c r="E164" s="225" t="s">
        <v>965</v>
      </c>
      <c r="F164" s="226" t="s">
        <v>966</v>
      </c>
      <c r="G164" s="227" t="s">
        <v>284</v>
      </c>
      <c r="H164" s="228">
        <v>3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3517</v>
      </c>
    </row>
    <row r="165" s="1" customFormat="1" ht="16.5" customHeight="1">
      <c r="B165" s="37"/>
      <c r="C165" s="224" t="s">
        <v>325</v>
      </c>
      <c r="D165" s="224" t="s">
        <v>209</v>
      </c>
      <c r="E165" s="225" t="s">
        <v>1005</v>
      </c>
      <c r="F165" s="226" t="s">
        <v>1006</v>
      </c>
      <c r="G165" s="227" t="s">
        <v>284</v>
      </c>
      <c r="H165" s="228">
        <v>2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3518</v>
      </c>
    </row>
    <row r="166" s="1" customFormat="1" ht="16.5" customHeight="1">
      <c r="B166" s="37"/>
      <c r="C166" s="224" t="s">
        <v>329</v>
      </c>
      <c r="D166" s="224" t="s">
        <v>209</v>
      </c>
      <c r="E166" s="225" t="s">
        <v>1011</v>
      </c>
      <c r="F166" s="226" t="s">
        <v>1012</v>
      </c>
      <c r="G166" s="227" t="s">
        <v>284</v>
      </c>
      <c r="H166" s="228">
        <v>2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3519</v>
      </c>
    </row>
    <row r="167" s="1" customFormat="1" ht="16.5" customHeight="1">
      <c r="B167" s="37"/>
      <c r="C167" s="224" t="s">
        <v>8</v>
      </c>
      <c r="D167" s="224" t="s">
        <v>209</v>
      </c>
      <c r="E167" s="225" t="s">
        <v>1029</v>
      </c>
      <c r="F167" s="226" t="s">
        <v>1030</v>
      </c>
      <c r="G167" s="227" t="s">
        <v>284</v>
      </c>
      <c r="H167" s="228">
        <v>1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221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3520</v>
      </c>
    </row>
    <row r="168" s="1" customFormat="1" ht="16.5" customHeight="1">
      <c r="B168" s="37"/>
      <c r="C168" s="224" t="s">
        <v>336</v>
      </c>
      <c r="D168" s="224" t="s">
        <v>209</v>
      </c>
      <c r="E168" s="225" t="s">
        <v>1035</v>
      </c>
      <c r="F168" s="226" t="s">
        <v>1036</v>
      </c>
      <c r="G168" s="227" t="s">
        <v>284</v>
      </c>
      <c r="H168" s="228">
        <v>3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3521</v>
      </c>
    </row>
    <row r="169" s="1" customFormat="1" ht="16.5" customHeight="1">
      <c r="B169" s="37"/>
      <c r="C169" s="224" t="s">
        <v>341</v>
      </c>
      <c r="D169" s="224" t="s">
        <v>209</v>
      </c>
      <c r="E169" s="225" t="s">
        <v>562</v>
      </c>
      <c r="F169" s="226" t="s">
        <v>563</v>
      </c>
      <c r="G169" s="227" t="s">
        <v>284</v>
      </c>
      <c r="H169" s="228">
        <v>2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3522</v>
      </c>
    </row>
    <row r="170" s="1" customFormat="1" ht="16.5" customHeight="1">
      <c r="B170" s="37"/>
      <c r="C170" s="224" t="s">
        <v>345</v>
      </c>
      <c r="D170" s="224" t="s">
        <v>209</v>
      </c>
      <c r="E170" s="225" t="s">
        <v>1045</v>
      </c>
      <c r="F170" s="226" t="s">
        <v>1046</v>
      </c>
      <c r="G170" s="227" t="s">
        <v>284</v>
      </c>
      <c r="H170" s="228">
        <v>9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3523</v>
      </c>
    </row>
    <row r="171" s="1" customFormat="1" ht="16.5" customHeight="1">
      <c r="B171" s="37"/>
      <c r="C171" s="224" t="s">
        <v>349</v>
      </c>
      <c r="D171" s="224" t="s">
        <v>209</v>
      </c>
      <c r="E171" s="225" t="s">
        <v>1051</v>
      </c>
      <c r="F171" s="226" t="s">
        <v>1052</v>
      </c>
      <c r="G171" s="227" t="s">
        <v>284</v>
      </c>
      <c r="H171" s="228">
        <v>2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3524</v>
      </c>
    </row>
    <row r="172" s="1" customFormat="1" ht="16.5" customHeight="1">
      <c r="B172" s="37"/>
      <c r="C172" s="224" t="s">
        <v>353</v>
      </c>
      <c r="D172" s="224" t="s">
        <v>209</v>
      </c>
      <c r="E172" s="225" t="s">
        <v>1057</v>
      </c>
      <c r="F172" s="226" t="s">
        <v>1058</v>
      </c>
      <c r="G172" s="227" t="s">
        <v>284</v>
      </c>
      <c r="H172" s="228">
        <v>2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3525</v>
      </c>
    </row>
    <row r="173" s="1" customFormat="1" ht="16.5" customHeight="1">
      <c r="B173" s="37"/>
      <c r="C173" s="224" t="s">
        <v>7</v>
      </c>
      <c r="D173" s="224" t="s">
        <v>209</v>
      </c>
      <c r="E173" s="225" t="s">
        <v>1069</v>
      </c>
      <c r="F173" s="226" t="s">
        <v>1070</v>
      </c>
      <c r="G173" s="227" t="s">
        <v>284</v>
      </c>
      <c r="H173" s="228">
        <v>2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3526</v>
      </c>
    </row>
    <row r="174" s="1" customFormat="1" ht="16.5" customHeight="1">
      <c r="B174" s="37"/>
      <c r="C174" s="224" t="s">
        <v>360</v>
      </c>
      <c r="D174" s="224" t="s">
        <v>209</v>
      </c>
      <c r="E174" s="225" t="s">
        <v>1081</v>
      </c>
      <c r="F174" s="226" t="s">
        <v>1082</v>
      </c>
      <c r="G174" s="227" t="s">
        <v>284</v>
      </c>
      <c r="H174" s="228">
        <v>6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3527</v>
      </c>
    </row>
    <row r="175" s="1" customFormat="1" ht="16.5" customHeight="1">
      <c r="B175" s="37"/>
      <c r="C175" s="224" t="s">
        <v>364</v>
      </c>
      <c r="D175" s="224" t="s">
        <v>209</v>
      </c>
      <c r="E175" s="225" t="s">
        <v>1093</v>
      </c>
      <c r="F175" s="226" t="s">
        <v>1094</v>
      </c>
      <c r="G175" s="227" t="s">
        <v>284</v>
      </c>
      <c r="H175" s="228">
        <v>30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3528</v>
      </c>
    </row>
    <row r="176" s="1" customFormat="1" ht="16.5" customHeight="1">
      <c r="B176" s="37"/>
      <c r="C176" s="224" t="s">
        <v>368</v>
      </c>
      <c r="D176" s="224" t="s">
        <v>209</v>
      </c>
      <c r="E176" s="225" t="s">
        <v>1111</v>
      </c>
      <c r="F176" s="226" t="s">
        <v>1112</v>
      </c>
      <c r="G176" s="227" t="s">
        <v>284</v>
      </c>
      <c r="H176" s="228">
        <v>1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3529</v>
      </c>
    </row>
    <row r="177" s="1" customFormat="1" ht="16.5" customHeight="1">
      <c r="B177" s="37"/>
      <c r="C177" s="224" t="s">
        <v>372</v>
      </c>
      <c r="D177" s="224" t="s">
        <v>209</v>
      </c>
      <c r="E177" s="225" t="s">
        <v>1123</v>
      </c>
      <c r="F177" s="226" t="s">
        <v>1124</v>
      </c>
      <c r="G177" s="227" t="s">
        <v>284</v>
      </c>
      <c r="H177" s="228">
        <v>2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3530</v>
      </c>
    </row>
    <row r="178" s="1" customFormat="1" ht="16.5" customHeight="1">
      <c r="B178" s="37"/>
      <c r="C178" s="224" t="s">
        <v>376</v>
      </c>
      <c r="D178" s="224" t="s">
        <v>209</v>
      </c>
      <c r="E178" s="225" t="s">
        <v>1131</v>
      </c>
      <c r="F178" s="226" t="s">
        <v>1132</v>
      </c>
      <c r="G178" s="227" t="s">
        <v>284</v>
      </c>
      <c r="H178" s="228">
        <v>2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3531</v>
      </c>
    </row>
    <row r="179" s="1" customFormat="1" ht="16.5" customHeight="1">
      <c r="B179" s="37"/>
      <c r="C179" s="224" t="s">
        <v>384</v>
      </c>
      <c r="D179" s="224" t="s">
        <v>209</v>
      </c>
      <c r="E179" s="225" t="s">
        <v>1135</v>
      </c>
      <c r="F179" s="226" t="s">
        <v>1136</v>
      </c>
      <c r="G179" s="227" t="s">
        <v>284</v>
      </c>
      <c r="H179" s="228">
        <v>2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3532</v>
      </c>
    </row>
    <row r="180" s="1" customFormat="1" ht="16.5" customHeight="1">
      <c r="B180" s="37"/>
      <c r="C180" s="224" t="s">
        <v>388</v>
      </c>
      <c r="D180" s="224" t="s">
        <v>209</v>
      </c>
      <c r="E180" s="225" t="s">
        <v>1143</v>
      </c>
      <c r="F180" s="226" t="s">
        <v>1144</v>
      </c>
      <c r="G180" s="227" t="s">
        <v>284</v>
      </c>
      <c r="H180" s="228">
        <v>2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3533</v>
      </c>
    </row>
    <row r="181" s="1" customFormat="1" ht="16.5" customHeight="1">
      <c r="B181" s="37"/>
      <c r="C181" s="224" t="s">
        <v>392</v>
      </c>
      <c r="D181" s="224" t="s">
        <v>209</v>
      </c>
      <c r="E181" s="225" t="s">
        <v>1147</v>
      </c>
      <c r="F181" s="226" t="s">
        <v>1148</v>
      </c>
      <c r="G181" s="227" t="s">
        <v>284</v>
      </c>
      <c r="H181" s="228">
        <v>2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3534</v>
      </c>
    </row>
    <row r="182" s="10" customFormat="1" ht="22.8" customHeight="1">
      <c r="B182" s="210"/>
      <c r="C182" s="211"/>
      <c r="D182" s="212" t="s">
        <v>72</v>
      </c>
      <c r="E182" s="248" t="s">
        <v>277</v>
      </c>
      <c r="F182" s="248" t="s">
        <v>556</v>
      </c>
      <c r="G182" s="211"/>
      <c r="H182" s="211"/>
      <c r="I182" s="214"/>
      <c r="J182" s="249">
        <f>BK182</f>
        <v>0</v>
      </c>
      <c r="K182" s="211"/>
      <c r="L182" s="216"/>
      <c r="M182" s="217"/>
      <c r="N182" s="218"/>
      <c r="O182" s="218"/>
      <c r="P182" s="219">
        <f>SUM(P183:P186)</f>
        <v>0</v>
      </c>
      <c r="Q182" s="218"/>
      <c r="R182" s="219">
        <f>SUM(R183:R186)</f>
        <v>0</v>
      </c>
      <c r="S182" s="218"/>
      <c r="T182" s="220">
        <f>SUM(T183:T186)</f>
        <v>0</v>
      </c>
      <c r="AR182" s="221" t="s">
        <v>81</v>
      </c>
      <c r="AT182" s="222" t="s">
        <v>72</v>
      </c>
      <c r="AU182" s="222" t="s">
        <v>81</v>
      </c>
      <c r="AY182" s="221" t="s">
        <v>208</v>
      </c>
      <c r="BK182" s="223">
        <f>SUM(BK183:BK186)</f>
        <v>0</v>
      </c>
    </row>
    <row r="183" s="1" customFormat="1" ht="16.5" customHeight="1">
      <c r="B183" s="37"/>
      <c r="C183" s="224" t="s">
        <v>396</v>
      </c>
      <c r="D183" s="224" t="s">
        <v>209</v>
      </c>
      <c r="E183" s="225" t="s">
        <v>562</v>
      </c>
      <c r="F183" s="226" t="s">
        <v>563</v>
      </c>
      <c r="G183" s="227" t="s">
        <v>284</v>
      </c>
      <c r="H183" s="228">
        <v>1</v>
      </c>
      <c r="I183" s="229"/>
      <c r="J183" s="230">
        <f>ROUND(I183*H183,2)</f>
        <v>0</v>
      </c>
      <c r="K183" s="226" t="s">
        <v>1</v>
      </c>
      <c r="L183" s="42"/>
      <c r="M183" s="231" t="s">
        <v>1</v>
      </c>
      <c r="N183" s="232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221</v>
      </c>
      <c r="AT183" s="235" t="s">
        <v>209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221</v>
      </c>
      <c r="BM183" s="235" t="s">
        <v>3535</v>
      </c>
    </row>
    <row r="184" s="1" customFormat="1" ht="16.5" customHeight="1">
      <c r="B184" s="37"/>
      <c r="C184" s="224" t="s">
        <v>400</v>
      </c>
      <c r="D184" s="224" t="s">
        <v>209</v>
      </c>
      <c r="E184" s="225" t="s">
        <v>566</v>
      </c>
      <c r="F184" s="226" t="s">
        <v>567</v>
      </c>
      <c r="G184" s="227" t="s">
        <v>284</v>
      </c>
      <c r="H184" s="228">
        <v>1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3536</v>
      </c>
    </row>
    <row r="185" s="1" customFormat="1" ht="16.5" customHeight="1">
      <c r="B185" s="37"/>
      <c r="C185" s="224" t="s">
        <v>404</v>
      </c>
      <c r="D185" s="224" t="s">
        <v>209</v>
      </c>
      <c r="E185" s="225" t="s">
        <v>570</v>
      </c>
      <c r="F185" s="226" t="s">
        <v>571</v>
      </c>
      <c r="G185" s="227" t="s">
        <v>284</v>
      </c>
      <c r="H185" s="228">
        <v>1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3537</v>
      </c>
    </row>
    <row r="186" s="1" customFormat="1" ht="16.5" customHeight="1">
      <c r="B186" s="37"/>
      <c r="C186" s="224" t="s">
        <v>408</v>
      </c>
      <c r="D186" s="224" t="s">
        <v>209</v>
      </c>
      <c r="E186" s="225" t="s">
        <v>574</v>
      </c>
      <c r="F186" s="226" t="s">
        <v>575</v>
      </c>
      <c r="G186" s="227" t="s">
        <v>284</v>
      </c>
      <c r="H186" s="228">
        <v>1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3538</v>
      </c>
    </row>
    <row r="187" s="10" customFormat="1" ht="22.8" customHeight="1">
      <c r="B187" s="210"/>
      <c r="C187" s="211"/>
      <c r="D187" s="212" t="s">
        <v>72</v>
      </c>
      <c r="E187" s="248" t="s">
        <v>279</v>
      </c>
      <c r="F187" s="248" t="s">
        <v>2808</v>
      </c>
      <c r="G187" s="211"/>
      <c r="H187" s="211"/>
      <c r="I187" s="214"/>
      <c r="J187" s="249">
        <f>BK187</f>
        <v>0</v>
      </c>
      <c r="K187" s="211"/>
      <c r="L187" s="216"/>
      <c r="M187" s="217"/>
      <c r="N187" s="218"/>
      <c r="O187" s="218"/>
      <c r="P187" s="219">
        <f>P188</f>
        <v>0</v>
      </c>
      <c r="Q187" s="218"/>
      <c r="R187" s="219">
        <f>R188</f>
        <v>0</v>
      </c>
      <c r="S187" s="218"/>
      <c r="T187" s="220">
        <f>T188</f>
        <v>0</v>
      </c>
      <c r="AR187" s="221" t="s">
        <v>81</v>
      </c>
      <c r="AT187" s="222" t="s">
        <v>72</v>
      </c>
      <c r="AU187" s="222" t="s">
        <v>81</v>
      </c>
      <c r="AY187" s="221" t="s">
        <v>208</v>
      </c>
      <c r="BK187" s="223">
        <f>BK188</f>
        <v>0</v>
      </c>
    </row>
    <row r="188" s="1" customFormat="1" ht="24" customHeight="1">
      <c r="B188" s="37"/>
      <c r="C188" s="224" t="s">
        <v>412</v>
      </c>
      <c r="D188" s="224" t="s">
        <v>209</v>
      </c>
      <c r="E188" s="225" t="s">
        <v>2809</v>
      </c>
      <c r="F188" s="226" t="s">
        <v>2810</v>
      </c>
      <c r="G188" s="227" t="s">
        <v>284</v>
      </c>
      <c r="H188" s="228">
        <v>1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3539</v>
      </c>
    </row>
    <row r="189" s="10" customFormat="1" ht="22.8" customHeight="1">
      <c r="B189" s="210"/>
      <c r="C189" s="211"/>
      <c r="D189" s="212" t="s">
        <v>72</v>
      </c>
      <c r="E189" s="248" t="s">
        <v>380</v>
      </c>
      <c r="F189" s="248" t="s">
        <v>2812</v>
      </c>
      <c r="G189" s="211"/>
      <c r="H189" s="211"/>
      <c r="I189" s="214"/>
      <c r="J189" s="249">
        <f>BK189</f>
        <v>0</v>
      </c>
      <c r="K189" s="211"/>
      <c r="L189" s="216"/>
      <c r="M189" s="217"/>
      <c r="N189" s="218"/>
      <c r="O189" s="218"/>
      <c r="P189" s="219">
        <f>P190</f>
        <v>0</v>
      </c>
      <c r="Q189" s="218"/>
      <c r="R189" s="219">
        <f>R190</f>
        <v>0</v>
      </c>
      <c r="S189" s="218"/>
      <c r="T189" s="220">
        <f>T190</f>
        <v>0</v>
      </c>
      <c r="AR189" s="221" t="s">
        <v>81</v>
      </c>
      <c r="AT189" s="222" t="s">
        <v>72</v>
      </c>
      <c r="AU189" s="222" t="s">
        <v>81</v>
      </c>
      <c r="AY189" s="221" t="s">
        <v>208</v>
      </c>
      <c r="BK189" s="223">
        <f>BK190</f>
        <v>0</v>
      </c>
    </row>
    <row r="190" s="1" customFormat="1" ht="16.5" customHeight="1">
      <c r="B190" s="37"/>
      <c r="C190" s="224" t="s">
        <v>416</v>
      </c>
      <c r="D190" s="224" t="s">
        <v>209</v>
      </c>
      <c r="E190" s="225" t="s">
        <v>498</v>
      </c>
      <c r="F190" s="226" t="s">
        <v>499</v>
      </c>
      <c r="G190" s="227" t="s">
        <v>284</v>
      </c>
      <c r="H190" s="228">
        <v>14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3540</v>
      </c>
    </row>
    <row r="191" s="10" customFormat="1" ht="22.8" customHeight="1">
      <c r="B191" s="210"/>
      <c r="C191" s="211"/>
      <c r="D191" s="212" t="s">
        <v>72</v>
      </c>
      <c r="E191" s="248" t="s">
        <v>382</v>
      </c>
      <c r="F191" s="248" t="s">
        <v>2814</v>
      </c>
      <c r="G191" s="211"/>
      <c r="H191" s="211"/>
      <c r="I191" s="214"/>
      <c r="J191" s="249">
        <f>BK191</f>
        <v>0</v>
      </c>
      <c r="K191" s="211"/>
      <c r="L191" s="216"/>
      <c r="M191" s="217"/>
      <c r="N191" s="218"/>
      <c r="O191" s="218"/>
      <c r="P191" s="219">
        <f>P192</f>
        <v>0</v>
      </c>
      <c r="Q191" s="218"/>
      <c r="R191" s="219">
        <f>R192</f>
        <v>0</v>
      </c>
      <c r="S191" s="218"/>
      <c r="T191" s="220">
        <f>T192</f>
        <v>0</v>
      </c>
      <c r="AR191" s="221" t="s">
        <v>81</v>
      </c>
      <c r="AT191" s="222" t="s">
        <v>72</v>
      </c>
      <c r="AU191" s="222" t="s">
        <v>81</v>
      </c>
      <c r="AY191" s="221" t="s">
        <v>208</v>
      </c>
      <c r="BK191" s="223">
        <f>BK192</f>
        <v>0</v>
      </c>
    </row>
    <row r="192" s="1" customFormat="1" ht="24" customHeight="1">
      <c r="B192" s="37"/>
      <c r="C192" s="224" t="s">
        <v>418</v>
      </c>
      <c r="D192" s="224" t="s">
        <v>209</v>
      </c>
      <c r="E192" s="225" t="s">
        <v>2815</v>
      </c>
      <c r="F192" s="226" t="s">
        <v>2816</v>
      </c>
      <c r="G192" s="227" t="s">
        <v>284</v>
      </c>
      <c r="H192" s="228">
        <v>1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221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3541</v>
      </c>
    </row>
    <row r="193" s="10" customFormat="1" ht="22.8" customHeight="1">
      <c r="B193" s="210"/>
      <c r="C193" s="211"/>
      <c r="D193" s="212" t="s">
        <v>72</v>
      </c>
      <c r="E193" s="248" t="s">
        <v>457</v>
      </c>
      <c r="F193" s="248" t="s">
        <v>458</v>
      </c>
      <c r="G193" s="211"/>
      <c r="H193" s="211"/>
      <c r="I193" s="214"/>
      <c r="J193" s="249">
        <f>BK193</f>
        <v>0</v>
      </c>
      <c r="K193" s="211"/>
      <c r="L193" s="216"/>
      <c r="M193" s="217"/>
      <c r="N193" s="218"/>
      <c r="O193" s="218"/>
      <c r="P193" s="219">
        <f>SUM(P194:P196)</f>
        <v>0</v>
      </c>
      <c r="Q193" s="218"/>
      <c r="R193" s="219">
        <f>SUM(R194:R196)</f>
        <v>0</v>
      </c>
      <c r="S193" s="218"/>
      <c r="T193" s="220">
        <f>SUM(T194:T196)</f>
        <v>0</v>
      </c>
      <c r="AR193" s="221" t="s">
        <v>81</v>
      </c>
      <c r="AT193" s="222" t="s">
        <v>72</v>
      </c>
      <c r="AU193" s="222" t="s">
        <v>81</v>
      </c>
      <c r="AY193" s="221" t="s">
        <v>208</v>
      </c>
      <c r="BK193" s="223">
        <f>SUM(BK194:BK196)</f>
        <v>0</v>
      </c>
    </row>
    <row r="194" s="1" customFormat="1" ht="16.5" customHeight="1">
      <c r="B194" s="37"/>
      <c r="C194" s="224" t="s">
        <v>420</v>
      </c>
      <c r="D194" s="224" t="s">
        <v>209</v>
      </c>
      <c r="E194" s="225" t="s">
        <v>3542</v>
      </c>
      <c r="F194" s="226" t="s">
        <v>3543</v>
      </c>
      <c r="G194" s="227" t="s">
        <v>462</v>
      </c>
      <c r="H194" s="228">
        <v>1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3544</v>
      </c>
    </row>
    <row r="195" s="1" customFormat="1" ht="16.5" customHeight="1">
      <c r="B195" s="37"/>
      <c r="C195" s="224" t="s">
        <v>422</v>
      </c>
      <c r="D195" s="224" t="s">
        <v>209</v>
      </c>
      <c r="E195" s="225" t="s">
        <v>3545</v>
      </c>
      <c r="F195" s="226" t="s">
        <v>3546</v>
      </c>
      <c r="G195" s="227" t="s">
        <v>462</v>
      </c>
      <c r="H195" s="228">
        <v>1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221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3547</v>
      </c>
    </row>
    <row r="196" s="1" customFormat="1" ht="16.5" customHeight="1">
      <c r="B196" s="37"/>
      <c r="C196" s="224" t="s">
        <v>424</v>
      </c>
      <c r="D196" s="224" t="s">
        <v>209</v>
      </c>
      <c r="E196" s="225" t="s">
        <v>481</v>
      </c>
      <c r="F196" s="226" t="s">
        <v>470</v>
      </c>
      <c r="G196" s="227" t="s">
        <v>462</v>
      </c>
      <c r="H196" s="228">
        <v>1</v>
      </c>
      <c r="I196" s="229"/>
      <c r="J196" s="230">
        <f>ROUND(I196*H196,2)</f>
        <v>0</v>
      </c>
      <c r="K196" s="226" t="s">
        <v>1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221</v>
      </c>
      <c r="AT196" s="235" t="s">
        <v>209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3548</v>
      </c>
    </row>
    <row r="197" s="10" customFormat="1" ht="25.92" customHeight="1">
      <c r="B197" s="210"/>
      <c r="C197" s="211"/>
      <c r="D197" s="212" t="s">
        <v>72</v>
      </c>
      <c r="E197" s="213" t="s">
        <v>501</v>
      </c>
      <c r="F197" s="213" t="s">
        <v>2825</v>
      </c>
      <c r="G197" s="211"/>
      <c r="H197" s="211"/>
      <c r="I197" s="214"/>
      <c r="J197" s="215">
        <f>BK197</f>
        <v>0</v>
      </c>
      <c r="K197" s="211"/>
      <c r="L197" s="216"/>
      <c r="M197" s="217"/>
      <c r="N197" s="218"/>
      <c r="O197" s="218"/>
      <c r="P197" s="219">
        <f>P198</f>
        <v>0</v>
      </c>
      <c r="Q197" s="218"/>
      <c r="R197" s="219">
        <f>R198</f>
        <v>0</v>
      </c>
      <c r="S197" s="218"/>
      <c r="T197" s="220">
        <f>T198</f>
        <v>0</v>
      </c>
      <c r="AR197" s="221" t="s">
        <v>81</v>
      </c>
      <c r="AT197" s="222" t="s">
        <v>72</v>
      </c>
      <c r="AU197" s="222" t="s">
        <v>73</v>
      </c>
      <c r="AY197" s="221" t="s">
        <v>208</v>
      </c>
      <c r="BK197" s="223">
        <f>BK198</f>
        <v>0</v>
      </c>
    </row>
    <row r="198" s="10" customFormat="1" ht="22.8" customHeight="1">
      <c r="B198" s="210"/>
      <c r="C198" s="211"/>
      <c r="D198" s="212" t="s">
        <v>72</v>
      </c>
      <c r="E198" s="248" t="s">
        <v>2826</v>
      </c>
      <c r="F198" s="248" t="s">
        <v>2827</v>
      </c>
      <c r="G198" s="211"/>
      <c r="H198" s="211"/>
      <c r="I198" s="214"/>
      <c r="J198" s="249">
        <f>BK198</f>
        <v>0</v>
      </c>
      <c r="K198" s="211"/>
      <c r="L198" s="216"/>
      <c r="M198" s="217"/>
      <c r="N198" s="218"/>
      <c r="O198" s="218"/>
      <c r="P198" s="219">
        <f>SUM(P199:P202)</f>
        <v>0</v>
      </c>
      <c r="Q198" s="218"/>
      <c r="R198" s="219">
        <f>SUM(R199:R202)</f>
        <v>0</v>
      </c>
      <c r="S198" s="218"/>
      <c r="T198" s="220">
        <f>SUM(T199:T202)</f>
        <v>0</v>
      </c>
      <c r="AR198" s="221" t="s">
        <v>81</v>
      </c>
      <c r="AT198" s="222" t="s">
        <v>72</v>
      </c>
      <c r="AU198" s="222" t="s">
        <v>81</v>
      </c>
      <c r="AY198" s="221" t="s">
        <v>208</v>
      </c>
      <c r="BK198" s="223">
        <f>SUM(BK199:BK202)</f>
        <v>0</v>
      </c>
    </row>
    <row r="199" s="1" customFormat="1" ht="16.5" customHeight="1">
      <c r="B199" s="37"/>
      <c r="C199" s="224" t="s">
        <v>426</v>
      </c>
      <c r="D199" s="224" t="s">
        <v>209</v>
      </c>
      <c r="E199" s="225" t="s">
        <v>598</v>
      </c>
      <c r="F199" s="226" t="s">
        <v>599</v>
      </c>
      <c r="G199" s="227" t="s">
        <v>600</v>
      </c>
      <c r="H199" s="228">
        <v>15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221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221</v>
      </c>
      <c r="BM199" s="235" t="s">
        <v>3549</v>
      </c>
    </row>
    <row r="200" s="1" customFormat="1" ht="16.5" customHeight="1">
      <c r="B200" s="37"/>
      <c r="C200" s="224" t="s">
        <v>428</v>
      </c>
      <c r="D200" s="224" t="s">
        <v>209</v>
      </c>
      <c r="E200" s="225" t="s">
        <v>603</v>
      </c>
      <c r="F200" s="226" t="s">
        <v>604</v>
      </c>
      <c r="G200" s="227" t="s">
        <v>600</v>
      </c>
      <c r="H200" s="228">
        <v>8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221</v>
      </c>
      <c r="AT200" s="235" t="s">
        <v>209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3550</v>
      </c>
    </row>
    <row r="201" s="1" customFormat="1" ht="24" customHeight="1">
      <c r="B201" s="37"/>
      <c r="C201" s="224" t="s">
        <v>431</v>
      </c>
      <c r="D201" s="224" t="s">
        <v>209</v>
      </c>
      <c r="E201" s="225" t="s">
        <v>607</v>
      </c>
      <c r="F201" s="226" t="s">
        <v>608</v>
      </c>
      <c r="G201" s="227" t="s">
        <v>284</v>
      </c>
      <c r="H201" s="228">
        <v>1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3551</v>
      </c>
    </row>
    <row r="202" s="1" customFormat="1" ht="16.5" customHeight="1">
      <c r="B202" s="37"/>
      <c r="C202" s="224" t="s">
        <v>433</v>
      </c>
      <c r="D202" s="224" t="s">
        <v>209</v>
      </c>
      <c r="E202" s="225" t="s">
        <v>611</v>
      </c>
      <c r="F202" s="226" t="s">
        <v>612</v>
      </c>
      <c r="G202" s="227" t="s">
        <v>284</v>
      </c>
      <c r="H202" s="228">
        <v>4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3552</v>
      </c>
    </row>
    <row r="203" s="10" customFormat="1" ht="25.92" customHeight="1">
      <c r="B203" s="210"/>
      <c r="C203" s="211"/>
      <c r="D203" s="212" t="s">
        <v>72</v>
      </c>
      <c r="E203" s="213" t="s">
        <v>521</v>
      </c>
      <c r="F203" s="213" t="s">
        <v>715</v>
      </c>
      <c r="G203" s="211"/>
      <c r="H203" s="211"/>
      <c r="I203" s="214"/>
      <c r="J203" s="215">
        <f>BK203</f>
        <v>0</v>
      </c>
      <c r="K203" s="211"/>
      <c r="L203" s="216"/>
      <c r="M203" s="217"/>
      <c r="N203" s="218"/>
      <c r="O203" s="218"/>
      <c r="P203" s="219">
        <f>P204</f>
        <v>0</v>
      </c>
      <c r="Q203" s="218"/>
      <c r="R203" s="219">
        <f>R204</f>
        <v>0</v>
      </c>
      <c r="S203" s="218"/>
      <c r="T203" s="220">
        <f>T204</f>
        <v>0</v>
      </c>
      <c r="AR203" s="221" t="s">
        <v>81</v>
      </c>
      <c r="AT203" s="222" t="s">
        <v>72</v>
      </c>
      <c r="AU203" s="222" t="s">
        <v>73</v>
      </c>
      <c r="AY203" s="221" t="s">
        <v>208</v>
      </c>
      <c r="BK203" s="223">
        <f>BK204</f>
        <v>0</v>
      </c>
    </row>
    <row r="204" s="10" customFormat="1" ht="22.8" customHeight="1">
      <c r="B204" s="210"/>
      <c r="C204" s="211"/>
      <c r="D204" s="212" t="s">
        <v>72</v>
      </c>
      <c r="E204" s="248" t="s">
        <v>535</v>
      </c>
      <c r="F204" s="248" t="s">
        <v>860</v>
      </c>
      <c r="G204" s="211"/>
      <c r="H204" s="211"/>
      <c r="I204" s="214"/>
      <c r="J204" s="249">
        <f>BK204</f>
        <v>0</v>
      </c>
      <c r="K204" s="211"/>
      <c r="L204" s="216"/>
      <c r="M204" s="217"/>
      <c r="N204" s="218"/>
      <c r="O204" s="218"/>
      <c r="P204" s="219">
        <f>SUM(P205:P208)</f>
        <v>0</v>
      </c>
      <c r="Q204" s="218"/>
      <c r="R204" s="219">
        <f>SUM(R205:R208)</f>
        <v>0</v>
      </c>
      <c r="S204" s="218"/>
      <c r="T204" s="220">
        <f>SUM(T205:T208)</f>
        <v>0</v>
      </c>
      <c r="AR204" s="221" t="s">
        <v>81</v>
      </c>
      <c r="AT204" s="222" t="s">
        <v>72</v>
      </c>
      <c r="AU204" s="222" t="s">
        <v>81</v>
      </c>
      <c r="AY204" s="221" t="s">
        <v>208</v>
      </c>
      <c r="BK204" s="223">
        <f>SUM(BK205:BK208)</f>
        <v>0</v>
      </c>
    </row>
    <row r="205" s="1" customFormat="1" ht="16.5" customHeight="1">
      <c r="B205" s="37"/>
      <c r="C205" s="224" t="s">
        <v>436</v>
      </c>
      <c r="D205" s="224" t="s">
        <v>209</v>
      </c>
      <c r="E205" s="225" t="s">
        <v>862</v>
      </c>
      <c r="F205" s="226" t="s">
        <v>863</v>
      </c>
      <c r="G205" s="227" t="s">
        <v>864</v>
      </c>
      <c r="H205" s="228">
        <v>4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3553</v>
      </c>
    </row>
    <row r="206" s="1" customFormat="1" ht="16.5" customHeight="1">
      <c r="B206" s="37"/>
      <c r="C206" s="224" t="s">
        <v>439</v>
      </c>
      <c r="D206" s="224" t="s">
        <v>209</v>
      </c>
      <c r="E206" s="225" t="s">
        <v>971</v>
      </c>
      <c r="F206" s="226" t="s">
        <v>972</v>
      </c>
      <c r="G206" s="227" t="s">
        <v>284</v>
      </c>
      <c r="H206" s="228">
        <v>1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3554</v>
      </c>
    </row>
    <row r="207" s="1" customFormat="1" ht="16.5" customHeight="1">
      <c r="B207" s="37"/>
      <c r="C207" s="224" t="s">
        <v>442</v>
      </c>
      <c r="D207" s="224" t="s">
        <v>209</v>
      </c>
      <c r="E207" s="225" t="s">
        <v>1075</v>
      </c>
      <c r="F207" s="226" t="s">
        <v>1076</v>
      </c>
      <c r="G207" s="227" t="s">
        <v>284</v>
      </c>
      <c r="H207" s="228">
        <v>1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3555</v>
      </c>
    </row>
    <row r="208" s="1" customFormat="1" ht="16.5" customHeight="1">
      <c r="B208" s="37"/>
      <c r="C208" s="224" t="s">
        <v>445</v>
      </c>
      <c r="D208" s="224" t="s">
        <v>209</v>
      </c>
      <c r="E208" s="225" t="s">
        <v>1099</v>
      </c>
      <c r="F208" s="226" t="s">
        <v>1100</v>
      </c>
      <c r="G208" s="227" t="s">
        <v>284</v>
      </c>
      <c r="H208" s="228">
        <v>3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3556</v>
      </c>
    </row>
    <row r="209" s="10" customFormat="1" ht="25.92" customHeight="1">
      <c r="B209" s="210"/>
      <c r="C209" s="211"/>
      <c r="D209" s="212" t="s">
        <v>72</v>
      </c>
      <c r="E209" s="213" t="s">
        <v>555</v>
      </c>
      <c r="F209" s="213" t="s">
        <v>749</v>
      </c>
      <c r="G209" s="211"/>
      <c r="H209" s="211"/>
      <c r="I209" s="214"/>
      <c r="J209" s="215">
        <f>BK209</f>
        <v>0</v>
      </c>
      <c r="K209" s="211"/>
      <c r="L209" s="216"/>
      <c r="M209" s="217"/>
      <c r="N209" s="218"/>
      <c r="O209" s="218"/>
      <c r="P209" s="219">
        <f>P210+P212+P214+P218+P221+P226</f>
        <v>0</v>
      </c>
      <c r="Q209" s="218"/>
      <c r="R209" s="219">
        <f>R210+R212+R214+R218+R221+R226</f>
        <v>0</v>
      </c>
      <c r="S209" s="218"/>
      <c r="T209" s="220">
        <f>T210+T212+T214+T218+T221+T226</f>
        <v>0</v>
      </c>
      <c r="AR209" s="221" t="s">
        <v>81</v>
      </c>
      <c r="AT209" s="222" t="s">
        <v>72</v>
      </c>
      <c r="AU209" s="222" t="s">
        <v>73</v>
      </c>
      <c r="AY209" s="221" t="s">
        <v>208</v>
      </c>
      <c r="BK209" s="223">
        <f>BK210+BK212+BK214+BK218+BK221+BK226</f>
        <v>0</v>
      </c>
    </row>
    <row r="210" s="10" customFormat="1" ht="22.8" customHeight="1">
      <c r="B210" s="210"/>
      <c r="C210" s="211"/>
      <c r="D210" s="212" t="s">
        <v>72</v>
      </c>
      <c r="E210" s="248" t="s">
        <v>577</v>
      </c>
      <c r="F210" s="248" t="s">
        <v>751</v>
      </c>
      <c r="G210" s="211"/>
      <c r="H210" s="211"/>
      <c r="I210" s="214"/>
      <c r="J210" s="249">
        <f>BK210</f>
        <v>0</v>
      </c>
      <c r="K210" s="211"/>
      <c r="L210" s="216"/>
      <c r="M210" s="217"/>
      <c r="N210" s="218"/>
      <c r="O210" s="218"/>
      <c r="P210" s="219">
        <f>P211</f>
        <v>0</v>
      </c>
      <c r="Q210" s="218"/>
      <c r="R210" s="219">
        <f>R211</f>
        <v>0</v>
      </c>
      <c r="S210" s="218"/>
      <c r="T210" s="220">
        <f>T211</f>
        <v>0</v>
      </c>
      <c r="AR210" s="221" t="s">
        <v>81</v>
      </c>
      <c r="AT210" s="222" t="s">
        <v>72</v>
      </c>
      <c r="AU210" s="222" t="s">
        <v>81</v>
      </c>
      <c r="AY210" s="221" t="s">
        <v>208</v>
      </c>
      <c r="BK210" s="223">
        <f>BK211</f>
        <v>0</v>
      </c>
    </row>
    <row r="211" s="1" customFormat="1" ht="16.5" customHeight="1">
      <c r="B211" s="37"/>
      <c r="C211" s="224" t="s">
        <v>448</v>
      </c>
      <c r="D211" s="224" t="s">
        <v>209</v>
      </c>
      <c r="E211" s="225" t="s">
        <v>753</v>
      </c>
      <c r="F211" s="226" t="s">
        <v>754</v>
      </c>
      <c r="G211" s="227" t="s">
        <v>617</v>
      </c>
      <c r="H211" s="228">
        <v>20</v>
      </c>
      <c r="I211" s="229"/>
      <c r="J211" s="230">
        <f>ROUND(I211*H211,2)</f>
        <v>0</v>
      </c>
      <c r="K211" s="226" t="s">
        <v>1</v>
      </c>
      <c r="L211" s="42"/>
      <c r="M211" s="231" t="s">
        <v>1</v>
      </c>
      <c r="N211" s="232" t="s">
        <v>38</v>
      </c>
      <c r="O211" s="85"/>
      <c r="P211" s="233">
        <f>O211*H211</f>
        <v>0</v>
      </c>
      <c r="Q211" s="233">
        <v>0</v>
      </c>
      <c r="R211" s="233">
        <f>Q211*H211</f>
        <v>0</v>
      </c>
      <c r="S211" s="233">
        <v>0</v>
      </c>
      <c r="T211" s="234">
        <f>S211*H211</f>
        <v>0</v>
      </c>
      <c r="AR211" s="235" t="s">
        <v>221</v>
      </c>
      <c r="AT211" s="235" t="s">
        <v>209</v>
      </c>
      <c r="AU211" s="235" t="s">
        <v>83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221</v>
      </c>
      <c r="BM211" s="235" t="s">
        <v>3557</v>
      </c>
    </row>
    <row r="212" s="10" customFormat="1" ht="22.8" customHeight="1">
      <c r="B212" s="210"/>
      <c r="C212" s="211"/>
      <c r="D212" s="212" t="s">
        <v>72</v>
      </c>
      <c r="E212" s="248" t="s">
        <v>587</v>
      </c>
      <c r="F212" s="248" t="s">
        <v>757</v>
      </c>
      <c r="G212" s="211"/>
      <c r="H212" s="211"/>
      <c r="I212" s="214"/>
      <c r="J212" s="249">
        <f>BK212</f>
        <v>0</v>
      </c>
      <c r="K212" s="211"/>
      <c r="L212" s="216"/>
      <c r="M212" s="217"/>
      <c r="N212" s="218"/>
      <c r="O212" s="218"/>
      <c r="P212" s="219">
        <f>P213</f>
        <v>0</v>
      </c>
      <c r="Q212" s="218"/>
      <c r="R212" s="219">
        <f>R213</f>
        <v>0</v>
      </c>
      <c r="S212" s="218"/>
      <c r="T212" s="220">
        <f>T213</f>
        <v>0</v>
      </c>
      <c r="AR212" s="221" t="s">
        <v>81</v>
      </c>
      <c r="AT212" s="222" t="s">
        <v>72</v>
      </c>
      <c r="AU212" s="222" t="s">
        <v>81</v>
      </c>
      <c r="AY212" s="221" t="s">
        <v>208</v>
      </c>
      <c r="BK212" s="223">
        <f>BK213</f>
        <v>0</v>
      </c>
    </row>
    <row r="213" s="1" customFormat="1" ht="16.5" customHeight="1">
      <c r="B213" s="37"/>
      <c r="C213" s="224" t="s">
        <v>451</v>
      </c>
      <c r="D213" s="224" t="s">
        <v>209</v>
      </c>
      <c r="E213" s="225" t="s">
        <v>759</v>
      </c>
      <c r="F213" s="226" t="s">
        <v>760</v>
      </c>
      <c r="G213" s="227" t="s">
        <v>462</v>
      </c>
      <c r="H213" s="228">
        <v>1</v>
      </c>
      <c r="I213" s="229"/>
      <c r="J213" s="230">
        <f>ROUND(I213*H213,2)</f>
        <v>0</v>
      </c>
      <c r="K213" s="226" t="s">
        <v>1</v>
      </c>
      <c r="L213" s="42"/>
      <c r="M213" s="231" t="s">
        <v>1</v>
      </c>
      <c r="N213" s="232" t="s">
        <v>38</v>
      </c>
      <c r="O213" s="85"/>
      <c r="P213" s="233">
        <f>O213*H213</f>
        <v>0</v>
      </c>
      <c r="Q213" s="233">
        <v>0</v>
      </c>
      <c r="R213" s="233">
        <f>Q213*H213</f>
        <v>0</v>
      </c>
      <c r="S213" s="233">
        <v>0</v>
      </c>
      <c r="T213" s="234">
        <f>S213*H213</f>
        <v>0</v>
      </c>
      <c r="AR213" s="235" t="s">
        <v>221</v>
      </c>
      <c r="AT213" s="235" t="s">
        <v>209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221</v>
      </c>
      <c r="BM213" s="235" t="s">
        <v>3558</v>
      </c>
    </row>
    <row r="214" s="10" customFormat="1" ht="22.8" customHeight="1">
      <c r="B214" s="210"/>
      <c r="C214" s="211"/>
      <c r="D214" s="212" t="s">
        <v>72</v>
      </c>
      <c r="E214" s="248" t="s">
        <v>595</v>
      </c>
      <c r="F214" s="248" t="s">
        <v>763</v>
      </c>
      <c r="G214" s="211"/>
      <c r="H214" s="211"/>
      <c r="I214" s="214"/>
      <c r="J214" s="249">
        <f>BK214</f>
        <v>0</v>
      </c>
      <c r="K214" s="211"/>
      <c r="L214" s="216"/>
      <c r="M214" s="217"/>
      <c r="N214" s="218"/>
      <c r="O214" s="218"/>
      <c r="P214" s="219">
        <f>SUM(P215:P217)</f>
        <v>0</v>
      </c>
      <c r="Q214" s="218"/>
      <c r="R214" s="219">
        <f>SUM(R215:R217)</f>
        <v>0</v>
      </c>
      <c r="S214" s="218"/>
      <c r="T214" s="220">
        <f>SUM(T215:T217)</f>
        <v>0</v>
      </c>
      <c r="AR214" s="221" t="s">
        <v>81</v>
      </c>
      <c r="AT214" s="222" t="s">
        <v>72</v>
      </c>
      <c r="AU214" s="222" t="s">
        <v>81</v>
      </c>
      <c r="AY214" s="221" t="s">
        <v>208</v>
      </c>
      <c r="BK214" s="223">
        <f>SUM(BK215:BK217)</f>
        <v>0</v>
      </c>
    </row>
    <row r="215" s="1" customFormat="1" ht="16.5" customHeight="1">
      <c r="B215" s="37"/>
      <c r="C215" s="224" t="s">
        <v>454</v>
      </c>
      <c r="D215" s="224" t="s">
        <v>209</v>
      </c>
      <c r="E215" s="225" t="s">
        <v>769</v>
      </c>
      <c r="F215" s="226" t="s">
        <v>770</v>
      </c>
      <c r="G215" s="227" t="s">
        <v>284</v>
      </c>
      <c r="H215" s="228">
        <v>8</v>
      </c>
      <c r="I215" s="229"/>
      <c r="J215" s="230">
        <f>ROUND(I215*H215,2)</f>
        <v>0</v>
      </c>
      <c r="K215" s="226" t="s">
        <v>1</v>
      </c>
      <c r="L215" s="42"/>
      <c r="M215" s="231" t="s">
        <v>1</v>
      </c>
      <c r="N215" s="232" t="s">
        <v>38</v>
      </c>
      <c r="O215" s="85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221</v>
      </c>
      <c r="AT215" s="235" t="s">
        <v>209</v>
      </c>
      <c r="AU215" s="235" t="s">
        <v>83</v>
      </c>
      <c r="AY215" s="16" t="s">
        <v>208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6" t="s">
        <v>81</v>
      </c>
      <c r="BK215" s="236">
        <f>ROUND(I215*H215,2)</f>
        <v>0</v>
      </c>
      <c r="BL215" s="16" t="s">
        <v>221</v>
      </c>
      <c r="BM215" s="235" t="s">
        <v>3559</v>
      </c>
    </row>
    <row r="216" s="1" customFormat="1" ht="16.5" customHeight="1">
      <c r="B216" s="37"/>
      <c r="C216" s="224" t="s">
        <v>459</v>
      </c>
      <c r="D216" s="224" t="s">
        <v>209</v>
      </c>
      <c r="E216" s="225" t="s">
        <v>781</v>
      </c>
      <c r="F216" s="226" t="s">
        <v>782</v>
      </c>
      <c r="G216" s="227" t="s">
        <v>284</v>
      </c>
      <c r="H216" s="228">
        <v>10</v>
      </c>
      <c r="I216" s="229"/>
      <c r="J216" s="230">
        <f>ROUND(I216*H216,2)</f>
        <v>0</v>
      </c>
      <c r="K216" s="226" t="s">
        <v>1</v>
      </c>
      <c r="L216" s="42"/>
      <c r="M216" s="231" t="s">
        <v>1</v>
      </c>
      <c r="N216" s="232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221</v>
      </c>
      <c r="AT216" s="235" t="s">
        <v>209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221</v>
      </c>
      <c r="BM216" s="235" t="s">
        <v>3560</v>
      </c>
    </row>
    <row r="217" s="1" customFormat="1" ht="16.5" customHeight="1">
      <c r="B217" s="37"/>
      <c r="C217" s="224" t="s">
        <v>464</v>
      </c>
      <c r="D217" s="224" t="s">
        <v>209</v>
      </c>
      <c r="E217" s="225" t="s">
        <v>796</v>
      </c>
      <c r="F217" s="226" t="s">
        <v>797</v>
      </c>
      <c r="G217" s="227" t="s">
        <v>600</v>
      </c>
      <c r="H217" s="228">
        <v>1</v>
      </c>
      <c r="I217" s="229"/>
      <c r="J217" s="230">
        <f>ROUND(I217*H217,2)</f>
        <v>0</v>
      </c>
      <c r="K217" s="226" t="s">
        <v>1</v>
      </c>
      <c r="L217" s="42"/>
      <c r="M217" s="231" t="s">
        <v>1</v>
      </c>
      <c r="N217" s="232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221</v>
      </c>
      <c r="AT217" s="235" t="s">
        <v>209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221</v>
      </c>
      <c r="BM217" s="235" t="s">
        <v>3561</v>
      </c>
    </row>
    <row r="218" s="10" customFormat="1" ht="22.8" customHeight="1">
      <c r="B218" s="210"/>
      <c r="C218" s="211"/>
      <c r="D218" s="212" t="s">
        <v>72</v>
      </c>
      <c r="E218" s="248" t="s">
        <v>707</v>
      </c>
      <c r="F218" s="248" t="s">
        <v>800</v>
      </c>
      <c r="G218" s="211"/>
      <c r="H218" s="211"/>
      <c r="I218" s="214"/>
      <c r="J218" s="249">
        <f>BK218</f>
        <v>0</v>
      </c>
      <c r="K218" s="211"/>
      <c r="L218" s="216"/>
      <c r="M218" s="217"/>
      <c r="N218" s="218"/>
      <c r="O218" s="218"/>
      <c r="P218" s="219">
        <f>SUM(P219:P220)</f>
        <v>0</v>
      </c>
      <c r="Q218" s="218"/>
      <c r="R218" s="219">
        <f>SUM(R219:R220)</f>
        <v>0</v>
      </c>
      <c r="S218" s="218"/>
      <c r="T218" s="220">
        <f>SUM(T219:T220)</f>
        <v>0</v>
      </c>
      <c r="AR218" s="221" t="s">
        <v>81</v>
      </c>
      <c r="AT218" s="222" t="s">
        <v>72</v>
      </c>
      <c r="AU218" s="222" t="s">
        <v>81</v>
      </c>
      <c r="AY218" s="221" t="s">
        <v>208</v>
      </c>
      <c r="BK218" s="223">
        <f>SUM(BK219:BK220)</f>
        <v>0</v>
      </c>
    </row>
    <row r="219" s="1" customFormat="1" ht="16.5" customHeight="1">
      <c r="B219" s="37"/>
      <c r="C219" s="224" t="s">
        <v>468</v>
      </c>
      <c r="D219" s="224" t="s">
        <v>209</v>
      </c>
      <c r="E219" s="225" t="s">
        <v>802</v>
      </c>
      <c r="F219" s="226" t="s">
        <v>803</v>
      </c>
      <c r="G219" s="227" t="s">
        <v>600</v>
      </c>
      <c r="H219" s="228">
        <v>15</v>
      </c>
      <c r="I219" s="229"/>
      <c r="J219" s="230">
        <f>ROUND(I219*H219,2)</f>
        <v>0</v>
      </c>
      <c r="K219" s="226" t="s">
        <v>1</v>
      </c>
      <c r="L219" s="42"/>
      <c r="M219" s="231" t="s">
        <v>1</v>
      </c>
      <c r="N219" s="232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221</v>
      </c>
      <c r="AT219" s="235" t="s">
        <v>209</v>
      </c>
      <c r="AU219" s="235" t="s">
        <v>83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221</v>
      </c>
      <c r="BM219" s="235" t="s">
        <v>3562</v>
      </c>
    </row>
    <row r="220" s="1" customFormat="1" ht="16.5" customHeight="1">
      <c r="B220" s="37"/>
      <c r="C220" s="224" t="s">
        <v>472</v>
      </c>
      <c r="D220" s="224" t="s">
        <v>209</v>
      </c>
      <c r="E220" s="225" t="s">
        <v>806</v>
      </c>
      <c r="F220" s="226" t="s">
        <v>807</v>
      </c>
      <c r="G220" s="227" t="s">
        <v>600</v>
      </c>
      <c r="H220" s="228">
        <v>10</v>
      </c>
      <c r="I220" s="229"/>
      <c r="J220" s="230">
        <f>ROUND(I220*H220,2)</f>
        <v>0</v>
      </c>
      <c r="K220" s="226" t="s">
        <v>1</v>
      </c>
      <c r="L220" s="42"/>
      <c r="M220" s="231" t="s">
        <v>1</v>
      </c>
      <c r="N220" s="232" t="s">
        <v>38</v>
      </c>
      <c r="O220" s="85"/>
      <c r="P220" s="233">
        <f>O220*H220</f>
        <v>0</v>
      </c>
      <c r="Q220" s="233">
        <v>0</v>
      </c>
      <c r="R220" s="233">
        <f>Q220*H220</f>
        <v>0</v>
      </c>
      <c r="S220" s="233">
        <v>0</v>
      </c>
      <c r="T220" s="234">
        <f>S220*H220</f>
        <v>0</v>
      </c>
      <c r="AR220" s="235" t="s">
        <v>221</v>
      </c>
      <c r="AT220" s="235" t="s">
        <v>209</v>
      </c>
      <c r="AU220" s="235" t="s">
        <v>83</v>
      </c>
      <c r="AY220" s="16" t="s">
        <v>208</v>
      </c>
      <c r="BE220" s="236">
        <f>IF(N220="základní",J220,0)</f>
        <v>0</v>
      </c>
      <c r="BF220" s="236">
        <f>IF(N220="snížená",J220,0)</f>
        <v>0</v>
      </c>
      <c r="BG220" s="236">
        <f>IF(N220="zákl. přenesená",J220,0)</f>
        <v>0</v>
      </c>
      <c r="BH220" s="236">
        <f>IF(N220="sníž. přenesená",J220,0)</f>
        <v>0</v>
      </c>
      <c r="BI220" s="236">
        <f>IF(N220="nulová",J220,0)</f>
        <v>0</v>
      </c>
      <c r="BJ220" s="16" t="s">
        <v>81</v>
      </c>
      <c r="BK220" s="236">
        <f>ROUND(I220*H220,2)</f>
        <v>0</v>
      </c>
      <c r="BL220" s="16" t="s">
        <v>221</v>
      </c>
      <c r="BM220" s="235" t="s">
        <v>3563</v>
      </c>
    </row>
    <row r="221" s="10" customFormat="1" ht="22.8" customHeight="1">
      <c r="B221" s="210"/>
      <c r="C221" s="211"/>
      <c r="D221" s="212" t="s">
        <v>72</v>
      </c>
      <c r="E221" s="248" t="s">
        <v>2843</v>
      </c>
      <c r="F221" s="248" t="s">
        <v>810</v>
      </c>
      <c r="G221" s="211"/>
      <c r="H221" s="211"/>
      <c r="I221" s="214"/>
      <c r="J221" s="249">
        <f>BK221</f>
        <v>0</v>
      </c>
      <c r="K221" s="211"/>
      <c r="L221" s="216"/>
      <c r="M221" s="217"/>
      <c r="N221" s="218"/>
      <c r="O221" s="218"/>
      <c r="P221" s="219">
        <f>SUM(P222:P225)</f>
        <v>0</v>
      </c>
      <c r="Q221" s="218"/>
      <c r="R221" s="219">
        <f>SUM(R222:R225)</f>
        <v>0</v>
      </c>
      <c r="S221" s="218"/>
      <c r="T221" s="220">
        <f>SUM(T222:T225)</f>
        <v>0</v>
      </c>
      <c r="AR221" s="221" t="s">
        <v>81</v>
      </c>
      <c r="AT221" s="222" t="s">
        <v>72</v>
      </c>
      <c r="AU221" s="222" t="s">
        <v>81</v>
      </c>
      <c r="AY221" s="221" t="s">
        <v>208</v>
      </c>
      <c r="BK221" s="223">
        <f>SUM(BK222:BK225)</f>
        <v>0</v>
      </c>
    </row>
    <row r="222" s="1" customFormat="1" ht="16.5" customHeight="1">
      <c r="B222" s="37"/>
      <c r="C222" s="224" t="s">
        <v>476</v>
      </c>
      <c r="D222" s="224" t="s">
        <v>209</v>
      </c>
      <c r="E222" s="225" t="s">
        <v>816</v>
      </c>
      <c r="F222" s="226" t="s">
        <v>817</v>
      </c>
      <c r="G222" s="227" t="s">
        <v>600</v>
      </c>
      <c r="H222" s="228">
        <v>15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3564</v>
      </c>
    </row>
    <row r="223" s="1" customFormat="1" ht="16.5" customHeight="1">
      <c r="B223" s="37"/>
      <c r="C223" s="224" t="s">
        <v>480</v>
      </c>
      <c r="D223" s="224" t="s">
        <v>209</v>
      </c>
      <c r="E223" s="225" t="s">
        <v>824</v>
      </c>
      <c r="F223" s="226" t="s">
        <v>825</v>
      </c>
      <c r="G223" s="227" t="s">
        <v>600</v>
      </c>
      <c r="H223" s="228">
        <v>15</v>
      </c>
      <c r="I223" s="229"/>
      <c r="J223" s="230">
        <f>ROUND(I223*H223,2)</f>
        <v>0</v>
      </c>
      <c r="K223" s="226" t="s">
        <v>1</v>
      </c>
      <c r="L223" s="42"/>
      <c r="M223" s="231" t="s">
        <v>1</v>
      </c>
      <c r="N223" s="232" t="s">
        <v>38</v>
      </c>
      <c r="O223" s="85"/>
      <c r="P223" s="233">
        <f>O223*H223</f>
        <v>0</v>
      </c>
      <c r="Q223" s="233">
        <v>0</v>
      </c>
      <c r="R223" s="233">
        <f>Q223*H223</f>
        <v>0</v>
      </c>
      <c r="S223" s="233">
        <v>0</v>
      </c>
      <c r="T223" s="234">
        <f>S223*H223</f>
        <v>0</v>
      </c>
      <c r="AR223" s="235" t="s">
        <v>221</v>
      </c>
      <c r="AT223" s="235" t="s">
        <v>209</v>
      </c>
      <c r="AU223" s="235" t="s">
        <v>83</v>
      </c>
      <c r="AY223" s="16" t="s">
        <v>208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6" t="s">
        <v>81</v>
      </c>
      <c r="BK223" s="236">
        <f>ROUND(I223*H223,2)</f>
        <v>0</v>
      </c>
      <c r="BL223" s="16" t="s">
        <v>221</v>
      </c>
      <c r="BM223" s="235" t="s">
        <v>3565</v>
      </c>
    </row>
    <row r="224" s="1" customFormat="1" ht="16.5" customHeight="1">
      <c r="B224" s="37"/>
      <c r="C224" s="224" t="s">
        <v>483</v>
      </c>
      <c r="D224" s="224" t="s">
        <v>209</v>
      </c>
      <c r="E224" s="225" t="s">
        <v>828</v>
      </c>
      <c r="F224" s="226" t="s">
        <v>829</v>
      </c>
      <c r="G224" s="227" t="s">
        <v>600</v>
      </c>
      <c r="H224" s="228">
        <v>10</v>
      </c>
      <c r="I224" s="229"/>
      <c r="J224" s="230">
        <f>ROUND(I224*H224,2)</f>
        <v>0</v>
      </c>
      <c r="K224" s="226" t="s">
        <v>1</v>
      </c>
      <c r="L224" s="42"/>
      <c r="M224" s="231" t="s">
        <v>1</v>
      </c>
      <c r="N224" s="232" t="s">
        <v>38</v>
      </c>
      <c r="O224" s="85"/>
      <c r="P224" s="233">
        <f>O224*H224</f>
        <v>0</v>
      </c>
      <c r="Q224" s="233">
        <v>0</v>
      </c>
      <c r="R224" s="233">
        <f>Q224*H224</f>
        <v>0</v>
      </c>
      <c r="S224" s="233">
        <v>0</v>
      </c>
      <c r="T224" s="234">
        <f>S224*H224</f>
        <v>0</v>
      </c>
      <c r="AR224" s="235" t="s">
        <v>221</v>
      </c>
      <c r="AT224" s="235" t="s">
        <v>209</v>
      </c>
      <c r="AU224" s="235" t="s">
        <v>83</v>
      </c>
      <c r="AY224" s="16" t="s">
        <v>208</v>
      </c>
      <c r="BE224" s="236">
        <f>IF(N224="základní",J224,0)</f>
        <v>0</v>
      </c>
      <c r="BF224" s="236">
        <f>IF(N224="snížená",J224,0)</f>
        <v>0</v>
      </c>
      <c r="BG224" s="236">
        <f>IF(N224="zákl. přenesená",J224,0)</f>
        <v>0</v>
      </c>
      <c r="BH224" s="236">
        <f>IF(N224="sníž. přenesená",J224,0)</f>
        <v>0</v>
      </c>
      <c r="BI224" s="236">
        <f>IF(N224="nulová",J224,0)</f>
        <v>0</v>
      </c>
      <c r="BJ224" s="16" t="s">
        <v>81</v>
      </c>
      <c r="BK224" s="236">
        <f>ROUND(I224*H224,2)</f>
        <v>0</v>
      </c>
      <c r="BL224" s="16" t="s">
        <v>221</v>
      </c>
      <c r="BM224" s="235" t="s">
        <v>3566</v>
      </c>
    </row>
    <row r="225" s="1" customFormat="1" ht="16.5" customHeight="1">
      <c r="B225" s="37"/>
      <c r="C225" s="224" t="s">
        <v>485</v>
      </c>
      <c r="D225" s="224" t="s">
        <v>209</v>
      </c>
      <c r="E225" s="225" t="s">
        <v>2847</v>
      </c>
      <c r="F225" s="226" t="s">
        <v>2848</v>
      </c>
      <c r="G225" s="227" t="s">
        <v>600</v>
      </c>
      <c r="H225" s="228">
        <v>15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3567</v>
      </c>
    </row>
    <row r="226" s="10" customFormat="1" ht="22.8" customHeight="1">
      <c r="B226" s="210"/>
      <c r="C226" s="211"/>
      <c r="D226" s="212" t="s">
        <v>72</v>
      </c>
      <c r="E226" s="248" t="s">
        <v>714</v>
      </c>
      <c r="F226" s="248" t="s">
        <v>840</v>
      </c>
      <c r="G226" s="211"/>
      <c r="H226" s="211"/>
      <c r="I226" s="214"/>
      <c r="J226" s="249">
        <f>BK226</f>
        <v>0</v>
      </c>
      <c r="K226" s="211"/>
      <c r="L226" s="216"/>
      <c r="M226" s="217"/>
      <c r="N226" s="218"/>
      <c r="O226" s="218"/>
      <c r="P226" s="219">
        <f>SUM(P227:P229)</f>
        <v>0</v>
      </c>
      <c r="Q226" s="218"/>
      <c r="R226" s="219">
        <f>SUM(R227:R229)</f>
        <v>0</v>
      </c>
      <c r="S226" s="218"/>
      <c r="T226" s="220">
        <f>SUM(T227:T229)</f>
        <v>0</v>
      </c>
      <c r="AR226" s="221" t="s">
        <v>81</v>
      </c>
      <c r="AT226" s="222" t="s">
        <v>72</v>
      </c>
      <c r="AU226" s="222" t="s">
        <v>81</v>
      </c>
      <c r="AY226" s="221" t="s">
        <v>208</v>
      </c>
      <c r="BK226" s="223">
        <f>SUM(BK227:BK229)</f>
        <v>0</v>
      </c>
    </row>
    <row r="227" s="1" customFormat="1" ht="16.5" customHeight="1">
      <c r="B227" s="37"/>
      <c r="C227" s="224" t="s">
        <v>489</v>
      </c>
      <c r="D227" s="224" t="s">
        <v>209</v>
      </c>
      <c r="E227" s="225" t="s">
        <v>842</v>
      </c>
      <c r="F227" s="226" t="s">
        <v>843</v>
      </c>
      <c r="G227" s="227" t="s">
        <v>600</v>
      </c>
      <c r="H227" s="228">
        <v>60</v>
      </c>
      <c r="I227" s="229"/>
      <c r="J227" s="230">
        <f>ROUND(I227*H227,2)</f>
        <v>0</v>
      </c>
      <c r="K227" s="226" t="s">
        <v>1</v>
      </c>
      <c r="L227" s="42"/>
      <c r="M227" s="231" t="s">
        <v>1</v>
      </c>
      <c r="N227" s="232" t="s">
        <v>38</v>
      </c>
      <c r="O227" s="85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221</v>
      </c>
      <c r="AT227" s="235" t="s">
        <v>209</v>
      </c>
      <c r="AU227" s="235" t="s">
        <v>83</v>
      </c>
      <c r="AY227" s="16" t="s">
        <v>208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6" t="s">
        <v>81</v>
      </c>
      <c r="BK227" s="236">
        <f>ROUND(I227*H227,2)</f>
        <v>0</v>
      </c>
      <c r="BL227" s="16" t="s">
        <v>221</v>
      </c>
      <c r="BM227" s="235" t="s">
        <v>3568</v>
      </c>
    </row>
    <row r="228" s="1" customFormat="1" ht="16.5" customHeight="1">
      <c r="B228" s="37"/>
      <c r="C228" s="224" t="s">
        <v>497</v>
      </c>
      <c r="D228" s="224" t="s">
        <v>209</v>
      </c>
      <c r="E228" s="225" t="s">
        <v>846</v>
      </c>
      <c r="F228" s="226" t="s">
        <v>847</v>
      </c>
      <c r="G228" s="227" t="s">
        <v>600</v>
      </c>
      <c r="H228" s="228">
        <v>30</v>
      </c>
      <c r="I228" s="229"/>
      <c r="J228" s="230">
        <f>ROUND(I228*H228,2)</f>
        <v>0</v>
      </c>
      <c r="K228" s="226" t="s">
        <v>1</v>
      </c>
      <c r="L228" s="42"/>
      <c r="M228" s="231" t="s">
        <v>1</v>
      </c>
      <c r="N228" s="232" t="s">
        <v>38</v>
      </c>
      <c r="O228" s="85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221</v>
      </c>
      <c r="AT228" s="235" t="s">
        <v>209</v>
      </c>
      <c r="AU228" s="235" t="s">
        <v>83</v>
      </c>
      <c r="AY228" s="16" t="s">
        <v>208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6" t="s">
        <v>81</v>
      </c>
      <c r="BK228" s="236">
        <f>ROUND(I228*H228,2)</f>
        <v>0</v>
      </c>
      <c r="BL228" s="16" t="s">
        <v>221</v>
      </c>
      <c r="BM228" s="235" t="s">
        <v>3569</v>
      </c>
    </row>
    <row r="229" s="1" customFormat="1" ht="16.5" customHeight="1">
      <c r="B229" s="37"/>
      <c r="C229" s="224" t="s">
        <v>503</v>
      </c>
      <c r="D229" s="224" t="s">
        <v>209</v>
      </c>
      <c r="E229" s="225" t="s">
        <v>854</v>
      </c>
      <c r="F229" s="226" t="s">
        <v>855</v>
      </c>
      <c r="G229" s="227" t="s">
        <v>600</v>
      </c>
      <c r="H229" s="228">
        <v>15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221</v>
      </c>
      <c r="AT229" s="235" t="s">
        <v>209</v>
      </c>
      <c r="AU229" s="235" t="s">
        <v>83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221</v>
      </c>
      <c r="BM229" s="235" t="s">
        <v>3570</v>
      </c>
    </row>
    <row r="230" s="10" customFormat="1" ht="25.92" customHeight="1">
      <c r="B230" s="210"/>
      <c r="C230" s="211"/>
      <c r="D230" s="212" t="s">
        <v>72</v>
      </c>
      <c r="E230" s="213" t="s">
        <v>742</v>
      </c>
      <c r="F230" s="213" t="s">
        <v>858</v>
      </c>
      <c r="G230" s="211"/>
      <c r="H230" s="211"/>
      <c r="I230" s="214"/>
      <c r="J230" s="215">
        <f>BK230</f>
        <v>0</v>
      </c>
      <c r="K230" s="211"/>
      <c r="L230" s="216"/>
      <c r="M230" s="217"/>
      <c r="N230" s="218"/>
      <c r="O230" s="218"/>
      <c r="P230" s="219">
        <f>P231+P234+P236+P238</f>
        <v>0</v>
      </c>
      <c r="Q230" s="218"/>
      <c r="R230" s="219">
        <f>R231+R234+R236+R238</f>
        <v>0</v>
      </c>
      <c r="S230" s="218"/>
      <c r="T230" s="220">
        <f>T231+T234+T236+T238</f>
        <v>0</v>
      </c>
      <c r="AR230" s="221" t="s">
        <v>81</v>
      </c>
      <c r="AT230" s="222" t="s">
        <v>72</v>
      </c>
      <c r="AU230" s="222" t="s">
        <v>73</v>
      </c>
      <c r="AY230" s="221" t="s">
        <v>208</v>
      </c>
      <c r="BK230" s="223">
        <f>BK231+BK234+BK236+BK238</f>
        <v>0</v>
      </c>
    </row>
    <row r="231" s="10" customFormat="1" ht="22.8" customHeight="1">
      <c r="B231" s="210"/>
      <c r="C231" s="211"/>
      <c r="D231" s="212" t="s">
        <v>72</v>
      </c>
      <c r="E231" s="248" t="s">
        <v>2853</v>
      </c>
      <c r="F231" s="248" t="s">
        <v>867</v>
      </c>
      <c r="G231" s="211"/>
      <c r="H231" s="211"/>
      <c r="I231" s="214"/>
      <c r="J231" s="249">
        <f>BK231</f>
        <v>0</v>
      </c>
      <c r="K231" s="211"/>
      <c r="L231" s="216"/>
      <c r="M231" s="217"/>
      <c r="N231" s="218"/>
      <c r="O231" s="218"/>
      <c r="P231" s="219">
        <f>SUM(P232:P233)</f>
        <v>0</v>
      </c>
      <c r="Q231" s="218"/>
      <c r="R231" s="219">
        <f>SUM(R232:R233)</f>
        <v>0</v>
      </c>
      <c r="S231" s="218"/>
      <c r="T231" s="220">
        <f>SUM(T232:T233)</f>
        <v>0</v>
      </c>
      <c r="AR231" s="221" t="s">
        <v>81</v>
      </c>
      <c r="AT231" s="222" t="s">
        <v>72</v>
      </c>
      <c r="AU231" s="222" t="s">
        <v>81</v>
      </c>
      <c r="AY231" s="221" t="s">
        <v>208</v>
      </c>
      <c r="BK231" s="223">
        <f>SUM(BK232:BK233)</f>
        <v>0</v>
      </c>
    </row>
    <row r="232" s="1" customFormat="1" ht="16.5" customHeight="1">
      <c r="B232" s="37"/>
      <c r="C232" s="224" t="s">
        <v>507</v>
      </c>
      <c r="D232" s="224" t="s">
        <v>209</v>
      </c>
      <c r="E232" s="225" t="s">
        <v>2854</v>
      </c>
      <c r="F232" s="226" t="s">
        <v>870</v>
      </c>
      <c r="G232" s="227" t="s">
        <v>339</v>
      </c>
      <c r="H232" s="228">
        <v>1</v>
      </c>
      <c r="I232" s="229"/>
      <c r="J232" s="230">
        <f>ROUND(I232*H232,2)</f>
        <v>0</v>
      </c>
      <c r="K232" s="226" t="s">
        <v>1</v>
      </c>
      <c r="L232" s="42"/>
      <c r="M232" s="231" t="s">
        <v>1</v>
      </c>
      <c r="N232" s="232" t="s">
        <v>38</v>
      </c>
      <c r="O232" s="85"/>
      <c r="P232" s="233">
        <f>O232*H232</f>
        <v>0</v>
      </c>
      <c r="Q232" s="233">
        <v>0</v>
      </c>
      <c r="R232" s="233">
        <f>Q232*H232</f>
        <v>0</v>
      </c>
      <c r="S232" s="233">
        <v>0</v>
      </c>
      <c r="T232" s="234">
        <f>S232*H232</f>
        <v>0</v>
      </c>
      <c r="AR232" s="235" t="s">
        <v>221</v>
      </c>
      <c r="AT232" s="235" t="s">
        <v>209</v>
      </c>
      <c r="AU232" s="235" t="s">
        <v>83</v>
      </c>
      <c r="AY232" s="16" t="s">
        <v>208</v>
      </c>
      <c r="BE232" s="236">
        <f>IF(N232="základní",J232,0)</f>
        <v>0</v>
      </c>
      <c r="BF232" s="236">
        <f>IF(N232="snížená",J232,0)</f>
        <v>0</v>
      </c>
      <c r="BG232" s="236">
        <f>IF(N232="zákl. přenesená",J232,0)</f>
        <v>0</v>
      </c>
      <c r="BH232" s="236">
        <f>IF(N232="sníž. přenesená",J232,0)</f>
        <v>0</v>
      </c>
      <c r="BI232" s="236">
        <f>IF(N232="nulová",J232,0)</f>
        <v>0</v>
      </c>
      <c r="BJ232" s="16" t="s">
        <v>81</v>
      </c>
      <c r="BK232" s="236">
        <f>ROUND(I232*H232,2)</f>
        <v>0</v>
      </c>
      <c r="BL232" s="16" t="s">
        <v>221</v>
      </c>
      <c r="BM232" s="235" t="s">
        <v>3571</v>
      </c>
    </row>
    <row r="233" s="1" customFormat="1" ht="16.5" customHeight="1">
      <c r="B233" s="37"/>
      <c r="C233" s="224" t="s">
        <v>511</v>
      </c>
      <c r="D233" s="224" t="s">
        <v>209</v>
      </c>
      <c r="E233" s="225" t="s">
        <v>2856</v>
      </c>
      <c r="F233" s="226" t="s">
        <v>874</v>
      </c>
      <c r="G233" s="227" t="s">
        <v>339</v>
      </c>
      <c r="H233" s="228">
        <v>1</v>
      </c>
      <c r="I233" s="229"/>
      <c r="J233" s="230">
        <f>ROUND(I233*H233,2)</f>
        <v>0</v>
      </c>
      <c r="K233" s="226" t="s">
        <v>1</v>
      </c>
      <c r="L233" s="42"/>
      <c r="M233" s="231" t="s">
        <v>1</v>
      </c>
      <c r="N233" s="232" t="s">
        <v>38</v>
      </c>
      <c r="O233" s="85"/>
      <c r="P233" s="233">
        <f>O233*H233</f>
        <v>0</v>
      </c>
      <c r="Q233" s="233">
        <v>0</v>
      </c>
      <c r="R233" s="233">
        <f>Q233*H233</f>
        <v>0</v>
      </c>
      <c r="S233" s="233">
        <v>0</v>
      </c>
      <c r="T233" s="234">
        <f>S233*H233</f>
        <v>0</v>
      </c>
      <c r="AR233" s="235" t="s">
        <v>221</v>
      </c>
      <c r="AT233" s="235" t="s">
        <v>209</v>
      </c>
      <c r="AU233" s="235" t="s">
        <v>83</v>
      </c>
      <c r="AY233" s="16" t="s">
        <v>208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6" t="s">
        <v>81</v>
      </c>
      <c r="BK233" s="236">
        <f>ROUND(I233*H233,2)</f>
        <v>0</v>
      </c>
      <c r="BL233" s="16" t="s">
        <v>221</v>
      </c>
      <c r="BM233" s="235" t="s">
        <v>3572</v>
      </c>
    </row>
    <row r="234" s="10" customFormat="1" ht="22.8" customHeight="1">
      <c r="B234" s="210"/>
      <c r="C234" s="211"/>
      <c r="D234" s="212" t="s">
        <v>72</v>
      </c>
      <c r="E234" s="248" t="s">
        <v>748</v>
      </c>
      <c r="F234" s="248" t="s">
        <v>877</v>
      </c>
      <c r="G234" s="211"/>
      <c r="H234" s="211"/>
      <c r="I234" s="214"/>
      <c r="J234" s="249">
        <f>BK234</f>
        <v>0</v>
      </c>
      <c r="K234" s="211"/>
      <c r="L234" s="216"/>
      <c r="M234" s="217"/>
      <c r="N234" s="218"/>
      <c r="O234" s="218"/>
      <c r="P234" s="219">
        <f>P235</f>
        <v>0</v>
      </c>
      <c r="Q234" s="218"/>
      <c r="R234" s="219">
        <f>R235</f>
        <v>0</v>
      </c>
      <c r="S234" s="218"/>
      <c r="T234" s="220">
        <f>T235</f>
        <v>0</v>
      </c>
      <c r="AR234" s="221" t="s">
        <v>81</v>
      </c>
      <c r="AT234" s="222" t="s">
        <v>72</v>
      </c>
      <c r="AU234" s="222" t="s">
        <v>81</v>
      </c>
      <c r="AY234" s="221" t="s">
        <v>208</v>
      </c>
      <c r="BK234" s="223">
        <f>BK235</f>
        <v>0</v>
      </c>
    </row>
    <row r="235" s="1" customFormat="1" ht="16.5" customHeight="1">
      <c r="B235" s="37"/>
      <c r="C235" s="224" t="s">
        <v>515</v>
      </c>
      <c r="D235" s="224" t="s">
        <v>209</v>
      </c>
      <c r="E235" s="225" t="s">
        <v>2858</v>
      </c>
      <c r="F235" s="226" t="s">
        <v>880</v>
      </c>
      <c r="G235" s="227" t="s">
        <v>339</v>
      </c>
      <c r="H235" s="228">
        <v>1</v>
      </c>
      <c r="I235" s="229"/>
      <c r="J235" s="230">
        <f>ROUND(I235*H235,2)</f>
        <v>0</v>
      </c>
      <c r="K235" s="226" t="s">
        <v>1</v>
      </c>
      <c r="L235" s="42"/>
      <c r="M235" s="231" t="s">
        <v>1</v>
      </c>
      <c r="N235" s="232" t="s">
        <v>38</v>
      </c>
      <c r="O235" s="85"/>
      <c r="P235" s="233">
        <f>O235*H235</f>
        <v>0</v>
      </c>
      <c r="Q235" s="233">
        <v>0</v>
      </c>
      <c r="R235" s="233">
        <f>Q235*H235</f>
        <v>0</v>
      </c>
      <c r="S235" s="233">
        <v>0</v>
      </c>
      <c r="T235" s="234">
        <f>S235*H235</f>
        <v>0</v>
      </c>
      <c r="AR235" s="235" t="s">
        <v>221</v>
      </c>
      <c r="AT235" s="235" t="s">
        <v>209</v>
      </c>
      <c r="AU235" s="235" t="s">
        <v>83</v>
      </c>
      <c r="AY235" s="16" t="s">
        <v>208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6" t="s">
        <v>81</v>
      </c>
      <c r="BK235" s="236">
        <f>ROUND(I235*H235,2)</f>
        <v>0</v>
      </c>
      <c r="BL235" s="16" t="s">
        <v>221</v>
      </c>
      <c r="BM235" s="235" t="s">
        <v>3573</v>
      </c>
    </row>
    <row r="236" s="10" customFormat="1" ht="22.8" customHeight="1">
      <c r="B236" s="210"/>
      <c r="C236" s="211"/>
      <c r="D236" s="212" t="s">
        <v>72</v>
      </c>
      <c r="E236" s="248" t="s">
        <v>750</v>
      </c>
      <c r="F236" s="248" t="s">
        <v>883</v>
      </c>
      <c r="G236" s="211"/>
      <c r="H236" s="211"/>
      <c r="I236" s="214"/>
      <c r="J236" s="249">
        <f>BK236</f>
        <v>0</v>
      </c>
      <c r="K236" s="211"/>
      <c r="L236" s="216"/>
      <c r="M236" s="217"/>
      <c r="N236" s="218"/>
      <c r="O236" s="218"/>
      <c r="P236" s="219">
        <f>P237</f>
        <v>0</v>
      </c>
      <c r="Q236" s="218"/>
      <c r="R236" s="219">
        <f>R237</f>
        <v>0</v>
      </c>
      <c r="S236" s="218"/>
      <c r="T236" s="220">
        <f>T237</f>
        <v>0</v>
      </c>
      <c r="AR236" s="221" t="s">
        <v>81</v>
      </c>
      <c r="AT236" s="222" t="s">
        <v>72</v>
      </c>
      <c r="AU236" s="222" t="s">
        <v>81</v>
      </c>
      <c r="AY236" s="221" t="s">
        <v>208</v>
      </c>
      <c r="BK236" s="223">
        <f>BK237</f>
        <v>0</v>
      </c>
    </row>
    <row r="237" s="1" customFormat="1" ht="16.5" customHeight="1">
      <c r="B237" s="37"/>
      <c r="C237" s="224" t="s">
        <v>523</v>
      </c>
      <c r="D237" s="224" t="s">
        <v>209</v>
      </c>
      <c r="E237" s="225" t="s">
        <v>2860</v>
      </c>
      <c r="F237" s="226" t="s">
        <v>886</v>
      </c>
      <c r="G237" s="227" t="s">
        <v>339</v>
      </c>
      <c r="H237" s="228">
        <v>1</v>
      </c>
      <c r="I237" s="229"/>
      <c r="J237" s="230">
        <f>ROUND(I237*H237,2)</f>
        <v>0</v>
      </c>
      <c r="K237" s="226" t="s">
        <v>1</v>
      </c>
      <c r="L237" s="42"/>
      <c r="M237" s="231" t="s">
        <v>1</v>
      </c>
      <c r="N237" s="232" t="s">
        <v>38</v>
      </c>
      <c r="O237" s="85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221</v>
      </c>
      <c r="AT237" s="235" t="s">
        <v>209</v>
      </c>
      <c r="AU237" s="235" t="s">
        <v>83</v>
      </c>
      <c r="AY237" s="16" t="s">
        <v>208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6" t="s">
        <v>81</v>
      </c>
      <c r="BK237" s="236">
        <f>ROUND(I237*H237,2)</f>
        <v>0</v>
      </c>
      <c r="BL237" s="16" t="s">
        <v>221</v>
      </c>
      <c r="BM237" s="235" t="s">
        <v>3574</v>
      </c>
    </row>
    <row r="238" s="10" customFormat="1" ht="22.8" customHeight="1">
      <c r="B238" s="210"/>
      <c r="C238" s="211"/>
      <c r="D238" s="212" t="s">
        <v>72</v>
      </c>
      <c r="E238" s="248" t="s">
        <v>2862</v>
      </c>
      <c r="F238" s="248" t="s">
        <v>889</v>
      </c>
      <c r="G238" s="211"/>
      <c r="H238" s="211"/>
      <c r="I238" s="214"/>
      <c r="J238" s="249">
        <f>BK238</f>
        <v>0</v>
      </c>
      <c r="K238" s="211"/>
      <c r="L238" s="216"/>
      <c r="M238" s="217"/>
      <c r="N238" s="218"/>
      <c r="O238" s="218"/>
      <c r="P238" s="219">
        <f>SUM(P239:P244)</f>
        <v>0</v>
      </c>
      <c r="Q238" s="218"/>
      <c r="R238" s="219">
        <f>SUM(R239:R244)</f>
        <v>0</v>
      </c>
      <c r="S238" s="218"/>
      <c r="T238" s="220">
        <f>SUM(T239:T244)</f>
        <v>0</v>
      </c>
      <c r="AR238" s="221" t="s">
        <v>81</v>
      </c>
      <c r="AT238" s="222" t="s">
        <v>72</v>
      </c>
      <c r="AU238" s="222" t="s">
        <v>81</v>
      </c>
      <c r="AY238" s="221" t="s">
        <v>208</v>
      </c>
      <c r="BK238" s="223">
        <f>SUM(BK239:BK244)</f>
        <v>0</v>
      </c>
    </row>
    <row r="239" s="1" customFormat="1" ht="16.5" customHeight="1">
      <c r="B239" s="37"/>
      <c r="C239" s="224" t="s">
        <v>527</v>
      </c>
      <c r="D239" s="224" t="s">
        <v>209</v>
      </c>
      <c r="E239" s="225" t="s">
        <v>895</v>
      </c>
      <c r="F239" s="226" t="s">
        <v>896</v>
      </c>
      <c r="G239" s="227" t="s">
        <v>339</v>
      </c>
      <c r="H239" s="228">
        <v>1</v>
      </c>
      <c r="I239" s="229"/>
      <c r="J239" s="230">
        <f>ROUND(I239*H239,2)</f>
        <v>0</v>
      </c>
      <c r="K239" s="226" t="s">
        <v>1</v>
      </c>
      <c r="L239" s="42"/>
      <c r="M239" s="231" t="s">
        <v>1</v>
      </c>
      <c r="N239" s="232" t="s">
        <v>38</v>
      </c>
      <c r="O239" s="85"/>
      <c r="P239" s="233">
        <f>O239*H239</f>
        <v>0</v>
      </c>
      <c r="Q239" s="233">
        <v>0</v>
      </c>
      <c r="R239" s="233">
        <f>Q239*H239</f>
        <v>0</v>
      </c>
      <c r="S239" s="233">
        <v>0</v>
      </c>
      <c r="T239" s="234">
        <f>S239*H239</f>
        <v>0</v>
      </c>
      <c r="AR239" s="235" t="s">
        <v>221</v>
      </c>
      <c r="AT239" s="235" t="s">
        <v>209</v>
      </c>
      <c r="AU239" s="235" t="s">
        <v>83</v>
      </c>
      <c r="AY239" s="16" t="s">
        <v>208</v>
      </c>
      <c r="BE239" s="236">
        <f>IF(N239="základní",J239,0)</f>
        <v>0</v>
      </c>
      <c r="BF239" s="236">
        <f>IF(N239="snížená",J239,0)</f>
        <v>0</v>
      </c>
      <c r="BG239" s="236">
        <f>IF(N239="zákl. přenesená",J239,0)</f>
        <v>0</v>
      </c>
      <c r="BH239" s="236">
        <f>IF(N239="sníž. přenesená",J239,0)</f>
        <v>0</v>
      </c>
      <c r="BI239" s="236">
        <f>IF(N239="nulová",J239,0)</f>
        <v>0</v>
      </c>
      <c r="BJ239" s="16" t="s">
        <v>81</v>
      </c>
      <c r="BK239" s="236">
        <f>ROUND(I239*H239,2)</f>
        <v>0</v>
      </c>
      <c r="BL239" s="16" t="s">
        <v>221</v>
      </c>
      <c r="BM239" s="235" t="s">
        <v>3575</v>
      </c>
    </row>
    <row r="240" s="1" customFormat="1" ht="16.5" customHeight="1">
      <c r="B240" s="37"/>
      <c r="C240" s="224" t="s">
        <v>531</v>
      </c>
      <c r="D240" s="224" t="s">
        <v>209</v>
      </c>
      <c r="E240" s="225" t="s">
        <v>2864</v>
      </c>
      <c r="F240" s="226" t="s">
        <v>892</v>
      </c>
      <c r="G240" s="227" t="s">
        <v>339</v>
      </c>
      <c r="H240" s="228">
        <v>1</v>
      </c>
      <c r="I240" s="229"/>
      <c r="J240" s="230">
        <f>ROUND(I240*H240,2)</f>
        <v>0</v>
      </c>
      <c r="K240" s="226" t="s">
        <v>1</v>
      </c>
      <c r="L240" s="42"/>
      <c r="M240" s="231" t="s">
        <v>1</v>
      </c>
      <c r="N240" s="232" t="s">
        <v>38</v>
      </c>
      <c r="O240" s="85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AR240" s="235" t="s">
        <v>221</v>
      </c>
      <c r="AT240" s="235" t="s">
        <v>209</v>
      </c>
      <c r="AU240" s="235" t="s">
        <v>83</v>
      </c>
      <c r="AY240" s="16" t="s">
        <v>208</v>
      </c>
      <c r="BE240" s="236">
        <f>IF(N240="základní",J240,0)</f>
        <v>0</v>
      </c>
      <c r="BF240" s="236">
        <f>IF(N240="snížená",J240,0)</f>
        <v>0</v>
      </c>
      <c r="BG240" s="236">
        <f>IF(N240="zákl. přenesená",J240,0)</f>
        <v>0</v>
      </c>
      <c r="BH240" s="236">
        <f>IF(N240="sníž. přenesená",J240,0)</f>
        <v>0</v>
      </c>
      <c r="BI240" s="236">
        <f>IF(N240="nulová",J240,0)</f>
        <v>0</v>
      </c>
      <c r="BJ240" s="16" t="s">
        <v>81</v>
      </c>
      <c r="BK240" s="236">
        <f>ROUND(I240*H240,2)</f>
        <v>0</v>
      </c>
      <c r="BL240" s="16" t="s">
        <v>221</v>
      </c>
      <c r="BM240" s="235" t="s">
        <v>3576</v>
      </c>
    </row>
    <row r="241" s="1" customFormat="1" ht="16.5" customHeight="1">
      <c r="B241" s="37"/>
      <c r="C241" s="224" t="s">
        <v>537</v>
      </c>
      <c r="D241" s="224" t="s">
        <v>209</v>
      </c>
      <c r="E241" s="225" t="s">
        <v>2866</v>
      </c>
      <c r="F241" s="226" t="s">
        <v>900</v>
      </c>
      <c r="G241" s="227" t="s">
        <v>339</v>
      </c>
      <c r="H241" s="228">
        <v>1</v>
      </c>
      <c r="I241" s="229"/>
      <c r="J241" s="230">
        <f>ROUND(I241*H241,2)</f>
        <v>0</v>
      </c>
      <c r="K241" s="226" t="s">
        <v>1</v>
      </c>
      <c r="L241" s="42"/>
      <c r="M241" s="231" t="s">
        <v>1</v>
      </c>
      <c r="N241" s="232" t="s">
        <v>38</v>
      </c>
      <c r="O241" s="85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221</v>
      </c>
      <c r="AT241" s="235" t="s">
        <v>209</v>
      </c>
      <c r="AU241" s="235" t="s">
        <v>83</v>
      </c>
      <c r="AY241" s="16" t="s">
        <v>208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6" t="s">
        <v>81</v>
      </c>
      <c r="BK241" s="236">
        <f>ROUND(I241*H241,2)</f>
        <v>0</v>
      </c>
      <c r="BL241" s="16" t="s">
        <v>221</v>
      </c>
      <c r="BM241" s="235" t="s">
        <v>3577</v>
      </c>
    </row>
    <row r="242" s="1" customFormat="1" ht="16.5" customHeight="1">
      <c r="B242" s="37"/>
      <c r="C242" s="224" t="s">
        <v>541</v>
      </c>
      <c r="D242" s="224" t="s">
        <v>209</v>
      </c>
      <c r="E242" s="225" t="s">
        <v>2868</v>
      </c>
      <c r="F242" s="226" t="s">
        <v>904</v>
      </c>
      <c r="G242" s="227" t="s">
        <v>339</v>
      </c>
      <c r="H242" s="228">
        <v>1</v>
      </c>
      <c r="I242" s="229"/>
      <c r="J242" s="230">
        <f>ROUND(I242*H242,2)</f>
        <v>0</v>
      </c>
      <c r="K242" s="226" t="s">
        <v>1</v>
      </c>
      <c r="L242" s="42"/>
      <c r="M242" s="231" t="s">
        <v>1</v>
      </c>
      <c r="N242" s="232" t="s">
        <v>38</v>
      </c>
      <c r="O242" s="85"/>
      <c r="P242" s="233">
        <f>O242*H242</f>
        <v>0</v>
      </c>
      <c r="Q242" s="233">
        <v>0</v>
      </c>
      <c r="R242" s="233">
        <f>Q242*H242</f>
        <v>0</v>
      </c>
      <c r="S242" s="233">
        <v>0</v>
      </c>
      <c r="T242" s="234">
        <f>S242*H242</f>
        <v>0</v>
      </c>
      <c r="AR242" s="235" t="s">
        <v>221</v>
      </c>
      <c r="AT242" s="235" t="s">
        <v>209</v>
      </c>
      <c r="AU242" s="235" t="s">
        <v>83</v>
      </c>
      <c r="AY242" s="16" t="s">
        <v>208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6" t="s">
        <v>81</v>
      </c>
      <c r="BK242" s="236">
        <f>ROUND(I242*H242,2)</f>
        <v>0</v>
      </c>
      <c r="BL242" s="16" t="s">
        <v>221</v>
      </c>
      <c r="BM242" s="235" t="s">
        <v>3578</v>
      </c>
    </row>
    <row r="243" s="1" customFormat="1" ht="16.5" customHeight="1">
      <c r="B243" s="37"/>
      <c r="C243" s="224" t="s">
        <v>547</v>
      </c>
      <c r="D243" s="224" t="s">
        <v>209</v>
      </c>
      <c r="E243" s="225" t="s">
        <v>2870</v>
      </c>
      <c r="F243" s="226" t="s">
        <v>2871</v>
      </c>
      <c r="G243" s="227" t="s">
        <v>339</v>
      </c>
      <c r="H243" s="228">
        <v>1</v>
      </c>
      <c r="I243" s="229"/>
      <c r="J243" s="230">
        <f>ROUND(I243*H243,2)</f>
        <v>0</v>
      </c>
      <c r="K243" s="226" t="s">
        <v>1</v>
      </c>
      <c r="L243" s="42"/>
      <c r="M243" s="231" t="s">
        <v>1</v>
      </c>
      <c r="N243" s="232" t="s">
        <v>38</v>
      </c>
      <c r="O243" s="85"/>
      <c r="P243" s="233">
        <f>O243*H243</f>
        <v>0</v>
      </c>
      <c r="Q243" s="233">
        <v>0</v>
      </c>
      <c r="R243" s="233">
        <f>Q243*H243</f>
        <v>0</v>
      </c>
      <c r="S243" s="233">
        <v>0</v>
      </c>
      <c r="T243" s="234">
        <f>S243*H243</f>
        <v>0</v>
      </c>
      <c r="AR243" s="235" t="s">
        <v>221</v>
      </c>
      <c r="AT243" s="235" t="s">
        <v>209</v>
      </c>
      <c r="AU243" s="235" t="s">
        <v>83</v>
      </c>
      <c r="AY243" s="16" t="s">
        <v>208</v>
      </c>
      <c r="BE243" s="236">
        <f>IF(N243="základní",J243,0)</f>
        <v>0</v>
      </c>
      <c r="BF243" s="236">
        <f>IF(N243="snížená",J243,0)</f>
        <v>0</v>
      </c>
      <c r="BG243" s="236">
        <f>IF(N243="zákl. přenesená",J243,0)</f>
        <v>0</v>
      </c>
      <c r="BH243" s="236">
        <f>IF(N243="sníž. přenesená",J243,0)</f>
        <v>0</v>
      </c>
      <c r="BI243" s="236">
        <f>IF(N243="nulová",J243,0)</f>
        <v>0</v>
      </c>
      <c r="BJ243" s="16" t="s">
        <v>81</v>
      </c>
      <c r="BK243" s="236">
        <f>ROUND(I243*H243,2)</f>
        <v>0</v>
      </c>
      <c r="BL243" s="16" t="s">
        <v>221</v>
      </c>
      <c r="BM243" s="235" t="s">
        <v>3579</v>
      </c>
    </row>
    <row r="244" s="1" customFormat="1" ht="16.5" customHeight="1">
      <c r="B244" s="37"/>
      <c r="C244" s="224" t="s">
        <v>551</v>
      </c>
      <c r="D244" s="224" t="s">
        <v>209</v>
      </c>
      <c r="E244" s="225" t="s">
        <v>2873</v>
      </c>
      <c r="F244" s="226" t="s">
        <v>912</v>
      </c>
      <c r="G244" s="227" t="s">
        <v>339</v>
      </c>
      <c r="H244" s="228">
        <v>1</v>
      </c>
      <c r="I244" s="229"/>
      <c r="J244" s="230">
        <f>ROUND(I244*H244,2)</f>
        <v>0</v>
      </c>
      <c r="K244" s="226" t="s">
        <v>1</v>
      </c>
      <c r="L244" s="42"/>
      <c r="M244" s="231" t="s">
        <v>1</v>
      </c>
      <c r="N244" s="232" t="s">
        <v>38</v>
      </c>
      <c r="O244" s="85"/>
      <c r="P244" s="233">
        <f>O244*H244</f>
        <v>0</v>
      </c>
      <c r="Q244" s="233">
        <v>0</v>
      </c>
      <c r="R244" s="233">
        <f>Q244*H244</f>
        <v>0</v>
      </c>
      <c r="S244" s="233">
        <v>0</v>
      </c>
      <c r="T244" s="234">
        <f>S244*H244</f>
        <v>0</v>
      </c>
      <c r="AR244" s="235" t="s">
        <v>221</v>
      </c>
      <c r="AT244" s="235" t="s">
        <v>209</v>
      </c>
      <c r="AU244" s="235" t="s">
        <v>83</v>
      </c>
      <c r="AY244" s="16" t="s">
        <v>208</v>
      </c>
      <c r="BE244" s="236">
        <f>IF(N244="základní",J244,0)</f>
        <v>0</v>
      </c>
      <c r="BF244" s="236">
        <f>IF(N244="snížená",J244,0)</f>
        <v>0</v>
      </c>
      <c r="BG244" s="236">
        <f>IF(N244="zákl. přenesená",J244,0)</f>
        <v>0</v>
      </c>
      <c r="BH244" s="236">
        <f>IF(N244="sníž. přenesená",J244,0)</f>
        <v>0</v>
      </c>
      <c r="BI244" s="236">
        <f>IF(N244="nulová",J244,0)</f>
        <v>0</v>
      </c>
      <c r="BJ244" s="16" t="s">
        <v>81</v>
      </c>
      <c r="BK244" s="236">
        <f>ROUND(I244*H244,2)</f>
        <v>0</v>
      </c>
      <c r="BL244" s="16" t="s">
        <v>221</v>
      </c>
      <c r="BM244" s="235" t="s">
        <v>3580</v>
      </c>
    </row>
    <row r="245" s="10" customFormat="1" ht="25.92" customHeight="1">
      <c r="B245" s="210"/>
      <c r="C245" s="211"/>
      <c r="D245" s="212" t="s">
        <v>72</v>
      </c>
      <c r="E245" s="213" t="s">
        <v>914</v>
      </c>
      <c r="F245" s="213" t="s">
        <v>520</v>
      </c>
      <c r="G245" s="211"/>
      <c r="H245" s="211"/>
      <c r="I245" s="214"/>
      <c r="J245" s="215">
        <f>BK245</f>
        <v>0</v>
      </c>
      <c r="K245" s="211"/>
      <c r="L245" s="216"/>
      <c r="M245" s="217"/>
      <c r="N245" s="218"/>
      <c r="O245" s="218"/>
      <c r="P245" s="219">
        <f>P246+P250</f>
        <v>0</v>
      </c>
      <c r="Q245" s="218"/>
      <c r="R245" s="219">
        <f>R246+R250</f>
        <v>0</v>
      </c>
      <c r="S245" s="218"/>
      <c r="T245" s="220">
        <f>T246+T250</f>
        <v>0</v>
      </c>
      <c r="AR245" s="221" t="s">
        <v>81</v>
      </c>
      <c r="AT245" s="222" t="s">
        <v>72</v>
      </c>
      <c r="AU245" s="222" t="s">
        <v>73</v>
      </c>
      <c r="AY245" s="221" t="s">
        <v>208</v>
      </c>
      <c r="BK245" s="223">
        <f>BK246+BK250</f>
        <v>0</v>
      </c>
    </row>
    <row r="246" s="10" customFormat="1" ht="22.8" customHeight="1">
      <c r="B246" s="210"/>
      <c r="C246" s="211"/>
      <c r="D246" s="212" t="s">
        <v>72</v>
      </c>
      <c r="E246" s="248" t="s">
        <v>2875</v>
      </c>
      <c r="F246" s="248" t="s">
        <v>522</v>
      </c>
      <c r="G246" s="211"/>
      <c r="H246" s="211"/>
      <c r="I246" s="214"/>
      <c r="J246" s="249">
        <f>BK246</f>
        <v>0</v>
      </c>
      <c r="K246" s="211"/>
      <c r="L246" s="216"/>
      <c r="M246" s="217"/>
      <c r="N246" s="218"/>
      <c r="O246" s="218"/>
      <c r="P246" s="219">
        <f>SUM(P247:P249)</f>
        <v>0</v>
      </c>
      <c r="Q246" s="218"/>
      <c r="R246" s="219">
        <f>SUM(R247:R249)</f>
        <v>0</v>
      </c>
      <c r="S246" s="218"/>
      <c r="T246" s="220">
        <f>SUM(T247:T249)</f>
        <v>0</v>
      </c>
      <c r="AR246" s="221" t="s">
        <v>81</v>
      </c>
      <c r="AT246" s="222" t="s">
        <v>72</v>
      </c>
      <c r="AU246" s="222" t="s">
        <v>81</v>
      </c>
      <c r="AY246" s="221" t="s">
        <v>208</v>
      </c>
      <c r="BK246" s="223">
        <f>SUM(BK247:BK249)</f>
        <v>0</v>
      </c>
    </row>
    <row r="247" s="1" customFormat="1" ht="24" customHeight="1">
      <c r="B247" s="37"/>
      <c r="C247" s="224" t="s">
        <v>557</v>
      </c>
      <c r="D247" s="224" t="s">
        <v>209</v>
      </c>
      <c r="E247" s="225" t="s">
        <v>524</v>
      </c>
      <c r="F247" s="226" t="s">
        <v>525</v>
      </c>
      <c r="G247" s="227" t="s">
        <v>284</v>
      </c>
      <c r="H247" s="228">
        <v>2</v>
      </c>
      <c r="I247" s="229"/>
      <c r="J247" s="230">
        <f>ROUND(I247*H247,2)</f>
        <v>0</v>
      </c>
      <c r="K247" s="226" t="s">
        <v>1</v>
      </c>
      <c r="L247" s="42"/>
      <c r="M247" s="231" t="s">
        <v>1</v>
      </c>
      <c r="N247" s="232" t="s">
        <v>38</v>
      </c>
      <c r="O247" s="85"/>
      <c r="P247" s="233">
        <f>O247*H247</f>
        <v>0</v>
      </c>
      <c r="Q247" s="233">
        <v>0</v>
      </c>
      <c r="R247" s="233">
        <f>Q247*H247</f>
        <v>0</v>
      </c>
      <c r="S247" s="233">
        <v>0</v>
      </c>
      <c r="T247" s="234">
        <f>S247*H247</f>
        <v>0</v>
      </c>
      <c r="AR247" s="235" t="s">
        <v>221</v>
      </c>
      <c r="AT247" s="235" t="s">
        <v>209</v>
      </c>
      <c r="AU247" s="235" t="s">
        <v>83</v>
      </c>
      <c r="AY247" s="16" t="s">
        <v>208</v>
      </c>
      <c r="BE247" s="236">
        <f>IF(N247="základní",J247,0)</f>
        <v>0</v>
      </c>
      <c r="BF247" s="236">
        <f>IF(N247="snížená",J247,0)</f>
        <v>0</v>
      </c>
      <c r="BG247" s="236">
        <f>IF(N247="zákl. přenesená",J247,0)</f>
        <v>0</v>
      </c>
      <c r="BH247" s="236">
        <f>IF(N247="sníž. přenesená",J247,0)</f>
        <v>0</v>
      </c>
      <c r="BI247" s="236">
        <f>IF(N247="nulová",J247,0)</f>
        <v>0</v>
      </c>
      <c r="BJ247" s="16" t="s">
        <v>81</v>
      </c>
      <c r="BK247" s="236">
        <f>ROUND(I247*H247,2)</f>
        <v>0</v>
      </c>
      <c r="BL247" s="16" t="s">
        <v>221</v>
      </c>
      <c r="BM247" s="235" t="s">
        <v>3581</v>
      </c>
    </row>
    <row r="248" s="1" customFormat="1" ht="16.5" customHeight="1">
      <c r="B248" s="37"/>
      <c r="C248" s="224" t="s">
        <v>561</v>
      </c>
      <c r="D248" s="224" t="s">
        <v>209</v>
      </c>
      <c r="E248" s="225" t="s">
        <v>528</v>
      </c>
      <c r="F248" s="226" t="s">
        <v>529</v>
      </c>
      <c r="G248" s="227" t="s">
        <v>284</v>
      </c>
      <c r="H248" s="228">
        <v>2</v>
      </c>
      <c r="I248" s="229"/>
      <c r="J248" s="230">
        <f>ROUND(I248*H248,2)</f>
        <v>0</v>
      </c>
      <c r="K248" s="226" t="s">
        <v>1</v>
      </c>
      <c r="L248" s="42"/>
      <c r="M248" s="231" t="s">
        <v>1</v>
      </c>
      <c r="N248" s="232" t="s">
        <v>38</v>
      </c>
      <c r="O248" s="85"/>
      <c r="P248" s="233">
        <f>O248*H248</f>
        <v>0</v>
      </c>
      <c r="Q248" s="233">
        <v>0</v>
      </c>
      <c r="R248" s="233">
        <f>Q248*H248</f>
        <v>0</v>
      </c>
      <c r="S248" s="233">
        <v>0</v>
      </c>
      <c r="T248" s="234">
        <f>S248*H248</f>
        <v>0</v>
      </c>
      <c r="AR248" s="235" t="s">
        <v>221</v>
      </c>
      <c r="AT248" s="235" t="s">
        <v>209</v>
      </c>
      <c r="AU248" s="235" t="s">
        <v>83</v>
      </c>
      <c r="AY248" s="16" t="s">
        <v>208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6" t="s">
        <v>81</v>
      </c>
      <c r="BK248" s="236">
        <f>ROUND(I248*H248,2)</f>
        <v>0</v>
      </c>
      <c r="BL248" s="16" t="s">
        <v>221</v>
      </c>
      <c r="BM248" s="235" t="s">
        <v>3582</v>
      </c>
    </row>
    <row r="249" s="1" customFormat="1" ht="36" customHeight="1">
      <c r="B249" s="37"/>
      <c r="C249" s="224" t="s">
        <v>565</v>
      </c>
      <c r="D249" s="224" t="s">
        <v>209</v>
      </c>
      <c r="E249" s="225" t="s">
        <v>532</v>
      </c>
      <c r="F249" s="226" t="s">
        <v>533</v>
      </c>
      <c r="G249" s="227" t="s">
        <v>284</v>
      </c>
      <c r="H249" s="228">
        <v>2</v>
      </c>
      <c r="I249" s="229"/>
      <c r="J249" s="230">
        <f>ROUND(I249*H249,2)</f>
        <v>0</v>
      </c>
      <c r="K249" s="226" t="s">
        <v>1</v>
      </c>
      <c r="L249" s="42"/>
      <c r="M249" s="231" t="s">
        <v>1</v>
      </c>
      <c r="N249" s="232" t="s">
        <v>38</v>
      </c>
      <c r="O249" s="85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AR249" s="235" t="s">
        <v>221</v>
      </c>
      <c r="AT249" s="235" t="s">
        <v>209</v>
      </c>
      <c r="AU249" s="235" t="s">
        <v>83</v>
      </c>
      <c r="AY249" s="16" t="s">
        <v>208</v>
      </c>
      <c r="BE249" s="236">
        <f>IF(N249="základní",J249,0)</f>
        <v>0</v>
      </c>
      <c r="BF249" s="236">
        <f>IF(N249="snížená",J249,0)</f>
        <v>0</v>
      </c>
      <c r="BG249" s="236">
        <f>IF(N249="zákl. přenesená",J249,0)</f>
        <v>0</v>
      </c>
      <c r="BH249" s="236">
        <f>IF(N249="sníž. přenesená",J249,0)</f>
        <v>0</v>
      </c>
      <c r="BI249" s="236">
        <f>IF(N249="nulová",J249,0)</f>
        <v>0</v>
      </c>
      <c r="BJ249" s="16" t="s">
        <v>81</v>
      </c>
      <c r="BK249" s="236">
        <f>ROUND(I249*H249,2)</f>
        <v>0</v>
      </c>
      <c r="BL249" s="16" t="s">
        <v>221</v>
      </c>
      <c r="BM249" s="235" t="s">
        <v>3583</v>
      </c>
    </row>
    <row r="250" s="10" customFormat="1" ht="22.8" customHeight="1">
      <c r="B250" s="210"/>
      <c r="C250" s="211"/>
      <c r="D250" s="212" t="s">
        <v>72</v>
      </c>
      <c r="E250" s="248" t="s">
        <v>493</v>
      </c>
      <c r="F250" s="248" t="s">
        <v>546</v>
      </c>
      <c r="G250" s="211"/>
      <c r="H250" s="211"/>
      <c r="I250" s="214"/>
      <c r="J250" s="249">
        <f>BK250</f>
        <v>0</v>
      </c>
      <c r="K250" s="211"/>
      <c r="L250" s="216"/>
      <c r="M250" s="217"/>
      <c r="N250" s="218"/>
      <c r="O250" s="218"/>
      <c r="P250" s="219">
        <f>SUM(P251:P252)</f>
        <v>0</v>
      </c>
      <c r="Q250" s="218"/>
      <c r="R250" s="219">
        <f>SUM(R251:R252)</f>
        <v>0</v>
      </c>
      <c r="S250" s="218"/>
      <c r="T250" s="220">
        <f>SUM(T251:T252)</f>
        <v>0</v>
      </c>
      <c r="AR250" s="221" t="s">
        <v>81</v>
      </c>
      <c r="AT250" s="222" t="s">
        <v>72</v>
      </c>
      <c r="AU250" s="222" t="s">
        <v>81</v>
      </c>
      <c r="AY250" s="221" t="s">
        <v>208</v>
      </c>
      <c r="BK250" s="223">
        <f>SUM(BK251:BK252)</f>
        <v>0</v>
      </c>
    </row>
    <row r="251" s="1" customFormat="1" ht="24" customHeight="1">
      <c r="B251" s="37"/>
      <c r="C251" s="224" t="s">
        <v>569</v>
      </c>
      <c r="D251" s="224" t="s">
        <v>209</v>
      </c>
      <c r="E251" s="225" t="s">
        <v>548</v>
      </c>
      <c r="F251" s="226" t="s">
        <v>549</v>
      </c>
      <c r="G251" s="227" t="s">
        <v>284</v>
      </c>
      <c r="H251" s="228">
        <v>1</v>
      </c>
      <c r="I251" s="229"/>
      <c r="J251" s="230">
        <f>ROUND(I251*H251,2)</f>
        <v>0</v>
      </c>
      <c r="K251" s="226" t="s">
        <v>1</v>
      </c>
      <c r="L251" s="42"/>
      <c r="M251" s="231" t="s">
        <v>1</v>
      </c>
      <c r="N251" s="232" t="s">
        <v>38</v>
      </c>
      <c r="O251" s="85"/>
      <c r="P251" s="233">
        <f>O251*H251</f>
        <v>0</v>
      </c>
      <c r="Q251" s="233">
        <v>0</v>
      </c>
      <c r="R251" s="233">
        <f>Q251*H251</f>
        <v>0</v>
      </c>
      <c r="S251" s="233">
        <v>0</v>
      </c>
      <c r="T251" s="234">
        <f>S251*H251</f>
        <v>0</v>
      </c>
      <c r="AR251" s="235" t="s">
        <v>221</v>
      </c>
      <c r="AT251" s="235" t="s">
        <v>209</v>
      </c>
      <c r="AU251" s="235" t="s">
        <v>83</v>
      </c>
      <c r="AY251" s="16" t="s">
        <v>208</v>
      </c>
      <c r="BE251" s="236">
        <f>IF(N251="základní",J251,0)</f>
        <v>0</v>
      </c>
      <c r="BF251" s="236">
        <f>IF(N251="snížená",J251,0)</f>
        <v>0</v>
      </c>
      <c r="BG251" s="236">
        <f>IF(N251="zákl. přenesená",J251,0)</f>
        <v>0</v>
      </c>
      <c r="BH251" s="236">
        <f>IF(N251="sníž. přenesená",J251,0)</f>
        <v>0</v>
      </c>
      <c r="BI251" s="236">
        <f>IF(N251="nulová",J251,0)</f>
        <v>0</v>
      </c>
      <c r="BJ251" s="16" t="s">
        <v>81</v>
      </c>
      <c r="BK251" s="236">
        <f>ROUND(I251*H251,2)</f>
        <v>0</v>
      </c>
      <c r="BL251" s="16" t="s">
        <v>221</v>
      </c>
      <c r="BM251" s="235" t="s">
        <v>3584</v>
      </c>
    </row>
    <row r="252" s="1" customFormat="1" ht="16.5" customHeight="1">
      <c r="B252" s="37"/>
      <c r="C252" s="224" t="s">
        <v>573</v>
      </c>
      <c r="D252" s="224" t="s">
        <v>209</v>
      </c>
      <c r="E252" s="225" t="s">
        <v>552</v>
      </c>
      <c r="F252" s="226" t="s">
        <v>553</v>
      </c>
      <c r="G252" s="227" t="s">
        <v>284</v>
      </c>
      <c r="H252" s="228">
        <v>1</v>
      </c>
      <c r="I252" s="229"/>
      <c r="J252" s="230">
        <f>ROUND(I252*H252,2)</f>
        <v>0</v>
      </c>
      <c r="K252" s="226" t="s">
        <v>1</v>
      </c>
      <c r="L252" s="42"/>
      <c r="M252" s="237" t="s">
        <v>1</v>
      </c>
      <c r="N252" s="238" t="s">
        <v>38</v>
      </c>
      <c r="O252" s="239"/>
      <c r="P252" s="240">
        <f>O252*H252</f>
        <v>0</v>
      </c>
      <c r="Q252" s="240">
        <v>0</v>
      </c>
      <c r="R252" s="240">
        <f>Q252*H252</f>
        <v>0</v>
      </c>
      <c r="S252" s="240">
        <v>0</v>
      </c>
      <c r="T252" s="241">
        <f>S252*H252</f>
        <v>0</v>
      </c>
      <c r="AR252" s="235" t="s">
        <v>221</v>
      </c>
      <c r="AT252" s="235" t="s">
        <v>209</v>
      </c>
      <c r="AU252" s="235" t="s">
        <v>83</v>
      </c>
      <c r="AY252" s="16" t="s">
        <v>208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6" t="s">
        <v>81</v>
      </c>
      <c r="BK252" s="236">
        <f>ROUND(I252*H252,2)</f>
        <v>0</v>
      </c>
      <c r="BL252" s="16" t="s">
        <v>221</v>
      </c>
      <c r="BM252" s="235" t="s">
        <v>3585</v>
      </c>
    </row>
    <row r="253" s="1" customFormat="1" ht="6.96" customHeight="1">
      <c r="B253" s="60"/>
      <c r="C253" s="61"/>
      <c r="D253" s="61"/>
      <c r="E253" s="61"/>
      <c r="F253" s="61"/>
      <c r="G253" s="61"/>
      <c r="H253" s="61"/>
      <c r="I253" s="182"/>
      <c r="J253" s="61"/>
      <c r="K253" s="61"/>
      <c r="L253" s="42"/>
    </row>
  </sheetData>
  <sheetProtection sheet="1" autoFilter="0" formatColumns="0" formatRows="0" objects="1" scenarios="1" spinCount="100000" saltValue="H7pNdJNzLt2tnWcIUfYNwLtqIJWaV40cWSNmyxh8mzJlT6o5crQ5zVLQ0lgZ5cwoTig/JP86XiapKuVHXWDwjw==" hashValue="MMVpiL07Ct6y1w8TJSgu9vHZVddi88Upvjnf4gPlvYQxw08B6b0jGEkxAbhfb4S1HXX3FakPNx19czA/GVZudQ==" algorithmName="SHA-512" password="CC35"/>
  <autoFilter ref="C149:K252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6:H136"/>
    <mergeCell ref="E140:H140"/>
    <mergeCell ref="E138:H138"/>
    <mergeCell ref="E142:H14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151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2632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3503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1178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ROUND(J131,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ROUND((SUM(BE131:BE164)),  2)</f>
        <v>0</v>
      </c>
      <c r="I37" s="163">
        <v>0.20999999999999999</v>
      </c>
      <c r="J37" s="162">
        <f>ROUND(((SUM(BE131:BE164))*I37),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ROUND((SUM(BF131:BF164)),  2)</f>
        <v>0</v>
      </c>
      <c r="I38" s="163">
        <v>0.14999999999999999</v>
      </c>
      <c r="J38" s="162">
        <f>ROUND(((SUM(BF131:BF164))*I38),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ROUND((SUM(BG131:BG164)),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ROUND((SUM(BH131:BH164)),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ROUND((SUM(BI131:BI164)),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3503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J131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J132</f>
        <v>0</v>
      </c>
      <c r="K101" s="193"/>
      <c r="L101" s="198"/>
    </row>
    <row r="102" s="11" customFormat="1" ht="19.92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J133</f>
        <v>0</v>
      </c>
      <c r="K102" s="127"/>
      <c r="L102" s="247"/>
    </row>
    <row r="103" s="11" customFormat="1" ht="19.92" customHeight="1">
      <c r="B103" s="242"/>
      <c r="C103" s="127"/>
      <c r="D103" s="243" t="s">
        <v>1184</v>
      </c>
      <c r="E103" s="244"/>
      <c r="F103" s="244"/>
      <c r="G103" s="244"/>
      <c r="H103" s="244"/>
      <c r="I103" s="245"/>
      <c r="J103" s="246">
        <f>J137</f>
        <v>0</v>
      </c>
      <c r="K103" s="127"/>
      <c r="L103" s="247"/>
    </row>
    <row r="104" s="11" customFormat="1" ht="19.92" customHeight="1">
      <c r="B104" s="242"/>
      <c r="C104" s="127"/>
      <c r="D104" s="243" t="s">
        <v>1185</v>
      </c>
      <c r="E104" s="244"/>
      <c r="F104" s="244"/>
      <c r="G104" s="244"/>
      <c r="H104" s="244"/>
      <c r="I104" s="245"/>
      <c r="J104" s="246">
        <f>J141</f>
        <v>0</v>
      </c>
      <c r="K104" s="127"/>
      <c r="L104" s="247"/>
    </row>
    <row r="105" s="11" customFormat="1" ht="19.92" customHeight="1">
      <c r="B105" s="242"/>
      <c r="C105" s="127"/>
      <c r="D105" s="243" t="s">
        <v>1186</v>
      </c>
      <c r="E105" s="244"/>
      <c r="F105" s="244"/>
      <c r="G105" s="244"/>
      <c r="H105" s="244"/>
      <c r="I105" s="245"/>
      <c r="J105" s="246">
        <f>J145</f>
        <v>0</v>
      </c>
      <c r="K105" s="127"/>
      <c r="L105" s="247"/>
    </row>
    <row r="106" s="11" customFormat="1" ht="19.92" customHeight="1">
      <c r="B106" s="242"/>
      <c r="C106" s="127"/>
      <c r="D106" s="243" t="s">
        <v>1187</v>
      </c>
      <c r="E106" s="244"/>
      <c r="F106" s="244"/>
      <c r="G106" s="244"/>
      <c r="H106" s="244"/>
      <c r="I106" s="245"/>
      <c r="J106" s="246">
        <f>J150</f>
        <v>0</v>
      </c>
      <c r="K106" s="127"/>
      <c r="L106" s="247"/>
    </row>
    <row r="107" s="11" customFormat="1" ht="19.92" customHeight="1">
      <c r="B107" s="242"/>
      <c r="C107" s="127"/>
      <c r="D107" s="243" t="s">
        <v>1188</v>
      </c>
      <c r="E107" s="244"/>
      <c r="F107" s="244"/>
      <c r="G107" s="244"/>
      <c r="H107" s="244"/>
      <c r="I107" s="245"/>
      <c r="J107" s="246">
        <f>J163</f>
        <v>0</v>
      </c>
      <c r="K107" s="127"/>
      <c r="L107" s="247"/>
    </row>
    <row r="108" s="1" customFormat="1" ht="21.84" customHeight="1">
      <c r="B108" s="37"/>
      <c r="C108" s="38"/>
      <c r="D108" s="38"/>
      <c r="E108" s="38"/>
      <c r="F108" s="38"/>
      <c r="G108" s="38"/>
      <c r="H108" s="38"/>
      <c r="I108" s="149"/>
      <c r="J108" s="38"/>
      <c r="K108" s="38"/>
      <c r="L108" s="42"/>
    </row>
    <row r="109" s="1" customFormat="1" ht="6.96" customHeight="1">
      <c r="B109" s="60"/>
      <c r="C109" s="61"/>
      <c r="D109" s="61"/>
      <c r="E109" s="61"/>
      <c r="F109" s="61"/>
      <c r="G109" s="61"/>
      <c r="H109" s="61"/>
      <c r="I109" s="182"/>
      <c r="J109" s="61"/>
      <c r="K109" s="61"/>
      <c r="L109" s="42"/>
    </row>
    <row r="113" s="1" customFormat="1" ht="6.96" customHeight="1">
      <c r="B113" s="62"/>
      <c r="C113" s="63"/>
      <c r="D113" s="63"/>
      <c r="E113" s="63"/>
      <c r="F113" s="63"/>
      <c r="G113" s="63"/>
      <c r="H113" s="63"/>
      <c r="I113" s="185"/>
      <c r="J113" s="63"/>
      <c r="K113" s="63"/>
      <c r="L113" s="42"/>
    </row>
    <row r="114" s="1" customFormat="1" ht="24.96" customHeight="1">
      <c r="B114" s="37"/>
      <c r="C114" s="22" t="s">
        <v>194</v>
      </c>
      <c r="D114" s="38"/>
      <c r="E114" s="38"/>
      <c r="F114" s="38"/>
      <c r="G114" s="38"/>
      <c r="H114" s="38"/>
      <c r="I114" s="149"/>
      <c r="J114" s="38"/>
      <c r="K114" s="38"/>
      <c r="L114" s="42"/>
    </row>
    <row r="115" s="1" customFormat="1" ht="6.96" customHeight="1">
      <c r="B115" s="37"/>
      <c r="C115" s="38"/>
      <c r="D115" s="38"/>
      <c r="E115" s="38"/>
      <c r="F115" s="38"/>
      <c r="G115" s="38"/>
      <c r="H115" s="38"/>
      <c r="I115" s="149"/>
      <c r="J115" s="38"/>
      <c r="K115" s="38"/>
      <c r="L115" s="42"/>
    </row>
    <row r="116" s="1" customFormat="1" ht="12" customHeight="1">
      <c r="B116" s="37"/>
      <c r="C116" s="31" t="s">
        <v>16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="1" customFormat="1" ht="16.5" customHeight="1">
      <c r="B117" s="37"/>
      <c r="C117" s="38"/>
      <c r="D117" s="38"/>
      <c r="E117" s="186" t="str">
        <f>E7</f>
        <v>NOVÝ ZDROJ TEPLA, TEPLOVODNÍ ROZVODY A REGULACE VYTÁPĚNÍ DŘEVOTERM s.r.o, BŘEZOVÁ</v>
      </c>
      <c r="F117" s="31"/>
      <c r="G117" s="31"/>
      <c r="H117" s="31"/>
      <c r="I117" s="149"/>
      <c r="J117" s="38"/>
      <c r="K117" s="38"/>
      <c r="L117" s="42"/>
    </row>
    <row r="118" ht="12" customHeight="1">
      <c r="B118" s="20"/>
      <c r="C118" s="31" t="s">
        <v>187</v>
      </c>
      <c r="D118" s="21"/>
      <c r="E118" s="21"/>
      <c r="F118" s="21"/>
      <c r="G118" s="21"/>
      <c r="H118" s="21"/>
      <c r="I118" s="141"/>
      <c r="J118" s="21"/>
      <c r="K118" s="21"/>
      <c r="L118" s="19"/>
    </row>
    <row r="119" ht="16.5" customHeight="1">
      <c r="B119" s="20"/>
      <c r="C119" s="21"/>
      <c r="D119" s="21"/>
      <c r="E119" s="186" t="s">
        <v>2632</v>
      </c>
      <c r="F119" s="21"/>
      <c r="G119" s="21"/>
      <c r="H119" s="21"/>
      <c r="I119" s="141"/>
      <c r="J119" s="21"/>
      <c r="K119" s="21"/>
      <c r="L119" s="19"/>
    </row>
    <row r="120" ht="12" customHeight="1">
      <c r="B120" s="20"/>
      <c r="C120" s="31" t="s">
        <v>233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="1" customFormat="1" ht="16.5" customHeight="1">
      <c r="B121" s="37"/>
      <c r="C121" s="38"/>
      <c r="D121" s="38"/>
      <c r="E121" s="296" t="s">
        <v>3503</v>
      </c>
      <c r="F121" s="38"/>
      <c r="G121" s="38"/>
      <c r="H121" s="38"/>
      <c r="I121" s="149"/>
      <c r="J121" s="38"/>
      <c r="K121" s="38"/>
      <c r="L121" s="42"/>
    </row>
    <row r="122" s="1" customFormat="1" ht="12" customHeight="1">
      <c r="B122" s="37"/>
      <c r="C122" s="31" t="s">
        <v>2380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="1" customFormat="1" ht="16.5" customHeight="1">
      <c r="B123" s="37"/>
      <c r="C123" s="38"/>
      <c r="D123" s="38"/>
      <c r="E123" s="70" t="str">
        <f>E13</f>
        <v>STR - STROJNÍ</v>
      </c>
      <c r="F123" s="38"/>
      <c r="G123" s="38"/>
      <c r="H123" s="38"/>
      <c r="I123" s="149"/>
      <c r="J123" s="38"/>
      <c r="K123" s="38"/>
      <c r="L123" s="42"/>
    </row>
    <row r="124" s="1" customFormat="1" ht="6.96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="1" customFormat="1" ht="12" customHeight="1">
      <c r="B125" s="37"/>
      <c r="C125" s="31" t="s">
        <v>20</v>
      </c>
      <c r="D125" s="38"/>
      <c r="E125" s="38"/>
      <c r="F125" s="26" t="str">
        <f>F16</f>
        <v>Březová</v>
      </c>
      <c r="G125" s="38"/>
      <c r="H125" s="38"/>
      <c r="I125" s="151" t="s">
        <v>22</v>
      </c>
      <c r="J125" s="73" t="str">
        <f>IF(J16="","",J16)</f>
        <v>26. 4. 2019</v>
      </c>
      <c r="K125" s="38"/>
      <c r="L125" s="42"/>
    </row>
    <row r="126" s="1" customFormat="1" ht="6.96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="1" customFormat="1" ht="15.15" customHeight="1">
      <c r="B127" s="37"/>
      <c r="C127" s="31" t="s">
        <v>24</v>
      </c>
      <c r="D127" s="38"/>
      <c r="E127" s="38"/>
      <c r="F127" s="26" t="str">
        <f>E19</f>
        <v xml:space="preserve"> </v>
      </c>
      <c r="G127" s="38"/>
      <c r="H127" s="38"/>
      <c r="I127" s="151" t="s">
        <v>29</v>
      </c>
      <c r="J127" s="35" t="str">
        <f>E25</f>
        <v>Ing. Michal Pátek</v>
      </c>
      <c r="K127" s="38"/>
      <c r="L127" s="42"/>
    </row>
    <row r="128" s="1" customFormat="1" ht="15.15" customHeight="1">
      <c r="B128" s="37"/>
      <c r="C128" s="31" t="s">
        <v>27</v>
      </c>
      <c r="D128" s="38"/>
      <c r="E128" s="38"/>
      <c r="F128" s="26" t="str">
        <f>IF(E22="","",E22)</f>
        <v>Vyplň údaj</v>
      </c>
      <c r="G128" s="38"/>
      <c r="H128" s="38"/>
      <c r="I128" s="151" t="s">
        <v>30</v>
      </c>
      <c r="J128" s="35" t="str">
        <f>E28</f>
        <v>VK CAD s.r.o.</v>
      </c>
      <c r="K128" s="38"/>
      <c r="L128" s="42"/>
    </row>
    <row r="129" s="1" customFormat="1" ht="10.32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="9" customFormat="1" ht="29.28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</f>
        <v>0</v>
      </c>
      <c r="Q131" s="98"/>
      <c r="R131" s="207">
        <f>R132</f>
        <v>0.095624000000000001</v>
      </c>
      <c r="S131" s="98"/>
      <c r="T131" s="208">
        <f>T132</f>
        <v>0</v>
      </c>
      <c r="AT131" s="16" t="s">
        <v>72</v>
      </c>
      <c r="AU131" s="16" t="s">
        <v>193</v>
      </c>
      <c r="BK131" s="209">
        <f>BK132</f>
        <v>0</v>
      </c>
    </row>
    <row r="132" s="10" customFormat="1" ht="25.92" customHeight="1">
      <c r="B132" s="210"/>
      <c r="C132" s="211"/>
      <c r="D132" s="212" t="s">
        <v>72</v>
      </c>
      <c r="E132" s="213" t="s">
        <v>1200</v>
      </c>
      <c r="F132" s="213" t="s">
        <v>1201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P133+P137+P141+P145+P150+P163</f>
        <v>0</v>
      </c>
      <c r="Q132" s="218"/>
      <c r="R132" s="219">
        <f>R133+R137+R141+R145+R150+R163</f>
        <v>0.095624000000000001</v>
      </c>
      <c r="S132" s="218"/>
      <c r="T132" s="220">
        <f>T133+T137+T141+T145+T150+T163</f>
        <v>0</v>
      </c>
      <c r="AR132" s="221" t="s">
        <v>83</v>
      </c>
      <c r="AT132" s="222" t="s">
        <v>72</v>
      </c>
      <c r="AU132" s="222" t="s">
        <v>73</v>
      </c>
      <c r="AY132" s="221" t="s">
        <v>208</v>
      </c>
      <c r="BK132" s="223">
        <f>BK133+BK137+BK141+BK145+BK150+BK163</f>
        <v>0</v>
      </c>
    </row>
    <row r="133" s="10" customFormat="1" ht="22.8" customHeight="1">
      <c r="B133" s="210"/>
      <c r="C133" s="211"/>
      <c r="D133" s="212" t="s">
        <v>72</v>
      </c>
      <c r="E133" s="248" t="s">
        <v>1202</v>
      </c>
      <c r="F133" s="248" t="s">
        <v>1203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SUM(P134:P136)</f>
        <v>0</v>
      </c>
      <c r="Q133" s="218"/>
      <c r="R133" s="219">
        <f>SUM(R134:R136)</f>
        <v>0.0056040000000000005</v>
      </c>
      <c r="S133" s="218"/>
      <c r="T133" s="220">
        <f>SUM(T134:T136)</f>
        <v>0</v>
      </c>
      <c r="AR133" s="221" t="s">
        <v>83</v>
      </c>
      <c r="AT133" s="222" t="s">
        <v>72</v>
      </c>
      <c r="AU133" s="222" t="s">
        <v>81</v>
      </c>
      <c r="AY133" s="221" t="s">
        <v>208</v>
      </c>
      <c r="BK133" s="223">
        <f>SUM(BK134:BK136)</f>
        <v>0</v>
      </c>
    </row>
    <row r="134" s="1" customFormat="1" ht="24" customHeight="1">
      <c r="B134" s="37"/>
      <c r="C134" s="224" t="s">
        <v>81</v>
      </c>
      <c r="D134" s="224" t="s">
        <v>209</v>
      </c>
      <c r="E134" s="225" t="s">
        <v>1204</v>
      </c>
      <c r="F134" s="226" t="s">
        <v>1205</v>
      </c>
      <c r="G134" s="227" t="s">
        <v>600</v>
      </c>
      <c r="H134" s="228">
        <v>4</v>
      </c>
      <c r="I134" s="229"/>
      <c r="J134" s="230">
        <f>ROUND(I134*H134,2)</f>
        <v>0</v>
      </c>
      <c r="K134" s="226" t="s">
        <v>1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0.00019000000000000001</v>
      </c>
      <c r="R134" s="233">
        <f>Q134*H134</f>
        <v>0.00076000000000000004</v>
      </c>
      <c r="S134" s="233">
        <v>0</v>
      </c>
      <c r="T134" s="234">
        <f>S134*H134</f>
        <v>0</v>
      </c>
      <c r="AR134" s="235" t="s">
        <v>336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3586</v>
      </c>
    </row>
    <row r="135" s="1" customFormat="1" ht="24" customHeight="1">
      <c r="B135" s="37"/>
      <c r="C135" s="250" t="s">
        <v>83</v>
      </c>
      <c r="D135" s="250" t="s">
        <v>281</v>
      </c>
      <c r="E135" s="251" t="s">
        <v>2670</v>
      </c>
      <c r="F135" s="252" t="s">
        <v>2671</v>
      </c>
      <c r="G135" s="253" t="s">
        <v>600</v>
      </c>
      <c r="H135" s="254">
        <v>4</v>
      </c>
      <c r="I135" s="255"/>
      <c r="J135" s="256">
        <f>ROUND(I135*H135,2)</f>
        <v>0</v>
      </c>
      <c r="K135" s="252" t="s">
        <v>1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0.0012110000000000001</v>
      </c>
      <c r="R135" s="233">
        <f>Q135*H135</f>
        <v>0.0048440000000000002</v>
      </c>
      <c r="S135" s="233">
        <v>0</v>
      </c>
      <c r="T135" s="234">
        <f>S135*H135</f>
        <v>0</v>
      </c>
      <c r="AR135" s="235" t="s">
        <v>404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3587</v>
      </c>
    </row>
    <row r="136" s="1" customFormat="1" ht="24" customHeight="1">
      <c r="B136" s="37"/>
      <c r="C136" s="224" t="s">
        <v>104</v>
      </c>
      <c r="D136" s="224" t="s">
        <v>209</v>
      </c>
      <c r="E136" s="225" t="s">
        <v>1225</v>
      </c>
      <c r="F136" s="226" t="s">
        <v>1226</v>
      </c>
      <c r="G136" s="227" t="s">
        <v>1227</v>
      </c>
      <c r="H136" s="228">
        <v>0.0060000000000000001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336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3588</v>
      </c>
    </row>
    <row r="137" s="10" customFormat="1" ht="22.8" customHeight="1">
      <c r="B137" s="210"/>
      <c r="C137" s="211"/>
      <c r="D137" s="212" t="s">
        <v>72</v>
      </c>
      <c r="E137" s="248" t="s">
        <v>1249</v>
      </c>
      <c r="F137" s="248" t="s">
        <v>1250</v>
      </c>
      <c r="G137" s="211"/>
      <c r="H137" s="211"/>
      <c r="I137" s="214"/>
      <c r="J137" s="249">
        <f>BK137</f>
        <v>0</v>
      </c>
      <c r="K137" s="211"/>
      <c r="L137" s="216"/>
      <c r="M137" s="217"/>
      <c r="N137" s="218"/>
      <c r="O137" s="218"/>
      <c r="P137" s="219">
        <f>SUM(P138:P140)</f>
        <v>0</v>
      </c>
      <c r="Q137" s="218"/>
      <c r="R137" s="219">
        <f>SUM(R138:R140)</f>
        <v>0</v>
      </c>
      <c r="S137" s="218"/>
      <c r="T137" s="220">
        <f>SUM(T138:T140)</f>
        <v>0</v>
      </c>
      <c r="AR137" s="221" t="s">
        <v>83</v>
      </c>
      <c r="AT137" s="222" t="s">
        <v>72</v>
      </c>
      <c r="AU137" s="222" t="s">
        <v>81</v>
      </c>
      <c r="AY137" s="221" t="s">
        <v>208</v>
      </c>
      <c r="BK137" s="223">
        <f>SUM(BK138:BK140)</f>
        <v>0</v>
      </c>
    </row>
    <row r="138" s="1" customFormat="1" ht="24" customHeight="1">
      <c r="B138" s="37"/>
      <c r="C138" s="224" t="s">
        <v>221</v>
      </c>
      <c r="D138" s="224" t="s">
        <v>209</v>
      </c>
      <c r="E138" s="225" t="s">
        <v>1251</v>
      </c>
      <c r="F138" s="226" t="s">
        <v>2639</v>
      </c>
      <c r="G138" s="227" t="s">
        <v>212</v>
      </c>
      <c r="H138" s="228">
        <v>1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3589</v>
      </c>
    </row>
    <row r="139" s="1" customFormat="1" ht="16.5" customHeight="1">
      <c r="B139" s="37"/>
      <c r="C139" s="224" t="s">
        <v>207</v>
      </c>
      <c r="D139" s="224" t="s">
        <v>209</v>
      </c>
      <c r="E139" s="225" t="s">
        <v>1254</v>
      </c>
      <c r="F139" s="226" t="s">
        <v>2641</v>
      </c>
      <c r="G139" s="227" t="s">
        <v>1256</v>
      </c>
      <c r="H139" s="228">
        <v>72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3590</v>
      </c>
    </row>
    <row r="140" s="1" customFormat="1" ht="24" customHeight="1">
      <c r="B140" s="37"/>
      <c r="C140" s="224" t="s">
        <v>228</v>
      </c>
      <c r="D140" s="224" t="s">
        <v>209</v>
      </c>
      <c r="E140" s="225" t="s">
        <v>1258</v>
      </c>
      <c r="F140" s="226" t="s">
        <v>1259</v>
      </c>
      <c r="G140" s="227" t="s">
        <v>212</v>
      </c>
      <c r="H140" s="228">
        <v>1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3591</v>
      </c>
    </row>
    <row r="141" s="10" customFormat="1" ht="22.8" customHeight="1">
      <c r="B141" s="210"/>
      <c r="C141" s="211"/>
      <c r="D141" s="212" t="s">
        <v>72</v>
      </c>
      <c r="E141" s="248" t="s">
        <v>1276</v>
      </c>
      <c r="F141" s="248" t="s">
        <v>1250</v>
      </c>
      <c r="G141" s="211"/>
      <c r="H141" s="211"/>
      <c r="I141" s="214"/>
      <c r="J141" s="249">
        <f>BK141</f>
        <v>0</v>
      </c>
      <c r="K141" s="211"/>
      <c r="L141" s="216"/>
      <c r="M141" s="217"/>
      <c r="N141" s="218"/>
      <c r="O141" s="218"/>
      <c r="P141" s="219">
        <f>SUM(P142:P144)</f>
        <v>0</v>
      </c>
      <c r="Q141" s="218"/>
      <c r="R141" s="219">
        <f>SUM(R142:R144)</f>
        <v>0.053540000000000004</v>
      </c>
      <c r="S141" s="218"/>
      <c r="T141" s="220">
        <f>SUM(T142:T144)</f>
        <v>0</v>
      </c>
      <c r="AR141" s="221" t="s">
        <v>83</v>
      </c>
      <c r="AT141" s="222" t="s">
        <v>72</v>
      </c>
      <c r="AU141" s="222" t="s">
        <v>81</v>
      </c>
      <c r="AY141" s="221" t="s">
        <v>208</v>
      </c>
      <c r="BK141" s="223">
        <f>SUM(BK142:BK144)</f>
        <v>0</v>
      </c>
    </row>
    <row r="142" s="1" customFormat="1" ht="24" customHeight="1">
      <c r="B142" s="37"/>
      <c r="C142" s="224" t="s">
        <v>302</v>
      </c>
      <c r="D142" s="224" t="s">
        <v>209</v>
      </c>
      <c r="E142" s="225" t="s">
        <v>3467</v>
      </c>
      <c r="F142" s="226" t="s">
        <v>3468</v>
      </c>
      <c r="G142" s="227" t="s">
        <v>212</v>
      </c>
      <c r="H142" s="228">
        <v>1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0.0035400000000000002</v>
      </c>
      <c r="R142" s="233">
        <f>Q142*H142</f>
        <v>0.0035400000000000002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3592</v>
      </c>
    </row>
    <row r="143" s="1" customFormat="1" ht="24" customHeight="1">
      <c r="B143" s="37"/>
      <c r="C143" s="250" t="s">
        <v>285</v>
      </c>
      <c r="D143" s="250" t="s">
        <v>281</v>
      </c>
      <c r="E143" s="251" t="s">
        <v>2682</v>
      </c>
      <c r="F143" s="252" t="s">
        <v>3470</v>
      </c>
      <c r="G143" s="253" t="s">
        <v>212</v>
      </c>
      <c r="H143" s="254">
        <v>1</v>
      </c>
      <c r="I143" s="255"/>
      <c r="J143" s="256">
        <f>ROUND(I143*H143,2)</f>
        <v>0</v>
      </c>
      <c r="K143" s="252" t="s">
        <v>1</v>
      </c>
      <c r="L143" s="257"/>
      <c r="M143" s="258" t="s">
        <v>1</v>
      </c>
      <c r="N143" s="259" t="s">
        <v>38</v>
      </c>
      <c r="O143" s="85"/>
      <c r="P143" s="233">
        <f>O143*H143</f>
        <v>0</v>
      </c>
      <c r="Q143" s="233">
        <v>0.050000000000000003</v>
      </c>
      <c r="R143" s="233">
        <f>Q143*H143</f>
        <v>0.050000000000000003</v>
      </c>
      <c r="S143" s="233">
        <v>0</v>
      </c>
      <c r="T143" s="234">
        <f>S143*H143</f>
        <v>0</v>
      </c>
      <c r="AR143" s="235" t="s">
        <v>404</v>
      </c>
      <c r="AT143" s="235" t="s">
        <v>281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3593</v>
      </c>
    </row>
    <row r="144" s="1" customFormat="1" ht="16.5" customHeight="1">
      <c r="B144" s="37"/>
      <c r="C144" s="224" t="s">
        <v>309</v>
      </c>
      <c r="D144" s="224" t="s">
        <v>209</v>
      </c>
      <c r="E144" s="225" t="s">
        <v>1337</v>
      </c>
      <c r="F144" s="226" t="s">
        <v>1338</v>
      </c>
      <c r="G144" s="227" t="s">
        <v>1227</v>
      </c>
      <c r="H144" s="228">
        <v>0.053999999999999999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336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3594</v>
      </c>
    </row>
    <row r="145" s="10" customFormat="1" ht="22.8" customHeight="1">
      <c r="B145" s="210"/>
      <c r="C145" s="211"/>
      <c r="D145" s="212" t="s">
        <v>72</v>
      </c>
      <c r="E145" s="248" t="s">
        <v>1340</v>
      </c>
      <c r="F145" s="248" t="s">
        <v>1250</v>
      </c>
      <c r="G145" s="211"/>
      <c r="H145" s="211"/>
      <c r="I145" s="214"/>
      <c r="J145" s="249">
        <f>BK145</f>
        <v>0</v>
      </c>
      <c r="K145" s="211"/>
      <c r="L145" s="216"/>
      <c r="M145" s="217"/>
      <c r="N145" s="218"/>
      <c r="O145" s="218"/>
      <c r="P145" s="219">
        <f>SUM(P146:P149)</f>
        <v>0</v>
      </c>
      <c r="Q145" s="218"/>
      <c r="R145" s="219">
        <f>SUM(R146:R149)</f>
        <v>0.026199999999999998</v>
      </c>
      <c r="S145" s="218"/>
      <c r="T145" s="220">
        <f>SUM(T146:T149)</f>
        <v>0</v>
      </c>
      <c r="AR145" s="221" t="s">
        <v>83</v>
      </c>
      <c r="AT145" s="222" t="s">
        <v>72</v>
      </c>
      <c r="AU145" s="222" t="s">
        <v>81</v>
      </c>
      <c r="AY145" s="221" t="s">
        <v>208</v>
      </c>
      <c r="BK145" s="223">
        <f>SUM(BK146:BK149)</f>
        <v>0</v>
      </c>
    </row>
    <row r="146" s="1" customFormat="1" ht="24" customHeight="1">
      <c r="B146" s="37"/>
      <c r="C146" s="224" t="s">
        <v>313</v>
      </c>
      <c r="D146" s="224" t="s">
        <v>209</v>
      </c>
      <c r="E146" s="225" t="s">
        <v>1353</v>
      </c>
      <c r="F146" s="226" t="s">
        <v>1354</v>
      </c>
      <c r="G146" s="227" t="s">
        <v>600</v>
      </c>
      <c r="H146" s="228">
        <v>4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0.0062899999999999996</v>
      </c>
      <c r="R146" s="233">
        <f>Q146*H146</f>
        <v>0.025159999999999998</v>
      </c>
      <c r="S146" s="233">
        <v>0</v>
      </c>
      <c r="T146" s="234">
        <f>S146*H146</f>
        <v>0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3595</v>
      </c>
    </row>
    <row r="147" s="1" customFormat="1" ht="16.5" customHeight="1">
      <c r="B147" s="37"/>
      <c r="C147" s="224" t="s">
        <v>317</v>
      </c>
      <c r="D147" s="224" t="s">
        <v>209</v>
      </c>
      <c r="E147" s="225" t="s">
        <v>1365</v>
      </c>
      <c r="F147" s="226" t="s">
        <v>1366</v>
      </c>
      <c r="G147" s="227" t="s">
        <v>600</v>
      </c>
      <c r="H147" s="228">
        <v>4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336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3596</v>
      </c>
    </row>
    <row r="148" s="1" customFormat="1" ht="24" customHeight="1">
      <c r="B148" s="37"/>
      <c r="C148" s="224" t="s">
        <v>321</v>
      </c>
      <c r="D148" s="224" t="s">
        <v>209</v>
      </c>
      <c r="E148" s="225" t="s">
        <v>2696</v>
      </c>
      <c r="F148" s="226" t="s">
        <v>2697</v>
      </c>
      <c r="G148" s="227" t="s">
        <v>212</v>
      </c>
      <c r="H148" s="228">
        <v>2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0.00051999999999999995</v>
      </c>
      <c r="R148" s="233">
        <f>Q148*H148</f>
        <v>0.0010399999999999999</v>
      </c>
      <c r="S148" s="233">
        <v>0</v>
      </c>
      <c r="T148" s="234">
        <f>S148*H148</f>
        <v>0</v>
      </c>
      <c r="AR148" s="235" t="s">
        <v>336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3597</v>
      </c>
    </row>
    <row r="149" s="1" customFormat="1" ht="24" customHeight="1">
      <c r="B149" s="37"/>
      <c r="C149" s="224" t="s">
        <v>325</v>
      </c>
      <c r="D149" s="224" t="s">
        <v>209</v>
      </c>
      <c r="E149" s="225" t="s">
        <v>1371</v>
      </c>
      <c r="F149" s="226" t="s">
        <v>1372</v>
      </c>
      <c r="G149" s="227" t="s">
        <v>1227</v>
      </c>
      <c r="H149" s="228">
        <v>0.025999999999999999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3598</v>
      </c>
    </row>
    <row r="150" s="10" customFormat="1" ht="22.8" customHeight="1">
      <c r="B150" s="210"/>
      <c r="C150" s="211"/>
      <c r="D150" s="212" t="s">
        <v>72</v>
      </c>
      <c r="E150" s="248" t="s">
        <v>1374</v>
      </c>
      <c r="F150" s="248" t="s">
        <v>1250</v>
      </c>
      <c r="G150" s="211"/>
      <c r="H150" s="211"/>
      <c r="I150" s="214"/>
      <c r="J150" s="249">
        <f>BK150</f>
        <v>0</v>
      </c>
      <c r="K150" s="211"/>
      <c r="L150" s="216"/>
      <c r="M150" s="217"/>
      <c r="N150" s="218"/>
      <c r="O150" s="218"/>
      <c r="P150" s="219">
        <f>SUM(P151:P162)</f>
        <v>0</v>
      </c>
      <c r="Q150" s="218"/>
      <c r="R150" s="219">
        <f>SUM(R151:R162)</f>
        <v>0.010199999999999999</v>
      </c>
      <c r="S150" s="218"/>
      <c r="T150" s="220">
        <f>SUM(T151:T162)</f>
        <v>0</v>
      </c>
      <c r="AR150" s="221" t="s">
        <v>83</v>
      </c>
      <c r="AT150" s="222" t="s">
        <v>72</v>
      </c>
      <c r="AU150" s="222" t="s">
        <v>81</v>
      </c>
      <c r="AY150" s="221" t="s">
        <v>208</v>
      </c>
      <c r="BK150" s="223">
        <f>SUM(BK151:BK162)</f>
        <v>0</v>
      </c>
    </row>
    <row r="151" s="1" customFormat="1" ht="16.5" customHeight="1">
      <c r="B151" s="37"/>
      <c r="C151" s="224" t="s">
        <v>329</v>
      </c>
      <c r="D151" s="224" t="s">
        <v>209</v>
      </c>
      <c r="E151" s="225" t="s">
        <v>1408</v>
      </c>
      <c r="F151" s="226" t="s">
        <v>1409</v>
      </c>
      <c r="G151" s="227" t="s">
        <v>212</v>
      </c>
      <c r="H151" s="228">
        <v>2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3.0000000000000001E-05</v>
      </c>
      <c r="R151" s="233">
        <f>Q151*H151</f>
        <v>6.0000000000000002E-05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3599</v>
      </c>
    </row>
    <row r="152" s="1" customFormat="1" ht="16.5" customHeight="1">
      <c r="B152" s="37"/>
      <c r="C152" s="250" t="s">
        <v>8</v>
      </c>
      <c r="D152" s="250" t="s">
        <v>281</v>
      </c>
      <c r="E152" s="251" t="s">
        <v>1411</v>
      </c>
      <c r="F152" s="252" t="s">
        <v>2652</v>
      </c>
      <c r="G152" s="253" t="s">
        <v>212</v>
      </c>
      <c r="H152" s="254">
        <v>2</v>
      </c>
      <c r="I152" s="255"/>
      <c r="J152" s="256">
        <f>ROUND(I152*H152,2)</f>
        <v>0</v>
      </c>
      <c r="K152" s="252" t="s">
        <v>1</v>
      </c>
      <c r="L152" s="257"/>
      <c r="M152" s="258" t="s">
        <v>1</v>
      </c>
      <c r="N152" s="259" t="s">
        <v>38</v>
      </c>
      <c r="O152" s="85"/>
      <c r="P152" s="233">
        <f>O152*H152</f>
        <v>0</v>
      </c>
      <c r="Q152" s="233">
        <v>0.00025000000000000001</v>
      </c>
      <c r="R152" s="233">
        <f>Q152*H152</f>
        <v>0.00050000000000000001</v>
      </c>
      <c r="S152" s="233">
        <v>0</v>
      </c>
      <c r="T152" s="234">
        <f>S152*H152</f>
        <v>0</v>
      </c>
      <c r="AR152" s="235" t="s">
        <v>404</v>
      </c>
      <c r="AT152" s="235" t="s">
        <v>281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3600</v>
      </c>
    </row>
    <row r="153" s="1" customFormat="1" ht="16.5" customHeight="1">
      <c r="B153" s="37"/>
      <c r="C153" s="224" t="s">
        <v>336</v>
      </c>
      <c r="D153" s="224" t="s">
        <v>209</v>
      </c>
      <c r="E153" s="225" t="s">
        <v>3187</v>
      </c>
      <c r="F153" s="226" t="s">
        <v>3188</v>
      </c>
      <c r="G153" s="227" t="s">
        <v>212</v>
      </c>
      <c r="H153" s="228">
        <v>7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0.00033</v>
      </c>
      <c r="R153" s="233">
        <f>Q153*H153</f>
        <v>0.00231</v>
      </c>
      <c r="S153" s="233">
        <v>0</v>
      </c>
      <c r="T153" s="234">
        <f>S153*H153</f>
        <v>0</v>
      </c>
      <c r="AR153" s="235" t="s">
        <v>336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3601</v>
      </c>
    </row>
    <row r="154" s="1" customFormat="1" ht="16.5" customHeight="1">
      <c r="B154" s="37"/>
      <c r="C154" s="250" t="s">
        <v>341</v>
      </c>
      <c r="D154" s="250" t="s">
        <v>281</v>
      </c>
      <c r="E154" s="251" t="s">
        <v>3190</v>
      </c>
      <c r="F154" s="252" t="s">
        <v>3191</v>
      </c>
      <c r="G154" s="253" t="s">
        <v>212</v>
      </c>
      <c r="H154" s="254">
        <v>4</v>
      </c>
      <c r="I154" s="255"/>
      <c r="J154" s="256">
        <f>ROUND(I154*H154,2)</f>
        <v>0</v>
      </c>
      <c r="K154" s="252" t="s">
        <v>1</v>
      </c>
      <c r="L154" s="257"/>
      <c r="M154" s="258" t="s">
        <v>1</v>
      </c>
      <c r="N154" s="259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404</v>
      </c>
      <c r="AT154" s="235" t="s">
        <v>281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3602</v>
      </c>
    </row>
    <row r="155" s="1" customFormat="1" ht="16.5" customHeight="1">
      <c r="B155" s="37"/>
      <c r="C155" s="250" t="s">
        <v>345</v>
      </c>
      <c r="D155" s="250" t="s">
        <v>281</v>
      </c>
      <c r="E155" s="251" t="s">
        <v>3193</v>
      </c>
      <c r="F155" s="252" t="s">
        <v>3194</v>
      </c>
      <c r="G155" s="253" t="s">
        <v>212</v>
      </c>
      <c r="H155" s="254">
        <v>2</v>
      </c>
      <c r="I155" s="255"/>
      <c r="J155" s="256">
        <f>ROUND(I155*H155,2)</f>
        <v>0</v>
      </c>
      <c r="K155" s="252" t="s">
        <v>1</v>
      </c>
      <c r="L155" s="257"/>
      <c r="M155" s="258" t="s">
        <v>1</v>
      </c>
      <c r="N155" s="259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404</v>
      </c>
      <c r="AT155" s="235" t="s">
        <v>281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3603</v>
      </c>
    </row>
    <row r="156" s="1" customFormat="1" ht="16.5" customHeight="1">
      <c r="B156" s="37"/>
      <c r="C156" s="250" t="s">
        <v>349</v>
      </c>
      <c r="D156" s="250" t="s">
        <v>281</v>
      </c>
      <c r="E156" s="251" t="s">
        <v>3196</v>
      </c>
      <c r="F156" s="252" t="s">
        <v>3197</v>
      </c>
      <c r="G156" s="253" t="s">
        <v>212</v>
      </c>
      <c r="H156" s="254">
        <v>1</v>
      </c>
      <c r="I156" s="255"/>
      <c r="J156" s="256">
        <f>ROUND(I156*H156,2)</f>
        <v>0</v>
      </c>
      <c r="K156" s="252" t="s">
        <v>1</v>
      </c>
      <c r="L156" s="257"/>
      <c r="M156" s="258" t="s">
        <v>1</v>
      </c>
      <c r="N156" s="259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404</v>
      </c>
      <c r="AT156" s="235" t="s">
        <v>281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3604</v>
      </c>
    </row>
    <row r="157" s="1" customFormat="1" ht="16.5" customHeight="1">
      <c r="B157" s="37"/>
      <c r="C157" s="224" t="s">
        <v>353</v>
      </c>
      <c r="D157" s="224" t="s">
        <v>209</v>
      </c>
      <c r="E157" s="225" t="s">
        <v>3493</v>
      </c>
      <c r="F157" s="226" t="s">
        <v>3494</v>
      </c>
      <c r="G157" s="227" t="s">
        <v>212</v>
      </c>
      <c r="H157" s="228">
        <v>1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0.00035</v>
      </c>
      <c r="R157" s="233">
        <f>Q157*H157</f>
        <v>0.00035</v>
      </c>
      <c r="S157" s="233">
        <v>0</v>
      </c>
      <c r="T157" s="234">
        <f>S157*H157</f>
        <v>0</v>
      </c>
      <c r="AR157" s="235" t="s">
        <v>336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3605</v>
      </c>
    </row>
    <row r="158" s="1" customFormat="1" ht="36" customHeight="1">
      <c r="B158" s="37"/>
      <c r="C158" s="250" t="s">
        <v>7</v>
      </c>
      <c r="D158" s="250" t="s">
        <v>281</v>
      </c>
      <c r="E158" s="251" t="s">
        <v>1384</v>
      </c>
      <c r="F158" s="252" t="s">
        <v>3496</v>
      </c>
      <c r="G158" s="253" t="s">
        <v>212</v>
      </c>
      <c r="H158" s="254">
        <v>1</v>
      </c>
      <c r="I158" s="255"/>
      <c r="J158" s="256">
        <f>ROUND(I158*H158,2)</f>
        <v>0</v>
      </c>
      <c r="K158" s="252" t="s">
        <v>1</v>
      </c>
      <c r="L158" s="257"/>
      <c r="M158" s="258" t="s">
        <v>1</v>
      </c>
      <c r="N158" s="259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404</v>
      </c>
      <c r="AT158" s="235" t="s">
        <v>281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3606</v>
      </c>
    </row>
    <row r="159" s="1" customFormat="1" ht="24" customHeight="1">
      <c r="B159" s="37"/>
      <c r="C159" s="224" t="s">
        <v>360</v>
      </c>
      <c r="D159" s="224" t="s">
        <v>209</v>
      </c>
      <c r="E159" s="225" t="s">
        <v>1444</v>
      </c>
      <c r="F159" s="226" t="s">
        <v>1445</v>
      </c>
      <c r="G159" s="227" t="s">
        <v>212</v>
      </c>
      <c r="H159" s="228">
        <v>4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0.00052999999999999998</v>
      </c>
      <c r="R159" s="233">
        <f>Q159*H159</f>
        <v>0.0021199999999999999</v>
      </c>
      <c r="S159" s="233">
        <v>0</v>
      </c>
      <c r="T159" s="234">
        <f>S159*H159</f>
        <v>0</v>
      </c>
      <c r="AR159" s="235" t="s">
        <v>336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336</v>
      </c>
      <c r="BM159" s="235" t="s">
        <v>3607</v>
      </c>
    </row>
    <row r="160" s="1" customFormat="1" ht="24" customHeight="1">
      <c r="B160" s="37"/>
      <c r="C160" s="224" t="s">
        <v>364</v>
      </c>
      <c r="D160" s="224" t="s">
        <v>209</v>
      </c>
      <c r="E160" s="225" t="s">
        <v>1447</v>
      </c>
      <c r="F160" s="226" t="s">
        <v>1448</v>
      </c>
      <c r="G160" s="227" t="s">
        <v>212</v>
      </c>
      <c r="H160" s="228">
        <v>2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0.00147</v>
      </c>
      <c r="R160" s="233">
        <f>Q160*H160</f>
        <v>0.0029399999999999999</v>
      </c>
      <c r="S160" s="233">
        <v>0</v>
      </c>
      <c r="T160" s="234">
        <f>S160*H160</f>
        <v>0</v>
      </c>
      <c r="AR160" s="235" t="s">
        <v>336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3608</v>
      </c>
    </row>
    <row r="161" s="1" customFormat="1" ht="16.5" customHeight="1">
      <c r="B161" s="37"/>
      <c r="C161" s="224" t="s">
        <v>368</v>
      </c>
      <c r="D161" s="224" t="s">
        <v>209</v>
      </c>
      <c r="E161" s="225" t="s">
        <v>1450</v>
      </c>
      <c r="F161" s="226" t="s">
        <v>1451</v>
      </c>
      <c r="G161" s="227" t="s">
        <v>212</v>
      </c>
      <c r="H161" s="228">
        <v>8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0.00024000000000000001</v>
      </c>
      <c r="R161" s="233">
        <f>Q161*H161</f>
        <v>0.0019200000000000001</v>
      </c>
      <c r="S161" s="233">
        <v>0</v>
      </c>
      <c r="T161" s="234">
        <f>S161*H161</f>
        <v>0</v>
      </c>
      <c r="AR161" s="235" t="s">
        <v>336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3609</v>
      </c>
    </row>
    <row r="162" s="1" customFormat="1" ht="16.5" customHeight="1">
      <c r="B162" s="37"/>
      <c r="C162" s="224" t="s">
        <v>372</v>
      </c>
      <c r="D162" s="224" t="s">
        <v>209</v>
      </c>
      <c r="E162" s="225" t="s">
        <v>1453</v>
      </c>
      <c r="F162" s="226" t="s">
        <v>1454</v>
      </c>
      <c r="G162" s="227" t="s">
        <v>1227</v>
      </c>
      <c r="H162" s="228">
        <v>0.01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336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3610</v>
      </c>
    </row>
    <row r="163" s="10" customFormat="1" ht="22.8" customHeight="1">
      <c r="B163" s="210"/>
      <c r="C163" s="211"/>
      <c r="D163" s="212" t="s">
        <v>72</v>
      </c>
      <c r="E163" s="248" t="s">
        <v>1456</v>
      </c>
      <c r="F163" s="248" t="s">
        <v>1457</v>
      </c>
      <c r="G163" s="211"/>
      <c r="H163" s="211"/>
      <c r="I163" s="214"/>
      <c r="J163" s="249">
        <f>BK163</f>
        <v>0</v>
      </c>
      <c r="K163" s="211"/>
      <c r="L163" s="216"/>
      <c r="M163" s="217"/>
      <c r="N163" s="218"/>
      <c r="O163" s="218"/>
      <c r="P163" s="219">
        <f>P164</f>
        <v>0</v>
      </c>
      <c r="Q163" s="218"/>
      <c r="R163" s="219">
        <f>R164</f>
        <v>8.0000000000000007E-05</v>
      </c>
      <c r="S163" s="218"/>
      <c r="T163" s="220">
        <f>T164</f>
        <v>0</v>
      </c>
      <c r="AR163" s="221" t="s">
        <v>83</v>
      </c>
      <c r="AT163" s="222" t="s">
        <v>72</v>
      </c>
      <c r="AU163" s="222" t="s">
        <v>81</v>
      </c>
      <c r="AY163" s="221" t="s">
        <v>208</v>
      </c>
      <c r="BK163" s="223">
        <f>BK164</f>
        <v>0</v>
      </c>
    </row>
    <row r="164" s="1" customFormat="1" ht="24" customHeight="1">
      <c r="B164" s="37"/>
      <c r="C164" s="224" t="s">
        <v>376</v>
      </c>
      <c r="D164" s="224" t="s">
        <v>209</v>
      </c>
      <c r="E164" s="225" t="s">
        <v>1458</v>
      </c>
      <c r="F164" s="226" t="s">
        <v>1459</v>
      </c>
      <c r="G164" s="227" t="s">
        <v>600</v>
      </c>
      <c r="H164" s="228">
        <v>4</v>
      </c>
      <c r="I164" s="229"/>
      <c r="J164" s="230">
        <f>ROUND(I164*H164,2)</f>
        <v>0</v>
      </c>
      <c r="K164" s="226" t="s">
        <v>1</v>
      </c>
      <c r="L164" s="42"/>
      <c r="M164" s="237" t="s">
        <v>1</v>
      </c>
      <c r="N164" s="238" t="s">
        <v>38</v>
      </c>
      <c r="O164" s="239"/>
      <c r="P164" s="240">
        <f>O164*H164</f>
        <v>0</v>
      </c>
      <c r="Q164" s="240">
        <v>2.0000000000000002E-05</v>
      </c>
      <c r="R164" s="240">
        <f>Q164*H164</f>
        <v>8.0000000000000007E-05</v>
      </c>
      <c r="S164" s="240">
        <v>0</v>
      </c>
      <c r="T164" s="241">
        <f>S164*H164</f>
        <v>0</v>
      </c>
      <c r="AR164" s="235" t="s">
        <v>336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3611</v>
      </c>
    </row>
    <row r="165" s="1" customFormat="1" ht="6.96" customHeight="1">
      <c r="B165" s="60"/>
      <c r="C165" s="61"/>
      <c r="D165" s="61"/>
      <c r="E165" s="61"/>
      <c r="F165" s="61"/>
      <c r="G165" s="61"/>
      <c r="H165" s="61"/>
      <c r="I165" s="182"/>
      <c r="J165" s="61"/>
      <c r="K165" s="61"/>
      <c r="L165" s="42"/>
    </row>
  </sheetData>
  <sheetProtection sheet="1" autoFilter="0" formatColumns="0" formatRows="0" objects="1" scenarios="1" spinCount="100000" saltValue="7Mdr0RBGLqvdUh97Rs7k81o2DaH21Qa7UwwlEF3uH7+chcZCAmSXN7+6ffp1n8/uBO66kCExOzlo7Vpwc45KPg==" hashValue="V71zOlk3GpGoCtBqoaoPk5M7JftcUL6bbuV1n/r+AW9R9ck6ZMsFne3WbTh41zCTmjnKtf/GApyyB5CK9140rg==" algorithmName="SHA-512" password="CC35"/>
  <autoFilter ref="C130:K16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155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2632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3612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2735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ROUND(J144,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ROUND((SUM(BE144:BE207)),  2)</f>
        <v>0</v>
      </c>
      <c r="I37" s="163">
        <v>0.20999999999999999</v>
      </c>
      <c r="J37" s="162">
        <f>ROUND(((SUM(BE144:BE207))*I37),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ROUND((SUM(BF144:BF207)),  2)</f>
        <v>0</v>
      </c>
      <c r="I38" s="163">
        <v>0.14999999999999999</v>
      </c>
      <c r="J38" s="162">
        <f>ROUND(((SUM(BF144:BF207))*I38),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ROUND((SUM(BG144:BG207)),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ROUND((SUM(BH144:BH207)),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ROUND((SUM(BI144:BI207)),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3612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El. - MaR - Elektro + MaR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J144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3613</v>
      </c>
      <c r="E101" s="195"/>
      <c r="F101" s="195"/>
      <c r="G101" s="195"/>
      <c r="H101" s="195"/>
      <c r="I101" s="196"/>
      <c r="J101" s="197">
        <f>J145</f>
        <v>0</v>
      </c>
      <c r="K101" s="193"/>
      <c r="L101" s="198"/>
    </row>
    <row r="102" s="11" customFormat="1" ht="19.92" customHeight="1">
      <c r="B102" s="242"/>
      <c r="C102" s="127"/>
      <c r="D102" s="243" t="s">
        <v>274</v>
      </c>
      <c r="E102" s="244"/>
      <c r="F102" s="244"/>
      <c r="G102" s="244"/>
      <c r="H102" s="244"/>
      <c r="I102" s="245"/>
      <c r="J102" s="246">
        <f>J146</f>
        <v>0</v>
      </c>
      <c r="K102" s="127"/>
      <c r="L102" s="247"/>
    </row>
    <row r="103" s="11" customFormat="1" ht="19.92" customHeight="1">
      <c r="B103" s="242"/>
      <c r="C103" s="127"/>
      <c r="D103" s="243" t="s">
        <v>3614</v>
      </c>
      <c r="E103" s="244"/>
      <c r="F103" s="244"/>
      <c r="G103" s="244"/>
      <c r="H103" s="244"/>
      <c r="I103" s="245"/>
      <c r="J103" s="246">
        <f>J161</f>
        <v>0</v>
      </c>
      <c r="K103" s="127"/>
      <c r="L103" s="247"/>
    </row>
    <row r="104" s="11" customFormat="1" ht="19.92" customHeight="1">
      <c r="B104" s="242"/>
      <c r="C104" s="127"/>
      <c r="D104" s="243" t="s">
        <v>3615</v>
      </c>
      <c r="E104" s="244"/>
      <c r="F104" s="244"/>
      <c r="G104" s="244"/>
      <c r="H104" s="244"/>
      <c r="I104" s="245"/>
      <c r="J104" s="246">
        <f>J164</f>
        <v>0</v>
      </c>
      <c r="K104" s="127"/>
      <c r="L104" s="247"/>
    </row>
    <row r="105" s="8" customFormat="1" ht="24.96" customHeight="1">
      <c r="B105" s="192"/>
      <c r="C105" s="193"/>
      <c r="D105" s="194" t="s">
        <v>3616</v>
      </c>
      <c r="E105" s="195"/>
      <c r="F105" s="195"/>
      <c r="G105" s="195"/>
      <c r="H105" s="195"/>
      <c r="I105" s="196"/>
      <c r="J105" s="197">
        <f>J166</f>
        <v>0</v>
      </c>
      <c r="K105" s="193"/>
      <c r="L105" s="198"/>
    </row>
    <row r="106" s="11" customFormat="1" ht="19.92" customHeight="1">
      <c r="B106" s="242"/>
      <c r="C106" s="127"/>
      <c r="D106" s="243" t="s">
        <v>3617</v>
      </c>
      <c r="E106" s="244"/>
      <c r="F106" s="244"/>
      <c r="G106" s="244"/>
      <c r="H106" s="244"/>
      <c r="I106" s="245"/>
      <c r="J106" s="246">
        <f>J167</f>
        <v>0</v>
      </c>
      <c r="K106" s="127"/>
      <c r="L106" s="247"/>
    </row>
    <row r="107" s="11" customFormat="1" ht="19.92" customHeight="1">
      <c r="B107" s="242"/>
      <c r="C107" s="127"/>
      <c r="D107" s="243" t="s">
        <v>3618</v>
      </c>
      <c r="E107" s="244"/>
      <c r="F107" s="244"/>
      <c r="G107" s="244"/>
      <c r="H107" s="244"/>
      <c r="I107" s="245"/>
      <c r="J107" s="246">
        <f>J169</f>
        <v>0</v>
      </c>
      <c r="K107" s="127"/>
      <c r="L107" s="247"/>
    </row>
    <row r="108" s="11" customFormat="1" ht="19.92" customHeight="1">
      <c r="B108" s="242"/>
      <c r="C108" s="127"/>
      <c r="D108" s="243" t="s">
        <v>3619</v>
      </c>
      <c r="E108" s="244"/>
      <c r="F108" s="244"/>
      <c r="G108" s="244"/>
      <c r="H108" s="244"/>
      <c r="I108" s="245"/>
      <c r="J108" s="246">
        <f>J173</f>
        <v>0</v>
      </c>
      <c r="K108" s="127"/>
      <c r="L108" s="247"/>
    </row>
    <row r="109" s="11" customFormat="1" ht="19.92" customHeight="1">
      <c r="B109" s="242"/>
      <c r="C109" s="127"/>
      <c r="D109" s="243" t="s">
        <v>3620</v>
      </c>
      <c r="E109" s="244"/>
      <c r="F109" s="244"/>
      <c r="G109" s="244"/>
      <c r="H109" s="244"/>
      <c r="I109" s="245"/>
      <c r="J109" s="246">
        <f>J176</f>
        <v>0</v>
      </c>
      <c r="K109" s="127"/>
      <c r="L109" s="247"/>
    </row>
    <row r="110" s="11" customFormat="1" ht="19.92" customHeight="1">
      <c r="B110" s="242"/>
      <c r="C110" s="127"/>
      <c r="D110" s="243" t="s">
        <v>3621</v>
      </c>
      <c r="E110" s="244"/>
      <c r="F110" s="244"/>
      <c r="G110" s="244"/>
      <c r="H110" s="244"/>
      <c r="I110" s="245"/>
      <c r="J110" s="246">
        <f>J179</f>
        <v>0</v>
      </c>
      <c r="K110" s="127"/>
      <c r="L110" s="247"/>
    </row>
    <row r="111" s="8" customFormat="1" ht="24.96" customHeight="1">
      <c r="B111" s="192"/>
      <c r="C111" s="193"/>
      <c r="D111" s="194" t="s">
        <v>3622</v>
      </c>
      <c r="E111" s="195"/>
      <c r="F111" s="195"/>
      <c r="G111" s="195"/>
      <c r="H111" s="195"/>
      <c r="I111" s="196"/>
      <c r="J111" s="197">
        <f>J181</f>
        <v>0</v>
      </c>
      <c r="K111" s="193"/>
      <c r="L111" s="198"/>
    </row>
    <row r="112" s="11" customFormat="1" ht="19.92" customHeight="1">
      <c r="B112" s="242"/>
      <c r="C112" s="127"/>
      <c r="D112" s="243" t="s">
        <v>3623</v>
      </c>
      <c r="E112" s="244"/>
      <c r="F112" s="244"/>
      <c r="G112" s="244"/>
      <c r="H112" s="244"/>
      <c r="I112" s="245"/>
      <c r="J112" s="246">
        <f>J182</f>
        <v>0</v>
      </c>
      <c r="K112" s="127"/>
      <c r="L112" s="247"/>
    </row>
    <row r="113" s="11" customFormat="1" ht="19.92" customHeight="1">
      <c r="B113" s="242"/>
      <c r="C113" s="127"/>
      <c r="D113" s="243" t="s">
        <v>3624</v>
      </c>
      <c r="E113" s="244"/>
      <c r="F113" s="244"/>
      <c r="G113" s="244"/>
      <c r="H113" s="244"/>
      <c r="I113" s="245"/>
      <c r="J113" s="246">
        <f>J184</f>
        <v>0</v>
      </c>
      <c r="K113" s="127"/>
      <c r="L113" s="247"/>
    </row>
    <row r="114" s="11" customFormat="1" ht="19.92" customHeight="1">
      <c r="B114" s="242"/>
      <c r="C114" s="127"/>
      <c r="D114" s="243" t="s">
        <v>3625</v>
      </c>
      <c r="E114" s="244"/>
      <c r="F114" s="244"/>
      <c r="G114" s="244"/>
      <c r="H114" s="244"/>
      <c r="I114" s="245"/>
      <c r="J114" s="246">
        <f>J187</f>
        <v>0</v>
      </c>
      <c r="K114" s="127"/>
      <c r="L114" s="247"/>
    </row>
    <row r="115" s="11" customFormat="1" ht="19.92" customHeight="1">
      <c r="B115" s="242"/>
      <c r="C115" s="127"/>
      <c r="D115" s="243" t="s">
        <v>3626</v>
      </c>
      <c r="E115" s="244"/>
      <c r="F115" s="244"/>
      <c r="G115" s="244"/>
      <c r="H115" s="244"/>
      <c r="I115" s="245"/>
      <c r="J115" s="246">
        <f>J189</f>
        <v>0</v>
      </c>
      <c r="K115" s="127"/>
      <c r="L115" s="247"/>
    </row>
    <row r="116" s="11" customFormat="1" ht="19.92" customHeight="1">
      <c r="B116" s="242"/>
      <c r="C116" s="127"/>
      <c r="D116" s="243" t="s">
        <v>3627</v>
      </c>
      <c r="E116" s="244"/>
      <c r="F116" s="244"/>
      <c r="G116" s="244"/>
      <c r="H116" s="244"/>
      <c r="I116" s="245"/>
      <c r="J116" s="246">
        <f>J191</f>
        <v>0</v>
      </c>
      <c r="K116" s="127"/>
      <c r="L116" s="247"/>
    </row>
    <row r="117" s="8" customFormat="1" ht="24.96" customHeight="1">
      <c r="B117" s="192"/>
      <c r="C117" s="193"/>
      <c r="D117" s="194" t="s">
        <v>3628</v>
      </c>
      <c r="E117" s="195"/>
      <c r="F117" s="195"/>
      <c r="G117" s="195"/>
      <c r="H117" s="195"/>
      <c r="I117" s="196"/>
      <c r="J117" s="197">
        <f>J197</f>
        <v>0</v>
      </c>
      <c r="K117" s="193"/>
      <c r="L117" s="198"/>
    </row>
    <row r="118" s="11" customFormat="1" ht="19.92" customHeight="1">
      <c r="B118" s="242"/>
      <c r="C118" s="127"/>
      <c r="D118" s="243" t="s">
        <v>3629</v>
      </c>
      <c r="E118" s="244"/>
      <c r="F118" s="244"/>
      <c r="G118" s="244"/>
      <c r="H118" s="244"/>
      <c r="I118" s="245"/>
      <c r="J118" s="246">
        <f>J198</f>
        <v>0</v>
      </c>
      <c r="K118" s="127"/>
      <c r="L118" s="247"/>
    </row>
    <row r="119" s="8" customFormat="1" ht="24.96" customHeight="1">
      <c r="B119" s="192"/>
      <c r="C119" s="193"/>
      <c r="D119" s="194" t="s">
        <v>3630</v>
      </c>
      <c r="E119" s="195"/>
      <c r="F119" s="195"/>
      <c r="G119" s="195"/>
      <c r="H119" s="195"/>
      <c r="I119" s="196"/>
      <c r="J119" s="197">
        <f>J203</f>
        <v>0</v>
      </c>
      <c r="K119" s="193"/>
      <c r="L119" s="198"/>
    </row>
    <row r="120" s="11" customFormat="1" ht="19.92" customHeight="1">
      <c r="B120" s="242"/>
      <c r="C120" s="127"/>
      <c r="D120" s="243" t="s">
        <v>3631</v>
      </c>
      <c r="E120" s="244"/>
      <c r="F120" s="244"/>
      <c r="G120" s="244"/>
      <c r="H120" s="244"/>
      <c r="I120" s="245"/>
      <c r="J120" s="246">
        <f>J204</f>
        <v>0</v>
      </c>
      <c r="K120" s="127"/>
      <c r="L120" s="247"/>
    </row>
    <row r="121" s="1" customFormat="1" ht="21.84" customHeight="1">
      <c r="B121" s="37"/>
      <c r="C121" s="38"/>
      <c r="D121" s="38"/>
      <c r="E121" s="38"/>
      <c r="F121" s="38"/>
      <c r="G121" s="38"/>
      <c r="H121" s="38"/>
      <c r="I121" s="149"/>
      <c r="J121" s="38"/>
      <c r="K121" s="38"/>
      <c r="L121" s="42"/>
    </row>
    <row r="122" s="1" customFormat="1" ht="6.96" customHeight="1">
      <c r="B122" s="60"/>
      <c r="C122" s="61"/>
      <c r="D122" s="61"/>
      <c r="E122" s="61"/>
      <c r="F122" s="61"/>
      <c r="G122" s="61"/>
      <c r="H122" s="61"/>
      <c r="I122" s="182"/>
      <c r="J122" s="61"/>
      <c r="K122" s="61"/>
      <c r="L122" s="42"/>
    </row>
    <row r="126" s="1" customFormat="1" ht="6.96" customHeight="1">
      <c r="B126" s="62"/>
      <c r="C126" s="63"/>
      <c r="D126" s="63"/>
      <c r="E126" s="63"/>
      <c r="F126" s="63"/>
      <c r="G126" s="63"/>
      <c r="H126" s="63"/>
      <c r="I126" s="185"/>
      <c r="J126" s="63"/>
      <c r="K126" s="63"/>
      <c r="L126" s="42"/>
    </row>
    <row r="127" s="1" customFormat="1" ht="24.96" customHeight="1">
      <c r="B127" s="37"/>
      <c r="C127" s="22" t="s">
        <v>194</v>
      </c>
      <c r="D127" s="38"/>
      <c r="E127" s="38"/>
      <c r="F127" s="38"/>
      <c r="G127" s="38"/>
      <c r="H127" s="38"/>
      <c r="I127" s="149"/>
      <c r="J127" s="38"/>
      <c r="K127" s="38"/>
      <c r="L127" s="42"/>
    </row>
    <row r="128" s="1" customFormat="1" ht="6.96" customHeight="1">
      <c r="B128" s="37"/>
      <c r="C128" s="38"/>
      <c r="D128" s="38"/>
      <c r="E128" s="38"/>
      <c r="F128" s="38"/>
      <c r="G128" s="38"/>
      <c r="H128" s="38"/>
      <c r="I128" s="149"/>
      <c r="J128" s="38"/>
      <c r="K128" s="38"/>
      <c r="L128" s="42"/>
    </row>
    <row r="129" s="1" customFormat="1" ht="12" customHeight="1">
      <c r="B129" s="37"/>
      <c r="C129" s="31" t="s">
        <v>16</v>
      </c>
      <c r="D129" s="38"/>
      <c r="E129" s="38"/>
      <c r="F129" s="38"/>
      <c r="G129" s="38"/>
      <c r="H129" s="38"/>
      <c r="I129" s="149"/>
      <c r="J129" s="38"/>
      <c r="K129" s="38"/>
      <c r="L129" s="42"/>
    </row>
    <row r="130" s="1" customFormat="1" ht="16.5" customHeight="1">
      <c r="B130" s="37"/>
      <c r="C130" s="38"/>
      <c r="D130" s="38"/>
      <c r="E130" s="186" t="str">
        <f>E7</f>
        <v>NOVÝ ZDROJ TEPLA, TEPLOVODNÍ ROZVODY A REGULACE VYTÁPĚNÍ DŘEVOTERM s.r.o, BŘEZOVÁ</v>
      </c>
      <c r="F130" s="31"/>
      <c r="G130" s="31"/>
      <c r="H130" s="31"/>
      <c r="I130" s="149"/>
      <c r="J130" s="38"/>
      <c r="K130" s="38"/>
      <c r="L130" s="42"/>
    </row>
    <row r="131" ht="12" customHeight="1">
      <c r="B131" s="20"/>
      <c r="C131" s="31" t="s">
        <v>187</v>
      </c>
      <c r="D131" s="21"/>
      <c r="E131" s="21"/>
      <c r="F131" s="21"/>
      <c r="G131" s="21"/>
      <c r="H131" s="21"/>
      <c r="I131" s="141"/>
      <c r="J131" s="21"/>
      <c r="K131" s="21"/>
      <c r="L131" s="19"/>
    </row>
    <row r="132" ht="16.5" customHeight="1">
      <c r="B132" s="20"/>
      <c r="C132" s="21"/>
      <c r="D132" s="21"/>
      <c r="E132" s="186" t="s">
        <v>2632</v>
      </c>
      <c r="F132" s="21"/>
      <c r="G132" s="21"/>
      <c r="H132" s="21"/>
      <c r="I132" s="141"/>
      <c r="J132" s="21"/>
      <c r="K132" s="21"/>
      <c r="L132" s="19"/>
    </row>
    <row r="133" ht="12" customHeight="1">
      <c r="B133" s="20"/>
      <c r="C133" s="31" t="s">
        <v>233</v>
      </c>
      <c r="D133" s="21"/>
      <c r="E133" s="21"/>
      <c r="F133" s="21"/>
      <c r="G133" s="21"/>
      <c r="H133" s="21"/>
      <c r="I133" s="141"/>
      <c r="J133" s="21"/>
      <c r="K133" s="21"/>
      <c r="L133" s="19"/>
    </row>
    <row r="134" s="1" customFormat="1" ht="16.5" customHeight="1">
      <c r="B134" s="37"/>
      <c r="C134" s="38"/>
      <c r="D134" s="38"/>
      <c r="E134" s="296" t="s">
        <v>3612</v>
      </c>
      <c r="F134" s="38"/>
      <c r="G134" s="38"/>
      <c r="H134" s="38"/>
      <c r="I134" s="149"/>
      <c r="J134" s="38"/>
      <c r="K134" s="38"/>
      <c r="L134" s="42"/>
    </row>
    <row r="135" s="1" customFormat="1" ht="12" customHeight="1">
      <c r="B135" s="37"/>
      <c r="C135" s="31" t="s">
        <v>2380</v>
      </c>
      <c r="D135" s="38"/>
      <c r="E135" s="38"/>
      <c r="F135" s="38"/>
      <c r="G135" s="38"/>
      <c r="H135" s="38"/>
      <c r="I135" s="149"/>
      <c r="J135" s="38"/>
      <c r="K135" s="38"/>
      <c r="L135" s="42"/>
    </row>
    <row r="136" s="1" customFormat="1" ht="16.5" customHeight="1">
      <c r="B136" s="37"/>
      <c r="C136" s="38"/>
      <c r="D136" s="38"/>
      <c r="E136" s="70" t="str">
        <f>E13</f>
        <v>El. - MaR - Elektro + MaR</v>
      </c>
      <c r="F136" s="38"/>
      <c r="G136" s="38"/>
      <c r="H136" s="38"/>
      <c r="I136" s="149"/>
      <c r="J136" s="38"/>
      <c r="K136" s="38"/>
      <c r="L136" s="42"/>
    </row>
    <row r="137" s="1" customFormat="1" ht="6.96" customHeight="1">
      <c r="B137" s="37"/>
      <c r="C137" s="38"/>
      <c r="D137" s="38"/>
      <c r="E137" s="38"/>
      <c r="F137" s="38"/>
      <c r="G137" s="38"/>
      <c r="H137" s="38"/>
      <c r="I137" s="149"/>
      <c r="J137" s="38"/>
      <c r="K137" s="38"/>
      <c r="L137" s="42"/>
    </row>
    <row r="138" s="1" customFormat="1" ht="12" customHeight="1">
      <c r="B138" s="37"/>
      <c r="C138" s="31" t="s">
        <v>20</v>
      </c>
      <c r="D138" s="38"/>
      <c r="E138" s="38"/>
      <c r="F138" s="26" t="str">
        <f>F16</f>
        <v>Březová</v>
      </c>
      <c r="G138" s="38"/>
      <c r="H138" s="38"/>
      <c r="I138" s="151" t="s">
        <v>22</v>
      </c>
      <c r="J138" s="73" t="str">
        <f>IF(J16="","",J16)</f>
        <v>26. 4. 2019</v>
      </c>
      <c r="K138" s="38"/>
      <c r="L138" s="42"/>
    </row>
    <row r="139" s="1" customFormat="1" ht="6.96" customHeight="1">
      <c r="B139" s="37"/>
      <c r="C139" s="38"/>
      <c r="D139" s="38"/>
      <c r="E139" s="38"/>
      <c r="F139" s="38"/>
      <c r="G139" s="38"/>
      <c r="H139" s="38"/>
      <c r="I139" s="149"/>
      <c r="J139" s="38"/>
      <c r="K139" s="38"/>
      <c r="L139" s="42"/>
    </row>
    <row r="140" s="1" customFormat="1" ht="15.15" customHeight="1">
      <c r="B140" s="37"/>
      <c r="C140" s="31" t="s">
        <v>24</v>
      </c>
      <c r="D140" s="38"/>
      <c r="E140" s="38"/>
      <c r="F140" s="26" t="str">
        <f>E19</f>
        <v xml:space="preserve"> </v>
      </c>
      <c r="G140" s="38"/>
      <c r="H140" s="38"/>
      <c r="I140" s="151" t="s">
        <v>29</v>
      </c>
      <c r="J140" s="35" t="str">
        <f>E25</f>
        <v>Ing. Michal Pátek</v>
      </c>
      <c r="K140" s="38"/>
      <c r="L140" s="42"/>
    </row>
    <row r="141" s="1" customFormat="1" ht="15.15" customHeight="1">
      <c r="B141" s="37"/>
      <c r="C141" s="31" t="s">
        <v>27</v>
      </c>
      <c r="D141" s="38"/>
      <c r="E141" s="38"/>
      <c r="F141" s="26" t="str">
        <f>IF(E22="","",E22)</f>
        <v>Vyplň údaj</v>
      </c>
      <c r="G141" s="38"/>
      <c r="H141" s="38"/>
      <c r="I141" s="151" t="s">
        <v>30</v>
      </c>
      <c r="J141" s="35" t="str">
        <f>E28</f>
        <v>VK CAD s.r.o.</v>
      </c>
      <c r="K141" s="38"/>
      <c r="L141" s="42"/>
    </row>
    <row r="142" s="1" customFormat="1" ht="10.32" customHeight="1">
      <c r="B142" s="37"/>
      <c r="C142" s="38"/>
      <c r="D142" s="38"/>
      <c r="E142" s="38"/>
      <c r="F142" s="38"/>
      <c r="G142" s="38"/>
      <c r="H142" s="38"/>
      <c r="I142" s="149"/>
      <c r="J142" s="38"/>
      <c r="K142" s="38"/>
      <c r="L142" s="42"/>
    </row>
    <row r="143" s="9" customFormat="1" ht="29.28" customHeight="1">
      <c r="B143" s="199"/>
      <c r="C143" s="200" t="s">
        <v>195</v>
      </c>
      <c r="D143" s="201" t="s">
        <v>58</v>
      </c>
      <c r="E143" s="201" t="s">
        <v>54</v>
      </c>
      <c r="F143" s="201" t="s">
        <v>55</v>
      </c>
      <c r="G143" s="201" t="s">
        <v>196</v>
      </c>
      <c r="H143" s="201" t="s">
        <v>197</v>
      </c>
      <c r="I143" s="202" t="s">
        <v>198</v>
      </c>
      <c r="J143" s="203" t="s">
        <v>191</v>
      </c>
      <c r="K143" s="204" t="s">
        <v>199</v>
      </c>
      <c r="L143" s="205"/>
      <c r="M143" s="94" t="s">
        <v>1</v>
      </c>
      <c r="N143" s="95" t="s">
        <v>37</v>
      </c>
      <c r="O143" s="95" t="s">
        <v>200</v>
      </c>
      <c r="P143" s="95" t="s">
        <v>201</v>
      </c>
      <c r="Q143" s="95" t="s">
        <v>202</v>
      </c>
      <c r="R143" s="95" t="s">
        <v>203</v>
      </c>
      <c r="S143" s="95" t="s">
        <v>204</v>
      </c>
      <c r="T143" s="96" t="s">
        <v>205</v>
      </c>
    </row>
    <row r="144" s="1" customFormat="1" ht="22.8" customHeight="1">
      <c r="B144" s="37"/>
      <c r="C144" s="101" t="s">
        <v>206</v>
      </c>
      <c r="D144" s="38"/>
      <c r="E144" s="38"/>
      <c r="F144" s="38"/>
      <c r="G144" s="38"/>
      <c r="H144" s="38"/>
      <c r="I144" s="149"/>
      <c r="J144" s="206">
        <f>BK144</f>
        <v>0</v>
      </c>
      <c r="K144" s="38"/>
      <c r="L144" s="42"/>
      <c r="M144" s="97"/>
      <c r="N144" s="98"/>
      <c r="O144" s="98"/>
      <c r="P144" s="207">
        <f>P145+P166+P181+P197+P203</f>
        <v>0</v>
      </c>
      <c r="Q144" s="98"/>
      <c r="R144" s="207">
        <f>R145+R166+R181+R197+R203</f>
        <v>0</v>
      </c>
      <c r="S144" s="98"/>
      <c r="T144" s="208">
        <f>T145+T166+T181+T197+T203</f>
        <v>0</v>
      </c>
      <c r="AT144" s="16" t="s">
        <v>72</v>
      </c>
      <c r="AU144" s="16" t="s">
        <v>193</v>
      </c>
      <c r="BK144" s="209">
        <f>BK145+BK166+BK181+BK197+BK203</f>
        <v>0</v>
      </c>
    </row>
    <row r="145" s="10" customFormat="1" ht="25.92" customHeight="1">
      <c r="B145" s="210"/>
      <c r="C145" s="211"/>
      <c r="D145" s="212" t="s">
        <v>72</v>
      </c>
      <c r="E145" s="213" t="s">
        <v>275</v>
      </c>
      <c r="F145" s="213" t="s">
        <v>3632</v>
      </c>
      <c r="G145" s="211"/>
      <c r="H145" s="211"/>
      <c r="I145" s="214"/>
      <c r="J145" s="215">
        <f>BK145</f>
        <v>0</v>
      </c>
      <c r="K145" s="211"/>
      <c r="L145" s="216"/>
      <c r="M145" s="217"/>
      <c r="N145" s="218"/>
      <c r="O145" s="218"/>
      <c r="P145" s="219">
        <f>P146+P161+P164</f>
        <v>0</v>
      </c>
      <c r="Q145" s="218"/>
      <c r="R145" s="219">
        <f>R146+R161+R164</f>
        <v>0</v>
      </c>
      <c r="S145" s="218"/>
      <c r="T145" s="220">
        <f>T146+T161+T164</f>
        <v>0</v>
      </c>
      <c r="AR145" s="221" t="s">
        <v>81</v>
      </c>
      <c r="AT145" s="222" t="s">
        <v>72</v>
      </c>
      <c r="AU145" s="222" t="s">
        <v>73</v>
      </c>
      <c r="AY145" s="221" t="s">
        <v>208</v>
      </c>
      <c r="BK145" s="223">
        <f>BK146+BK161+BK164</f>
        <v>0</v>
      </c>
    </row>
    <row r="146" s="10" customFormat="1" ht="22.8" customHeight="1">
      <c r="B146" s="210"/>
      <c r="C146" s="211"/>
      <c r="D146" s="212" t="s">
        <v>72</v>
      </c>
      <c r="E146" s="248" t="s">
        <v>916</v>
      </c>
      <c r="F146" s="248" t="s">
        <v>917</v>
      </c>
      <c r="G146" s="211"/>
      <c r="H146" s="211"/>
      <c r="I146" s="214"/>
      <c r="J146" s="249">
        <f>BK146</f>
        <v>0</v>
      </c>
      <c r="K146" s="211"/>
      <c r="L146" s="216"/>
      <c r="M146" s="217"/>
      <c r="N146" s="218"/>
      <c r="O146" s="218"/>
      <c r="P146" s="219">
        <f>SUM(P147:P160)</f>
        <v>0</v>
      </c>
      <c r="Q146" s="218"/>
      <c r="R146" s="219">
        <f>SUM(R147:R160)</f>
        <v>0</v>
      </c>
      <c r="S146" s="218"/>
      <c r="T146" s="220">
        <f>SUM(T147:T160)</f>
        <v>0</v>
      </c>
      <c r="AR146" s="221" t="s">
        <v>81</v>
      </c>
      <c r="AT146" s="222" t="s">
        <v>72</v>
      </c>
      <c r="AU146" s="222" t="s">
        <v>81</v>
      </c>
      <c r="AY146" s="221" t="s">
        <v>208</v>
      </c>
      <c r="BK146" s="223">
        <f>SUM(BK147:BK160)</f>
        <v>0</v>
      </c>
    </row>
    <row r="147" s="1" customFormat="1" ht="16.5" customHeight="1">
      <c r="B147" s="37"/>
      <c r="C147" s="224" t="s">
        <v>81</v>
      </c>
      <c r="D147" s="224" t="s">
        <v>209</v>
      </c>
      <c r="E147" s="225" t="s">
        <v>2779</v>
      </c>
      <c r="F147" s="226" t="s">
        <v>2780</v>
      </c>
      <c r="G147" s="227" t="s">
        <v>284</v>
      </c>
      <c r="H147" s="228">
        <v>6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221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221</v>
      </c>
      <c r="BM147" s="235" t="s">
        <v>3633</v>
      </c>
    </row>
    <row r="148" s="1" customFormat="1" ht="16.5" customHeight="1">
      <c r="B148" s="37"/>
      <c r="C148" s="224" t="s">
        <v>83</v>
      </c>
      <c r="D148" s="224" t="s">
        <v>209</v>
      </c>
      <c r="E148" s="225" t="s">
        <v>939</v>
      </c>
      <c r="F148" s="226" t="s">
        <v>940</v>
      </c>
      <c r="G148" s="227" t="s">
        <v>284</v>
      </c>
      <c r="H148" s="228">
        <v>3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221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221</v>
      </c>
      <c r="BM148" s="235" t="s">
        <v>3634</v>
      </c>
    </row>
    <row r="149" s="1" customFormat="1" ht="16.5" customHeight="1">
      <c r="B149" s="37"/>
      <c r="C149" s="224" t="s">
        <v>104</v>
      </c>
      <c r="D149" s="224" t="s">
        <v>209</v>
      </c>
      <c r="E149" s="225" t="s">
        <v>965</v>
      </c>
      <c r="F149" s="226" t="s">
        <v>966</v>
      </c>
      <c r="G149" s="227" t="s">
        <v>284</v>
      </c>
      <c r="H149" s="228">
        <v>3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221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221</v>
      </c>
      <c r="BM149" s="235" t="s">
        <v>3635</v>
      </c>
    </row>
    <row r="150" s="1" customFormat="1" ht="16.5" customHeight="1">
      <c r="B150" s="37"/>
      <c r="C150" s="224" t="s">
        <v>221</v>
      </c>
      <c r="D150" s="224" t="s">
        <v>209</v>
      </c>
      <c r="E150" s="225" t="s">
        <v>1005</v>
      </c>
      <c r="F150" s="226" t="s">
        <v>1006</v>
      </c>
      <c r="G150" s="227" t="s">
        <v>284</v>
      </c>
      <c r="H150" s="228">
        <v>3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221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221</v>
      </c>
      <c r="BM150" s="235" t="s">
        <v>3636</v>
      </c>
    </row>
    <row r="151" s="1" customFormat="1" ht="16.5" customHeight="1">
      <c r="B151" s="37"/>
      <c r="C151" s="224" t="s">
        <v>207</v>
      </c>
      <c r="D151" s="224" t="s">
        <v>209</v>
      </c>
      <c r="E151" s="225" t="s">
        <v>1011</v>
      </c>
      <c r="F151" s="226" t="s">
        <v>1012</v>
      </c>
      <c r="G151" s="227" t="s">
        <v>284</v>
      </c>
      <c r="H151" s="228">
        <v>3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221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221</v>
      </c>
      <c r="BM151" s="235" t="s">
        <v>3637</v>
      </c>
    </row>
    <row r="152" s="1" customFormat="1" ht="16.5" customHeight="1">
      <c r="B152" s="37"/>
      <c r="C152" s="224" t="s">
        <v>228</v>
      </c>
      <c r="D152" s="224" t="s">
        <v>209</v>
      </c>
      <c r="E152" s="225" t="s">
        <v>1045</v>
      </c>
      <c r="F152" s="226" t="s">
        <v>1046</v>
      </c>
      <c r="G152" s="227" t="s">
        <v>284</v>
      </c>
      <c r="H152" s="228">
        <v>9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221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221</v>
      </c>
      <c r="BM152" s="235" t="s">
        <v>3638</v>
      </c>
    </row>
    <row r="153" s="1" customFormat="1" ht="16.5" customHeight="1">
      <c r="B153" s="37"/>
      <c r="C153" s="224" t="s">
        <v>302</v>
      </c>
      <c r="D153" s="224" t="s">
        <v>209</v>
      </c>
      <c r="E153" s="225" t="s">
        <v>1051</v>
      </c>
      <c r="F153" s="226" t="s">
        <v>1052</v>
      </c>
      <c r="G153" s="227" t="s">
        <v>284</v>
      </c>
      <c r="H153" s="228">
        <v>3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3639</v>
      </c>
    </row>
    <row r="154" s="1" customFormat="1" ht="16.5" customHeight="1">
      <c r="B154" s="37"/>
      <c r="C154" s="224" t="s">
        <v>285</v>
      </c>
      <c r="D154" s="224" t="s">
        <v>209</v>
      </c>
      <c r="E154" s="225" t="s">
        <v>1081</v>
      </c>
      <c r="F154" s="226" t="s">
        <v>1082</v>
      </c>
      <c r="G154" s="227" t="s">
        <v>284</v>
      </c>
      <c r="H154" s="228">
        <v>6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3640</v>
      </c>
    </row>
    <row r="155" s="1" customFormat="1" ht="16.5" customHeight="1">
      <c r="B155" s="37"/>
      <c r="C155" s="224" t="s">
        <v>309</v>
      </c>
      <c r="D155" s="224" t="s">
        <v>209</v>
      </c>
      <c r="E155" s="225" t="s">
        <v>1093</v>
      </c>
      <c r="F155" s="226" t="s">
        <v>1094</v>
      </c>
      <c r="G155" s="227" t="s">
        <v>284</v>
      </c>
      <c r="H155" s="228">
        <v>21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3641</v>
      </c>
    </row>
    <row r="156" s="1" customFormat="1" ht="16.5" customHeight="1">
      <c r="B156" s="37"/>
      <c r="C156" s="224" t="s">
        <v>313</v>
      </c>
      <c r="D156" s="224" t="s">
        <v>209</v>
      </c>
      <c r="E156" s="225" t="s">
        <v>1123</v>
      </c>
      <c r="F156" s="226" t="s">
        <v>1124</v>
      </c>
      <c r="G156" s="227" t="s">
        <v>284</v>
      </c>
      <c r="H156" s="228">
        <v>3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3642</v>
      </c>
    </row>
    <row r="157" s="1" customFormat="1" ht="16.5" customHeight="1">
      <c r="B157" s="37"/>
      <c r="C157" s="224" t="s">
        <v>317</v>
      </c>
      <c r="D157" s="224" t="s">
        <v>209</v>
      </c>
      <c r="E157" s="225" t="s">
        <v>1131</v>
      </c>
      <c r="F157" s="226" t="s">
        <v>1132</v>
      </c>
      <c r="G157" s="227" t="s">
        <v>284</v>
      </c>
      <c r="H157" s="228">
        <v>3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3643</v>
      </c>
    </row>
    <row r="158" s="1" customFormat="1" ht="16.5" customHeight="1">
      <c r="B158" s="37"/>
      <c r="C158" s="224" t="s">
        <v>321</v>
      </c>
      <c r="D158" s="224" t="s">
        <v>209</v>
      </c>
      <c r="E158" s="225" t="s">
        <v>1135</v>
      </c>
      <c r="F158" s="226" t="s">
        <v>1136</v>
      </c>
      <c r="G158" s="227" t="s">
        <v>284</v>
      </c>
      <c r="H158" s="228">
        <v>3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3644</v>
      </c>
    </row>
    <row r="159" s="1" customFormat="1" ht="16.5" customHeight="1">
      <c r="B159" s="37"/>
      <c r="C159" s="224" t="s">
        <v>325</v>
      </c>
      <c r="D159" s="224" t="s">
        <v>209</v>
      </c>
      <c r="E159" s="225" t="s">
        <v>1143</v>
      </c>
      <c r="F159" s="226" t="s">
        <v>1144</v>
      </c>
      <c r="G159" s="227" t="s">
        <v>284</v>
      </c>
      <c r="H159" s="228">
        <v>3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3645</v>
      </c>
    </row>
    <row r="160" s="1" customFormat="1" ht="16.5" customHeight="1">
      <c r="B160" s="37"/>
      <c r="C160" s="224" t="s">
        <v>329</v>
      </c>
      <c r="D160" s="224" t="s">
        <v>209</v>
      </c>
      <c r="E160" s="225" t="s">
        <v>1147</v>
      </c>
      <c r="F160" s="226" t="s">
        <v>1148</v>
      </c>
      <c r="G160" s="227" t="s">
        <v>284</v>
      </c>
      <c r="H160" s="228">
        <v>3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3646</v>
      </c>
    </row>
    <row r="161" s="10" customFormat="1" ht="22.8" customHeight="1">
      <c r="B161" s="210"/>
      <c r="C161" s="211"/>
      <c r="D161" s="212" t="s">
        <v>72</v>
      </c>
      <c r="E161" s="248" t="s">
        <v>277</v>
      </c>
      <c r="F161" s="248" t="s">
        <v>2812</v>
      </c>
      <c r="G161" s="211"/>
      <c r="H161" s="211"/>
      <c r="I161" s="214"/>
      <c r="J161" s="249">
        <f>BK161</f>
        <v>0</v>
      </c>
      <c r="K161" s="211"/>
      <c r="L161" s="216"/>
      <c r="M161" s="217"/>
      <c r="N161" s="218"/>
      <c r="O161" s="218"/>
      <c r="P161" s="219">
        <f>SUM(P162:P163)</f>
        <v>0</v>
      </c>
      <c r="Q161" s="218"/>
      <c r="R161" s="219">
        <f>SUM(R162:R163)</f>
        <v>0</v>
      </c>
      <c r="S161" s="218"/>
      <c r="T161" s="220">
        <f>SUM(T162:T163)</f>
        <v>0</v>
      </c>
      <c r="AR161" s="221" t="s">
        <v>81</v>
      </c>
      <c r="AT161" s="222" t="s">
        <v>72</v>
      </c>
      <c r="AU161" s="222" t="s">
        <v>81</v>
      </c>
      <c r="AY161" s="221" t="s">
        <v>208</v>
      </c>
      <c r="BK161" s="223">
        <f>SUM(BK162:BK163)</f>
        <v>0</v>
      </c>
    </row>
    <row r="162" s="1" customFormat="1" ht="16.5" customHeight="1">
      <c r="B162" s="37"/>
      <c r="C162" s="224" t="s">
        <v>8</v>
      </c>
      <c r="D162" s="224" t="s">
        <v>209</v>
      </c>
      <c r="E162" s="225" t="s">
        <v>3647</v>
      </c>
      <c r="F162" s="226" t="s">
        <v>3648</v>
      </c>
      <c r="G162" s="227" t="s">
        <v>284</v>
      </c>
      <c r="H162" s="228">
        <v>1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3649</v>
      </c>
    </row>
    <row r="163" s="1" customFormat="1" ht="16.5" customHeight="1">
      <c r="B163" s="37"/>
      <c r="C163" s="224" t="s">
        <v>336</v>
      </c>
      <c r="D163" s="224" t="s">
        <v>209</v>
      </c>
      <c r="E163" s="225" t="s">
        <v>498</v>
      </c>
      <c r="F163" s="226" t="s">
        <v>499</v>
      </c>
      <c r="G163" s="227" t="s">
        <v>284</v>
      </c>
      <c r="H163" s="228">
        <v>21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3650</v>
      </c>
    </row>
    <row r="164" s="10" customFormat="1" ht="22.8" customHeight="1">
      <c r="B164" s="210"/>
      <c r="C164" s="211"/>
      <c r="D164" s="212" t="s">
        <v>72</v>
      </c>
      <c r="E164" s="248" t="s">
        <v>279</v>
      </c>
      <c r="F164" s="248" t="s">
        <v>458</v>
      </c>
      <c r="G164" s="211"/>
      <c r="H164" s="211"/>
      <c r="I164" s="214"/>
      <c r="J164" s="249">
        <f>BK164</f>
        <v>0</v>
      </c>
      <c r="K164" s="211"/>
      <c r="L164" s="216"/>
      <c r="M164" s="217"/>
      <c r="N164" s="218"/>
      <c r="O164" s="218"/>
      <c r="P164" s="219">
        <f>P165</f>
        <v>0</v>
      </c>
      <c r="Q164" s="218"/>
      <c r="R164" s="219">
        <f>R165</f>
        <v>0</v>
      </c>
      <c r="S164" s="218"/>
      <c r="T164" s="220">
        <f>T165</f>
        <v>0</v>
      </c>
      <c r="AR164" s="221" t="s">
        <v>81</v>
      </c>
      <c r="AT164" s="222" t="s">
        <v>72</v>
      </c>
      <c r="AU164" s="222" t="s">
        <v>81</v>
      </c>
      <c r="AY164" s="221" t="s">
        <v>208</v>
      </c>
      <c r="BK164" s="223">
        <f>BK165</f>
        <v>0</v>
      </c>
    </row>
    <row r="165" s="1" customFormat="1" ht="16.5" customHeight="1">
      <c r="B165" s="37"/>
      <c r="C165" s="224" t="s">
        <v>341</v>
      </c>
      <c r="D165" s="224" t="s">
        <v>209</v>
      </c>
      <c r="E165" s="225" t="s">
        <v>481</v>
      </c>
      <c r="F165" s="226" t="s">
        <v>470</v>
      </c>
      <c r="G165" s="227" t="s">
        <v>462</v>
      </c>
      <c r="H165" s="228">
        <v>1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3651</v>
      </c>
    </row>
    <row r="166" s="10" customFormat="1" ht="25.92" customHeight="1">
      <c r="B166" s="210"/>
      <c r="C166" s="211"/>
      <c r="D166" s="212" t="s">
        <v>72</v>
      </c>
      <c r="E166" s="213" t="s">
        <v>495</v>
      </c>
      <c r="F166" s="213" t="s">
        <v>749</v>
      </c>
      <c r="G166" s="211"/>
      <c r="H166" s="211"/>
      <c r="I166" s="214"/>
      <c r="J166" s="215">
        <f>BK166</f>
        <v>0</v>
      </c>
      <c r="K166" s="211"/>
      <c r="L166" s="216"/>
      <c r="M166" s="217"/>
      <c r="N166" s="218"/>
      <c r="O166" s="218"/>
      <c r="P166" s="219">
        <f>P167+P169+P173+P176+P179</f>
        <v>0</v>
      </c>
      <c r="Q166" s="218"/>
      <c r="R166" s="219">
        <f>R167+R169+R173+R176+R179</f>
        <v>0</v>
      </c>
      <c r="S166" s="218"/>
      <c r="T166" s="220">
        <f>T167+T169+T173+T176+T179</f>
        <v>0</v>
      </c>
      <c r="AR166" s="221" t="s">
        <v>81</v>
      </c>
      <c r="AT166" s="222" t="s">
        <v>72</v>
      </c>
      <c r="AU166" s="222" t="s">
        <v>73</v>
      </c>
      <c r="AY166" s="221" t="s">
        <v>208</v>
      </c>
      <c r="BK166" s="223">
        <f>BK167+BK169+BK173+BK176+BK179</f>
        <v>0</v>
      </c>
    </row>
    <row r="167" s="10" customFormat="1" ht="22.8" customHeight="1">
      <c r="B167" s="210"/>
      <c r="C167" s="211"/>
      <c r="D167" s="212" t="s">
        <v>72</v>
      </c>
      <c r="E167" s="248" t="s">
        <v>501</v>
      </c>
      <c r="F167" s="248" t="s">
        <v>751</v>
      </c>
      <c r="G167" s="211"/>
      <c r="H167" s="211"/>
      <c r="I167" s="214"/>
      <c r="J167" s="249">
        <f>BK167</f>
        <v>0</v>
      </c>
      <c r="K167" s="211"/>
      <c r="L167" s="216"/>
      <c r="M167" s="217"/>
      <c r="N167" s="218"/>
      <c r="O167" s="218"/>
      <c r="P167" s="219">
        <f>P168</f>
        <v>0</v>
      </c>
      <c r="Q167" s="218"/>
      <c r="R167" s="219">
        <f>R168</f>
        <v>0</v>
      </c>
      <c r="S167" s="218"/>
      <c r="T167" s="220">
        <f>T168</f>
        <v>0</v>
      </c>
      <c r="AR167" s="221" t="s">
        <v>81</v>
      </c>
      <c r="AT167" s="222" t="s">
        <v>72</v>
      </c>
      <c r="AU167" s="222" t="s">
        <v>81</v>
      </c>
      <c r="AY167" s="221" t="s">
        <v>208</v>
      </c>
      <c r="BK167" s="223">
        <f>BK168</f>
        <v>0</v>
      </c>
    </row>
    <row r="168" s="1" customFormat="1" ht="16.5" customHeight="1">
      <c r="B168" s="37"/>
      <c r="C168" s="224" t="s">
        <v>345</v>
      </c>
      <c r="D168" s="224" t="s">
        <v>209</v>
      </c>
      <c r="E168" s="225" t="s">
        <v>753</v>
      </c>
      <c r="F168" s="226" t="s">
        <v>754</v>
      </c>
      <c r="G168" s="227" t="s">
        <v>617</v>
      </c>
      <c r="H168" s="228">
        <v>40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3652</v>
      </c>
    </row>
    <row r="169" s="10" customFormat="1" ht="22.8" customHeight="1">
      <c r="B169" s="210"/>
      <c r="C169" s="211"/>
      <c r="D169" s="212" t="s">
        <v>72</v>
      </c>
      <c r="E169" s="248" t="s">
        <v>521</v>
      </c>
      <c r="F169" s="248" t="s">
        <v>763</v>
      </c>
      <c r="G169" s="211"/>
      <c r="H169" s="211"/>
      <c r="I169" s="214"/>
      <c r="J169" s="249">
        <f>BK169</f>
        <v>0</v>
      </c>
      <c r="K169" s="211"/>
      <c r="L169" s="216"/>
      <c r="M169" s="217"/>
      <c r="N169" s="218"/>
      <c r="O169" s="218"/>
      <c r="P169" s="219">
        <f>SUM(P170:P172)</f>
        <v>0</v>
      </c>
      <c r="Q169" s="218"/>
      <c r="R169" s="219">
        <f>SUM(R170:R172)</f>
        <v>0</v>
      </c>
      <c r="S169" s="218"/>
      <c r="T169" s="220">
        <f>SUM(T170:T172)</f>
        <v>0</v>
      </c>
      <c r="AR169" s="221" t="s">
        <v>81</v>
      </c>
      <c r="AT169" s="222" t="s">
        <v>72</v>
      </c>
      <c r="AU169" s="222" t="s">
        <v>81</v>
      </c>
      <c r="AY169" s="221" t="s">
        <v>208</v>
      </c>
      <c r="BK169" s="223">
        <f>SUM(BK170:BK172)</f>
        <v>0</v>
      </c>
    </row>
    <row r="170" s="1" customFormat="1" ht="16.5" customHeight="1">
      <c r="B170" s="37"/>
      <c r="C170" s="224" t="s">
        <v>349</v>
      </c>
      <c r="D170" s="224" t="s">
        <v>209</v>
      </c>
      <c r="E170" s="225" t="s">
        <v>769</v>
      </c>
      <c r="F170" s="226" t="s">
        <v>770</v>
      </c>
      <c r="G170" s="227" t="s">
        <v>284</v>
      </c>
      <c r="H170" s="228">
        <v>36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3653</v>
      </c>
    </row>
    <row r="171" s="1" customFormat="1" ht="16.5" customHeight="1">
      <c r="B171" s="37"/>
      <c r="C171" s="224" t="s">
        <v>353</v>
      </c>
      <c r="D171" s="224" t="s">
        <v>209</v>
      </c>
      <c r="E171" s="225" t="s">
        <v>781</v>
      </c>
      <c r="F171" s="226" t="s">
        <v>782</v>
      </c>
      <c r="G171" s="227" t="s">
        <v>284</v>
      </c>
      <c r="H171" s="228">
        <v>40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3654</v>
      </c>
    </row>
    <row r="172" s="1" customFormat="1" ht="16.5" customHeight="1">
      <c r="B172" s="37"/>
      <c r="C172" s="224" t="s">
        <v>7</v>
      </c>
      <c r="D172" s="224" t="s">
        <v>209</v>
      </c>
      <c r="E172" s="225" t="s">
        <v>796</v>
      </c>
      <c r="F172" s="226" t="s">
        <v>797</v>
      </c>
      <c r="G172" s="227" t="s">
        <v>600</v>
      </c>
      <c r="H172" s="228">
        <v>40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3655</v>
      </c>
    </row>
    <row r="173" s="10" customFormat="1" ht="22.8" customHeight="1">
      <c r="B173" s="210"/>
      <c r="C173" s="211"/>
      <c r="D173" s="212" t="s">
        <v>72</v>
      </c>
      <c r="E173" s="248" t="s">
        <v>535</v>
      </c>
      <c r="F173" s="248" t="s">
        <v>800</v>
      </c>
      <c r="G173" s="211"/>
      <c r="H173" s="211"/>
      <c r="I173" s="214"/>
      <c r="J173" s="249">
        <f>BK173</f>
        <v>0</v>
      </c>
      <c r="K173" s="211"/>
      <c r="L173" s="216"/>
      <c r="M173" s="217"/>
      <c r="N173" s="218"/>
      <c r="O173" s="218"/>
      <c r="P173" s="219">
        <f>SUM(P174:P175)</f>
        <v>0</v>
      </c>
      <c r="Q173" s="218"/>
      <c r="R173" s="219">
        <f>SUM(R174:R175)</f>
        <v>0</v>
      </c>
      <c r="S173" s="218"/>
      <c r="T173" s="220">
        <f>SUM(T174:T175)</f>
        <v>0</v>
      </c>
      <c r="AR173" s="221" t="s">
        <v>81</v>
      </c>
      <c r="AT173" s="222" t="s">
        <v>72</v>
      </c>
      <c r="AU173" s="222" t="s">
        <v>81</v>
      </c>
      <c r="AY173" s="221" t="s">
        <v>208</v>
      </c>
      <c r="BK173" s="223">
        <f>SUM(BK174:BK175)</f>
        <v>0</v>
      </c>
    </row>
    <row r="174" s="1" customFormat="1" ht="16.5" customHeight="1">
      <c r="B174" s="37"/>
      <c r="C174" s="224" t="s">
        <v>360</v>
      </c>
      <c r="D174" s="224" t="s">
        <v>209</v>
      </c>
      <c r="E174" s="225" t="s">
        <v>802</v>
      </c>
      <c r="F174" s="226" t="s">
        <v>803</v>
      </c>
      <c r="G174" s="227" t="s">
        <v>600</v>
      </c>
      <c r="H174" s="228">
        <v>20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3656</v>
      </c>
    </row>
    <row r="175" s="1" customFormat="1" ht="16.5" customHeight="1">
      <c r="B175" s="37"/>
      <c r="C175" s="224" t="s">
        <v>364</v>
      </c>
      <c r="D175" s="224" t="s">
        <v>209</v>
      </c>
      <c r="E175" s="225" t="s">
        <v>806</v>
      </c>
      <c r="F175" s="226" t="s">
        <v>807</v>
      </c>
      <c r="G175" s="227" t="s">
        <v>600</v>
      </c>
      <c r="H175" s="228">
        <v>20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3657</v>
      </c>
    </row>
    <row r="176" s="10" customFormat="1" ht="22.8" customHeight="1">
      <c r="B176" s="210"/>
      <c r="C176" s="211"/>
      <c r="D176" s="212" t="s">
        <v>72</v>
      </c>
      <c r="E176" s="248" t="s">
        <v>545</v>
      </c>
      <c r="F176" s="248" t="s">
        <v>810</v>
      </c>
      <c r="G176" s="211"/>
      <c r="H176" s="211"/>
      <c r="I176" s="214"/>
      <c r="J176" s="249">
        <f>BK176</f>
        <v>0</v>
      </c>
      <c r="K176" s="211"/>
      <c r="L176" s="216"/>
      <c r="M176" s="217"/>
      <c r="N176" s="218"/>
      <c r="O176" s="218"/>
      <c r="P176" s="219">
        <f>SUM(P177:P178)</f>
        <v>0</v>
      </c>
      <c r="Q176" s="218"/>
      <c r="R176" s="219">
        <f>SUM(R177:R178)</f>
        <v>0</v>
      </c>
      <c r="S176" s="218"/>
      <c r="T176" s="220">
        <f>SUM(T177:T178)</f>
        <v>0</v>
      </c>
      <c r="AR176" s="221" t="s">
        <v>81</v>
      </c>
      <c r="AT176" s="222" t="s">
        <v>72</v>
      </c>
      <c r="AU176" s="222" t="s">
        <v>81</v>
      </c>
      <c r="AY176" s="221" t="s">
        <v>208</v>
      </c>
      <c r="BK176" s="223">
        <f>SUM(BK177:BK178)</f>
        <v>0</v>
      </c>
    </row>
    <row r="177" s="1" customFormat="1" ht="16.5" customHeight="1">
      <c r="B177" s="37"/>
      <c r="C177" s="224" t="s">
        <v>368</v>
      </c>
      <c r="D177" s="224" t="s">
        <v>209</v>
      </c>
      <c r="E177" s="225" t="s">
        <v>816</v>
      </c>
      <c r="F177" s="226" t="s">
        <v>817</v>
      </c>
      <c r="G177" s="227" t="s">
        <v>600</v>
      </c>
      <c r="H177" s="228">
        <v>75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3658</v>
      </c>
    </row>
    <row r="178" s="1" customFormat="1" ht="16.5" customHeight="1">
      <c r="B178" s="37"/>
      <c r="C178" s="224" t="s">
        <v>372</v>
      </c>
      <c r="D178" s="224" t="s">
        <v>209</v>
      </c>
      <c r="E178" s="225" t="s">
        <v>2847</v>
      </c>
      <c r="F178" s="226" t="s">
        <v>2848</v>
      </c>
      <c r="G178" s="227" t="s">
        <v>600</v>
      </c>
      <c r="H178" s="228">
        <v>75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3659</v>
      </c>
    </row>
    <row r="179" s="10" customFormat="1" ht="22.8" customHeight="1">
      <c r="B179" s="210"/>
      <c r="C179" s="211"/>
      <c r="D179" s="212" t="s">
        <v>72</v>
      </c>
      <c r="E179" s="248" t="s">
        <v>555</v>
      </c>
      <c r="F179" s="248" t="s">
        <v>840</v>
      </c>
      <c r="G179" s="211"/>
      <c r="H179" s="211"/>
      <c r="I179" s="214"/>
      <c r="J179" s="249">
        <f>BK179</f>
        <v>0</v>
      </c>
      <c r="K179" s="211"/>
      <c r="L179" s="216"/>
      <c r="M179" s="217"/>
      <c r="N179" s="218"/>
      <c r="O179" s="218"/>
      <c r="P179" s="219">
        <f>P180</f>
        <v>0</v>
      </c>
      <c r="Q179" s="218"/>
      <c r="R179" s="219">
        <f>R180</f>
        <v>0</v>
      </c>
      <c r="S179" s="218"/>
      <c r="T179" s="220">
        <f>T180</f>
        <v>0</v>
      </c>
      <c r="AR179" s="221" t="s">
        <v>81</v>
      </c>
      <c r="AT179" s="222" t="s">
        <v>72</v>
      </c>
      <c r="AU179" s="222" t="s">
        <v>81</v>
      </c>
      <c r="AY179" s="221" t="s">
        <v>208</v>
      </c>
      <c r="BK179" s="223">
        <f>BK180</f>
        <v>0</v>
      </c>
    </row>
    <row r="180" s="1" customFormat="1" ht="16.5" customHeight="1">
      <c r="B180" s="37"/>
      <c r="C180" s="224" t="s">
        <v>376</v>
      </c>
      <c r="D180" s="224" t="s">
        <v>209</v>
      </c>
      <c r="E180" s="225" t="s">
        <v>846</v>
      </c>
      <c r="F180" s="226" t="s">
        <v>847</v>
      </c>
      <c r="G180" s="227" t="s">
        <v>600</v>
      </c>
      <c r="H180" s="228">
        <v>150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3660</v>
      </c>
    </row>
    <row r="181" s="10" customFormat="1" ht="25.92" customHeight="1">
      <c r="B181" s="210"/>
      <c r="C181" s="211"/>
      <c r="D181" s="212" t="s">
        <v>72</v>
      </c>
      <c r="E181" s="213" t="s">
        <v>587</v>
      </c>
      <c r="F181" s="213" t="s">
        <v>858</v>
      </c>
      <c r="G181" s="211"/>
      <c r="H181" s="211"/>
      <c r="I181" s="214"/>
      <c r="J181" s="215">
        <f>BK181</f>
        <v>0</v>
      </c>
      <c r="K181" s="211"/>
      <c r="L181" s="216"/>
      <c r="M181" s="217"/>
      <c r="N181" s="218"/>
      <c r="O181" s="218"/>
      <c r="P181" s="219">
        <f>P182+P184+P187+P189+P191</f>
        <v>0</v>
      </c>
      <c r="Q181" s="218"/>
      <c r="R181" s="219">
        <f>R182+R184+R187+R189+R191</f>
        <v>0</v>
      </c>
      <c r="S181" s="218"/>
      <c r="T181" s="220">
        <f>T182+T184+T187+T189+T191</f>
        <v>0</v>
      </c>
      <c r="AR181" s="221" t="s">
        <v>81</v>
      </c>
      <c r="AT181" s="222" t="s">
        <v>72</v>
      </c>
      <c r="AU181" s="222" t="s">
        <v>73</v>
      </c>
      <c r="AY181" s="221" t="s">
        <v>208</v>
      </c>
      <c r="BK181" s="223">
        <f>BK182+BK184+BK187+BK189+BK191</f>
        <v>0</v>
      </c>
    </row>
    <row r="182" s="10" customFormat="1" ht="22.8" customHeight="1">
      <c r="B182" s="210"/>
      <c r="C182" s="211"/>
      <c r="D182" s="212" t="s">
        <v>72</v>
      </c>
      <c r="E182" s="248" t="s">
        <v>2957</v>
      </c>
      <c r="F182" s="248" t="s">
        <v>860</v>
      </c>
      <c r="G182" s="211"/>
      <c r="H182" s="211"/>
      <c r="I182" s="214"/>
      <c r="J182" s="249">
        <f>BK182</f>
        <v>0</v>
      </c>
      <c r="K182" s="211"/>
      <c r="L182" s="216"/>
      <c r="M182" s="217"/>
      <c r="N182" s="218"/>
      <c r="O182" s="218"/>
      <c r="P182" s="219">
        <f>P183</f>
        <v>0</v>
      </c>
      <c r="Q182" s="218"/>
      <c r="R182" s="219">
        <f>R183</f>
        <v>0</v>
      </c>
      <c r="S182" s="218"/>
      <c r="T182" s="220">
        <f>T183</f>
        <v>0</v>
      </c>
      <c r="AR182" s="221" t="s">
        <v>81</v>
      </c>
      <c r="AT182" s="222" t="s">
        <v>72</v>
      </c>
      <c r="AU182" s="222" t="s">
        <v>81</v>
      </c>
      <c r="AY182" s="221" t="s">
        <v>208</v>
      </c>
      <c r="BK182" s="223">
        <f>BK183</f>
        <v>0</v>
      </c>
    </row>
    <row r="183" s="1" customFormat="1" ht="16.5" customHeight="1">
      <c r="B183" s="37"/>
      <c r="C183" s="224" t="s">
        <v>384</v>
      </c>
      <c r="D183" s="224" t="s">
        <v>209</v>
      </c>
      <c r="E183" s="225" t="s">
        <v>862</v>
      </c>
      <c r="F183" s="226" t="s">
        <v>863</v>
      </c>
      <c r="G183" s="227" t="s">
        <v>864</v>
      </c>
      <c r="H183" s="228">
        <v>15</v>
      </c>
      <c r="I183" s="229"/>
      <c r="J183" s="230">
        <f>ROUND(I183*H183,2)</f>
        <v>0</v>
      </c>
      <c r="K183" s="226" t="s">
        <v>1</v>
      </c>
      <c r="L183" s="42"/>
      <c r="M183" s="231" t="s">
        <v>1</v>
      </c>
      <c r="N183" s="232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221</v>
      </c>
      <c r="AT183" s="235" t="s">
        <v>209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221</v>
      </c>
      <c r="BM183" s="235" t="s">
        <v>3661</v>
      </c>
    </row>
    <row r="184" s="10" customFormat="1" ht="22.8" customHeight="1">
      <c r="B184" s="210"/>
      <c r="C184" s="211"/>
      <c r="D184" s="212" t="s">
        <v>72</v>
      </c>
      <c r="E184" s="248" t="s">
        <v>593</v>
      </c>
      <c r="F184" s="248" t="s">
        <v>867</v>
      </c>
      <c r="G184" s="211"/>
      <c r="H184" s="211"/>
      <c r="I184" s="214"/>
      <c r="J184" s="249">
        <f>BK184</f>
        <v>0</v>
      </c>
      <c r="K184" s="211"/>
      <c r="L184" s="216"/>
      <c r="M184" s="217"/>
      <c r="N184" s="218"/>
      <c r="O184" s="218"/>
      <c r="P184" s="219">
        <f>SUM(P185:P186)</f>
        <v>0</v>
      </c>
      <c r="Q184" s="218"/>
      <c r="R184" s="219">
        <f>SUM(R185:R186)</f>
        <v>0</v>
      </c>
      <c r="S184" s="218"/>
      <c r="T184" s="220">
        <f>SUM(T185:T186)</f>
        <v>0</v>
      </c>
      <c r="AR184" s="221" t="s">
        <v>81</v>
      </c>
      <c r="AT184" s="222" t="s">
        <v>72</v>
      </c>
      <c r="AU184" s="222" t="s">
        <v>81</v>
      </c>
      <c r="AY184" s="221" t="s">
        <v>208</v>
      </c>
      <c r="BK184" s="223">
        <f>SUM(BK185:BK186)</f>
        <v>0</v>
      </c>
    </row>
    <row r="185" s="1" customFormat="1" ht="16.5" customHeight="1">
      <c r="B185" s="37"/>
      <c r="C185" s="224" t="s">
        <v>388</v>
      </c>
      <c r="D185" s="224" t="s">
        <v>209</v>
      </c>
      <c r="E185" s="225" t="s">
        <v>873</v>
      </c>
      <c r="F185" s="226" t="s">
        <v>874</v>
      </c>
      <c r="G185" s="227" t="s">
        <v>339</v>
      </c>
      <c r="H185" s="228">
        <v>1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3662</v>
      </c>
    </row>
    <row r="186" s="1" customFormat="1" ht="16.5" customHeight="1">
      <c r="B186" s="37"/>
      <c r="C186" s="224" t="s">
        <v>392</v>
      </c>
      <c r="D186" s="224" t="s">
        <v>209</v>
      </c>
      <c r="E186" s="225" t="s">
        <v>3663</v>
      </c>
      <c r="F186" s="226" t="s">
        <v>870</v>
      </c>
      <c r="G186" s="227" t="s">
        <v>339</v>
      </c>
      <c r="H186" s="228">
        <v>1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3664</v>
      </c>
    </row>
    <row r="187" s="10" customFormat="1" ht="22.8" customHeight="1">
      <c r="B187" s="210"/>
      <c r="C187" s="211"/>
      <c r="D187" s="212" t="s">
        <v>72</v>
      </c>
      <c r="E187" s="248" t="s">
        <v>595</v>
      </c>
      <c r="F187" s="248" t="s">
        <v>877</v>
      </c>
      <c r="G187" s="211"/>
      <c r="H187" s="211"/>
      <c r="I187" s="214"/>
      <c r="J187" s="249">
        <f>BK187</f>
        <v>0</v>
      </c>
      <c r="K187" s="211"/>
      <c r="L187" s="216"/>
      <c r="M187" s="217"/>
      <c r="N187" s="218"/>
      <c r="O187" s="218"/>
      <c r="P187" s="219">
        <f>P188</f>
        <v>0</v>
      </c>
      <c r="Q187" s="218"/>
      <c r="R187" s="219">
        <f>R188</f>
        <v>0</v>
      </c>
      <c r="S187" s="218"/>
      <c r="T187" s="220">
        <f>T188</f>
        <v>0</v>
      </c>
      <c r="AR187" s="221" t="s">
        <v>81</v>
      </c>
      <c r="AT187" s="222" t="s">
        <v>72</v>
      </c>
      <c r="AU187" s="222" t="s">
        <v>81</v>
      </c>
      <c r="AY187" s="221" t="s">
        <v>208</v>
      </c>
      <c r="BK187" s="223">
        <f>BK188</f>
        <v>0</v>
      </c>
    </row>
    <row r="188" s="1" customFormat="1" ht="16.5" customHeight="1">
      <c r="B188" s="37"/>
      <c r="C188" s="224" t="s">
        <v>396</v>
      </c>
      <c r="D188" s="224" t="s">
        <v>209</v>
      </c>
      <c r="E188" s="225" t="s">
        <v>2858</v>
      </c>
      <c r="F188" s="226" t="s">
        <v>880</v>
      </c>
      <c r="G188" s="227" t="s">
        <v>339</v>
      </c>
      <c r="H188" s="228">
        <v>1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3665</v>
      </c>
    </row>
    <row r="189" s="10" customFormat="1" ht="22.8" customHeight="1">
      <c r="B189" s="210"/>
      <c r="C189" s="211"/>
      <c r="D189" s="212" t="s">
        <v>72</v>
      </c>
      <c r="E189" s="248" t="s">
        <v>707</v>
      </c>
      <c r="F189" s="248" t="s">
        <v>883</v>
      </c>
      <c r="G189" s="211"/>
      <c r="H189" s="211"/>
      <c r="I189" s="214"/>
      <c r="J189" s="249">
        <f>BK189</f>
        <v>0</v>
      </c>
      <c r="K189" s="211"/>
      <c r="L189" s="216"/>
      <c r="M189" s="217"/>
      <c r="N189" s="218"/>
      <c r="O189" s="218"/>
      <c r="P189" s="219">
        <f>P190</f>
        <v>0</v>
      </c>
      <c r="Q189" s="218"/>
      <c r="R189" s="219">
        <f>R190</f>
        <v>0</v>
      </c>
      <c r="S189" s="218"/>
      <c r="T189" s="220">
        <f>T190</f>
        <v>0</v>
      </c>
      <c r="AR189" s="221" t="s">
        <v>81</v>
      </c>
      <c r="AT189" s="222" t="s">
        <v>72</v>
      </c>
      <c r="AU189" s="222" t="s">
        <v>81</v>
      </c>
      <c r="AY189" s="221" t="s">
        <v>208</v>
      </c>
      <c r="BK189" s="223">
        <f>BK190</f>
        <v>0</v>
      </c>
    </row>
    <row r="190" s="1" customFormat="1" ht="16.5" customHeight="1">
      <c r="B190" s="37"/>
      <c r="C190" s="224" t="s">
        <v>400</v>
      </c>
      <c r="D190" s="224" t="s">
        <v>209</v>
      </c>
      <c r="E190" s="225" t="s">
        <v>2860</v>
      </c>
      <c r="F190" s="226" t="s">
        <v>886</v>
      </c>
      <c r="G190" s="227" t="s">
        <v>339</v>
      </c>
      <c r="H190" s="228">
        <v>1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3666</v>
      </c>
    </row>
    <row r="191" s="10" customFormat="1" ht="22.8" customHeight="1">
      <c r="B191" s="210"/>
      <c r="C191" s="211"/>
      <c r="D191" s="212" t="s">
        <v>72</v>
      </c>
      <c r="E191" s="248" t="s">
        <v>714</v>
      </c>
      <c r="F191" s="248" t="s">
        <v>889</v>
      </c>
      <c r="G191" s="211"/>
      <c r="H191" s="211"/>
      <c r="I191" s="214"/>
      <c r="J191" s="249">
        <f>BK191</f>
        <v>0</v>
      </c>
      <c r="K191" s="211"/>
      <c r="L191" s="216"/>
      <c r="M191" s="217"/>
      <c r="N191" s="218"/>
      <c r="O191" s="218"/>
      <c r="P191" s="219">
        <f>SUM(P192:P196)</f>
        <v>0</v>
      </c>
      <c r="Q191" s="218"/>
      <c r="R191" s="219">
        <f>SUM(R192:R196)</f>
        <v>0</v>
      </c>
      <c r="S191" s="218"/>
      <c r="T191" s="220">
        <f>SUM(T192:T196)</f>
        <v>0</v>
      </c>
      <c r="AR191" s="221" t="s">
        <v>81</v>
      </c>
      <c r="AT191" s="222" t="s">
        <v>72</v>
      </c>
      <c r="AU191" s="222" t="s">
        <v>81</v>
      </c>
      <c r="AY191" s="221" t="s">
        <v>208</v>
      </c>
      <c r="BK191" s="223">
        <f>SUM(BK192:BK196)</f>
        <v>0</v>
      </c>
    </row>
    <row r="192" s="1" customFormat="1" ht="16.5" customHeight="1">
      <c r="B192" s="37"/>
      <c r="C192" s="224" t="s">
        <v>404</v>
      </c>
      <c r="D192" s="224" t="s">
        <v>209</v>
      </c>
      <c r="E192" s="225" t="s">
        <v>891</v>
      </c>
      <c r="F192" s="226" t="s">
        <v>892</v>
      </c>
      <c r="G192" s="227" t="s">
        <v>339</v>
      </c>
      <c r="H192" s="228">
        <v>1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221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3667</v>
      </c>
    </row>
    <row r="193" s="1" customFormat="1" ht="16.5" customHeight="1">
      <c r="B193" s="37"/>
      <c r="C193" s="224" t="s">
        <v>408</v>
      </c>
      <c r="D193" s="224" t="s">
        <v>209</v>
      </c>
      <c r="E193" s="225" t="s">
        <v>895</v>
      </c>
      <c r="F193" s="226" t="s">
        <v>896</v>
      </c>
      <c r="G193" s="227" t="s">
        <v>339</v>
      </c>
      <c r="H193" s="228">
        <v>1</v>
      </c>
      <c r="I193" s="229"/>
      <c r="J193" s="230">
        <f>ROUND(I193*H193,2)</f>
        <v>0</v>
      </c>
      <c r="K193" s="226" t="s">
        <v>1</v>
      </c>
      <c r="L193" s="42"/>
      <c r="M193" s="231" t="s">
        <v>1</v>
      </c>
      <c r="N193" s="232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221</v>
      </c>
      <c r="AT193" s="235" t="s">
        <v>209</v>
      </c>
      <c r="AU193" s="235" t="s">
        <v>83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221</v>
      </c>
      <c r="BM193" s="235" t="s">
        <v>3668</v>
      </c>
    </row>
    <row r="194" s="1" customFormat="1" ht="16.5" customHeight="1">
      <c r="B194" s="37"/>
      <c r="C194" s="224" t="s">
        <v>412</v>
      </c>
      <c r="D194" s="224" t="s">
        <v>209</v>
      </c>
      <c r="E194" s="225" t="s">
        <v>899</v>
      </c>
      <c r="F194" s="226" t="s">
        <v>900</v>
      </c>
      <c r="G194" s="227" t="s">
        <v>339</v>
      </c>
      <c r="H194" s="228">
        <v>1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3669</v>
      </c>
    </row>
    <row r="195" s="1" customFormat="1" ht="16.5" customHeight="1">
      <c r="B195" s="37"/>
      <c r="C195" s="224" t="s">
        <v>416</v>
      </c>
      <c r="D195" s="224" t="s">
        <v>209</v>
      </c>
      <c r="E195" s="225" t="s">
        <v>911</v>
      </c>
      <c r="F195" s="226" t="s">
        <v>912</v>
      </c>
      <c r="G195" s="227" t="s">
        <v>339</v>
      </c>
      <c r="H195" s="228">
        <v>1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221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3670</v>
      </c>
    </row>
    <row r="196" s="1" customFormat="1" ht="16.5" customHeight="1">
      <c r="B196" s="37"/>
      <c r="C196" s="224" t="s">
        <v>418</v>
      </c>
      <c r="D196" s="224" t="s">
        <v>209</v>
      </c>
      <c r="E196" s="225" t="s">
        <v>2868</v>
      </c>
      <c r="F196" s="226" t="s">
        <v>904</v>
      </c>
      <c r="G196" s="227" t="s">
        <v>339</v>
      </c>
      <c r="H196" s="228">
        <v>1</v>
      </c>
      <c r="I196" s="229"/>
      <c r="J196" s="230">
        <f>ROUND(I196*H196,2)</f>
        <v>0</v>
      </c>
      <c r="K196" s="226" t="s">
        <v>1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221</v>
      </c>
      <c r="AT196" s="235" t="s">
        <v>209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3671</v>
      </c>
    </row>
    <row r="197" s="10" customFormat="1" ht="25.92" customHeight="1">
      <c r="B197" s="210"/>
      <c r="C197" s="211"/>
      <c r="D197" s="212" t="s">
        <v>72</v>
      </c>
      <c r="E197" s="213" t="s">
        <v>382</v>
      </c>
      <c r="F197" s="213" t="s">
        <v>520</v>
      </c>
      <c r="G197" s="211"/>
      <c r="H197" s="211"/>
      <c r="I197" s="214"/>
      <c r="J197" s="215">
        <f>BK197</f>
        <v>0</v>
      </c>
      <c r="K197" s="211"/>
      <c r="L197" s="216"/>
      <c r="M197" s="217"/>
      <c r="N197" s="218"/>
      <c r="O197" s="218"/>
      <c r="P197" s="219">
        <f>P198</f>
        <v>0</v>
      </c>
      <c r="Q197" s="218"/>
      <c r="R197" s="219">
        <f>R198</f>
        <v>0</v>
      </c>
      <c r="S197" s="218"/>
      <c r="T197" s="220">
        <f>T198</f>
        <v>0</v>
      </c>
      <c r="AR197" s="221" t="s">
        <v>81</v>
      </c>
      <c r="AT197" s="222" t="s">
        <v>72</v>
      </c>
      <c r="AU197" s="222" t="s">
        <v>73</v>
      </c>
      <c r="AY197" s="221" t="s">
        <v>208</v>
      </c>
      <c r="BK197" s="223">
        <f>BK198</f>
        <v>0</v>
      </c>
    </row>
    <row r="198" s="10" customFormat="1" ht="22.8" customHeight="1">
      <c r="B198" s="210"/>
      <c r="C198" s="211"/>
      <c r="D198" s="212" t="s">
        <v>72</v>
      </c>
      <c r="E198" s="248" t="s">
        <v>457</v>
      </c>
      <c r="F198" s="248" t="s">
        <v>556</v>
      </c>
      <c r="G198" s="211"/>
      <c r="H198" s="211"/>
      <c r="I198" s="214"/>
      <c r="J198" s="249">
        <f>BK198</f>
        <v>0</v>
      </c>
      <c r="K198" s="211"/>
      <c r="L198" s="216"/>
      <c r="M198" s="217"/>
      <c r="N198" s="218"/>
      <c r="O198" s="218"/>
      <c r="P198" s="219">
        <f>SUM(P199:P202)</f>
        <v>0</v>
      </c>
      <c r="Q198" s="218"/>
      <c r="R198" s="219">
        <f>SUM(R199:R202)</f>
        <v>0</v>
      </c>
      <c r="S198" s="218"/>
      <c r="T198" s="220">
        <f>SUM(T199:T202)</f>
        <v>0</v>
      </c>
      <c r="AR198" s="221" t="s">
        <v>81</v>
      </c>
      <c r="AT198" s="222" t="s">
        <v>72</v>
      </c>
      <c r="AU198" s="222" t="s">
        <v>81</v>
      </c>
      <c r="AY198" s="221" t="s">
        <v>208</v>
      </c>
      <c r="BK198" s="223">
        <f>SUM(BK199:BK202)</f>
        <v>0</v>
      </c>
    </row>
    <row r="199" s="1" customFormat="1" ht="16.5" customHeight="1">
      <c r="B199" s="37"/>
      <c r="C199" s="224" t="s">
        <v>420</v>
      </c>
      <c r="D199" s="224" t="s">
        <v>209</v>
      </c>
      <c r="E199" s="225" t="s">
        <v>562</v>
      </c>
      <c r="F199" s="226" t="s">
        <v>563</v>
      </c>
      <c r="G199" s="227" t="s">
        <v>284</v>
      </c>
      <c r="H199" s="228">
        <v>2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221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221</v>
      </c>
      <c r="BM199" s="235" t="s">
        <v>3672</v>
      </c>
    </row>
    <row r="200" s="1" customFormat="1" ht="16.5" customHeight="1">
      <c r="B200" s="37"/>
      <c r="C200" s="224" t="s">
        <v>422</v>
      </c>
      <c r="D200" s="224" t="s">
        <v>209</v>
      </c>
      <c r="E200" s="225" t="s">
        <v>566</v>
      </c>
      <c r="F200" s="226" t="s">
        <v>567</v>
      </c>
      <c r="G200" s="227" t="s">
        <v>284</v>
      </c>
      <c r="H200" s="228">
        <v>2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221</v>
      </c>
      <c r="AT200" s="235" t="s">
        <v>209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3673</v>
      </c>
    </row>
    <row r="201" s="1" customFormat="1" ht="16.5" customHeight="1">
      <c r="B201" s="37"/>
      <c r="C201" s="224" t="s">
        <v>424</v>
      </c>
      <c r="D201" s="224" t="s">
        <v>209</v>
      </c>
      <c r="E201" s="225" t="s">
        <v>570</v>
      </c>
      <c r="F201" s="226" t="s">
        <v>571</v>
      </c>
      <c r="G201" s="227" t="s">
        <v>284</v>
      </c>
      <c r="H201" s="228">
        <v>2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3674</v>
      </c>
    </row>
    <row r="202" s="1" customFormat="1" ht="16.5" customHeight="1">
      <c r="B202" s="37"/>
      <c r="C202" s="224" t="s">
        <v>426</v>
      </c>
      <c r="D202" s="224" t="s">
        <v>209</v>
      </c>
      <c r="E202" s="225" t="s">
        <v>574</v>
      </c>
      <c r="F202" s="226" t="s">
        <v>575</v>
      </c>
      <c r="G202" s="227" t="s">
        <v>284</v>
      </c>
      <c r="H202" s="228">
        <v>2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3675</v>
      </c>
    </row>
    <row r="203" s="10" customFormat="1" ht="25.92" customHeight="1">
      <c r="B203" s="210"/>
      <c r="C203" s="211"/>
      <c r="D203" s="212" t="s">
        <v>72</v>
      </c>
      <c r="E203" s="213" t="s">
        <v>914</v>
      </c>
      <c r="F203" s="213" t="s">
        <v>2825</v>
      </c>
      <c r="G203" s="211"/>
      <c r="H203" s="211"/>
      <c r="I203" s="214"/>
      <c r="J203" s="215">
        <f>BK203</f>
        <v>0</v>
      </c>
      <c r="K203" s="211"/>
      <c r="L203" s="216"/>
      <c r="M203" s="217"/>
      <c r="N203" s="218"/>
      <c r="O203" s="218"/>
      <c r="P203" s="219">
        <f>P204</f>
        <v>0</v>
      </c>
      <c r="Q203" s="218"/>
      <c r="R203" s="219">
        <f>R204</f>
        <v>0</v>
      </c>
      <c r="S203" s="218"/>
      <c r="T203" s="220">
        <f>T204</f>
        <v>0</v>
      </c>
      <c r="AR203" s="221" t="s">
        <v>81</v>
      </c>
      <c r="AT203" s="222" t="s">
        <v>72</v>
      </c>
      <c r="AU203" s="222" t="s">
        <v>73</v>
      </c>
      <c r="AY203" s="221" t="s">
        <v>208</v>
      </c>
      <c r="BK203" s="223">
        <f>BK204</f>
        <v>0</v>
      </c>
    </row>
    <row r="204" s="10" customFormat="1" ht="22.8" customHeight="1">
      <c r="B204" s="210"/>
      <c r="C204" s="211"/>
      <c r="D204" s="212" t="s">
        <v>72</v>
      </c>
      <c r="E204" s="248" t="s">
        <v>2875</v>
      </c>
      <c r="F204" s="248" t="s">
        <v>2827</v>
      </c>
      <c r="G204" s="211"/>
      <c r="H204" s="211"/>
      <c r="I204" s="214"/>
      <c r="J204" s="249">
        <f>BK204</f>
        <v>0</v>
      </c>
      <c r="K204" s="211"/>
      <c r="L204" s="216"/>
      <c r="M204" s="217"/>
      <c r="N204" s="218"/>
      <c r="O204" s="218"/>
      <c r="P204" s="219">
        <f>SUM(P205:P207)</f>
        <v>0</v>
      </c>
      <c r="Q204" s="218"/>
      <c r="R204" s="219">
        <f>SUM(R205:R207)</f>
        <v>0</v>
      </c>
      <c r="S204" s="218"/>
      <c r="T204" s="220">
        <f>SUM(T205:T207)</f>
        <v>0</v>
      </c>
      <c r="AR204" s="221" t="s">
        <v>81</v>
      </c>
      <c r="AT204" s="222" t="s">
        <v>72</v>
      </c>
      <c r="AU204" s="222" t="s">
        <v>81</v>
      </c>
      <c r="AY204" s="221" t="s">
        <v>208</v>
      </c>
      <c r="BK204" s="223">
        <f>SUM(BK205:BK207)</f>
        <v>0</v>
      </c>
    </row>
    <row r="205" s="1" customFormat="1" ht="16.5" customHeight="1">
      <c r="B205" s="37"/>
      <c r="C205" s="224" t="s">
        <v>428</v>
      </c>
      <c r="D205" s="224" t="s">
        <v>209</v>
      </c>
      <c r="E205" s="225" t="s">
        <v>598</v>
      </c>
      <c r="F205" s="226" t="s">
        <v>599</v>
      </c>
      <c r="G205" s="227" t="s">
        <v>600</v>
      </c>
      <c r="H205" s="228">
        <v>60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3676</v>
      </c>
    </row>
    <row r="206" s="1" customFormat="1" ht="24" customHeight="1">
      <c r="B206" s="37"/>
      <c r="C206" s="224" t="s">
        <v>431</v>
      </c>
      <c r="D206" s="224" t="s">
        <v>209</v>
      </c>
      <c r="E206" s="225" t="s">
        <v>607</v>
      </c>
      <c r="F206" s="226" t="s">
        <v>608</v>
      </c>
      <c r="G206" s="227" t="s">
        <v>284</v>
      </c>
      <c r="H206" s="228">
        <v>1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3677</v>
      </c>
    </row>
    <row r="207" s="1" customFormat="1" ht="16.5" customHeight="1">
      <c r="B207" s="37"/>
      <c r="C207" s="224" t="s">
        <v>433</v>
      </c>
      <c r="D207" s="224" t="s">
        <v>209</v>
      </c>
      <c r="E207" s="225" t="s">
        <v>611</v>
      </c>
      <c r="F207" s="226" t="s">
        <v>612</v>
      </c>
      <c r="G207" s="227" t="s">
        <v>284</v>
      </c>
      <c r="H207" s="228">
        <v>4</v>
      </c>
      <c r="I207" s="229"/>
      <c r="J207" s="230">
        <f>ROUND(I207*H207,2)</f>
        <v>0</v>
      </c>
      <c r="K207" s="226" t="s">
        <v>1</v>
      </c>
      <c r="L207" s="42"/>
      <c r="M207" s="237" t="s">
        <v>1</v>
      </c>
      <c r="N207" s="238" t="s">
        <v>38</v>
      </c>
      <c r="O207" s="239"/>
      <c r="P207" s="240">
        <f>O207*H207</f>
        <v>0</v>
      </c>
      <c r="Q207" s="240">
        <v>0</v>
      </c>
      <c r="R207" s="240">
        <f>Q207*H207</f>
        <v>0</v>
      </c>
      <c r="S207" s="240">
        <v>0</v>
      </c>
      <c r="T207" s="241">
        <f>S207*H207</f>
        <v>0</v>
      </c>
      <c r="AR207" s="235" t="s">
        <v>221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3678</v>
      </c>
    </row>
    <row r="208" s="1" customFormat="1" ht="6.96" customHeight="1">
      <c r="B208" s="60"/>
      <c r="C208" s="61"/>
      <c r="D208" s="61"/>
      <c r="E208" s="61"/>
      <c r="F208" s="61"/>
      <c r="G208" s="61"/>
      <c r="H208" s="61"/>
      <c r="I208" s="182"/>
      <c r="J208" s="61"/>
      <c r="K208" s="61"/>
      <c r="L208" s="42"/>
    </row>
  </sheetData>
  <sheetProtection sheet="1" autoFilter="0" formatColumns="0" formatRows="0" objects="1" scenarios="1" spinCount="100000" saltValue="ij1nzmqBD5cPqfJlzQEo13wGO/bfqsswtAlXoMxx3WDDVRMC35w/dBxsk8KrbLfWX4dAPTwh3UeCqc1wkDX0wA==" hashValue="VN1f1hJrwXaP0hma8uKlOLwTimzP1qoZVtYYhVGYhf3Vh+xL7WqWcy9l0cbKGo/wBpYfkjZrr5uIE4uwo9nETw==" algorithmName="SHA-512" password="CC35"/>
  <autoFilter ref="C143:K20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30:H130"/>
    <mergeCell ref="E134:H134"/>
    <mergeCell ref="E132:H132"/>
    <mergeCell ref="E136:H13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156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2632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3612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1178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ROUND(J131,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ROUND((SUM(BE131:BE167)),  2)</f>
        <v>0</v>
      </c>
      <c r="I37" s="163">
        <v>0.20999999999999999</v>
      </c>
      <c r="J37" s="162">
        <f>ROUND(((SUM(BE131:BE167))*I37),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ROUND((SUM(BF131:BF167)),  2)</f>
        <v>0</v>
      </c>
      <c r="I38" s="163">
        <v>0.14999999999999999</v>
      </c>
      <c r="J38" s="162">
        <f>ROUND(((SUM(BF131:BF167))*I38),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ROUND((SUM(BG131:BG167)),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ROUND((SUM(BH131:BH167)),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ROUND((SUM(BI131:BI167)),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3612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J131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J132</f>
        <v>0</v>
      </c>
      <c r="K101" s="193"/>
      <c r="L101" s="198"/>
    </row>
    <row r="102" s="11" customFormat="1" ht="19.92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J133</f>
        <v>0</v>
      </c>
      <c r="K102" s="127"/>
      <c r="L102" s="247"/>
    </row>
    <row r="103" s="11" customFormat="1" ht="19.92" customHeight="1">
      <c r="B103" s="242"/>
      <c r="C103" s="127"/>
      <c r="D103" s="243" t="s">
        <v>1184</v>
      </c>
      <c r="E103" s="244"/>
      <c r="F103" s="244"/>
      <c r="G103" s="244"/>
      <c r="H103" s="244"/>
      <c r="I103" s="245"/>
      <c r="J103" s="246">
        <f>J138</f>
        <v>0</v>
      </c>
      <c r="K103" s="127"/>
      <c r="L103" s="247"/>
    </row>
    <row r="104" s="11" customFormat="1" ht="19.92" customHeight="1">
      <c r="B104" s="242"/>
      <c r="C104" s="127"/>
      <c r="D104" s="243" t="s">
        <v>1185</v>
      </c>
      <c r="E104" s="244"/>
      <c r="F104" s="244"/>
      <c r="G104" s="244"/>
      <c r="H104" s="244"/>
      <c r="I104" s="245"/>
      <c r="J104" s="246">
        <f>J142</f>
        <v>0</v>
      </c>
      <c r="K104" s="127"/>
      <c r="L104" s="247"/>
    </row>
    <row r="105" s="11" customFormat="1" ht="19.92" customHeight="1">
      <c r="B105" s="242"/>
      <c r="C105" s="127"/>
      <c r="D105" s="243" t="s">
        <v>1186</v>
      </c>
      <c r="E105" s="244"/>
      <c r="F105" s="244"/>
      <c r="G105" s="244"/>
      <c r="H105" s="244"/>
      <c r="I105" s="245"/>
      <c r="J105" s="246">
        <f>J146</f>
        <v>0</v>
      </c>
      <c r="K105" s="127"/>
      <c r="L105" s="247"/>
    </row>
    <row r="106" s="11" customFormat="1" ht="19.92" customHeight="1">
      <c r="B106" s="242"/>
      <c r="C106" s="127"/>
      <c r="D106" s="243" t="s">
        <v>1187</v>
      </c>
      <c r="E106" s="244"/>
      <c r="F106" s="244"/>
      <c r="G106" s="244"/>
      <c r="H106" s="244"/>
      <c r="I106" s="245"/>
      <c r="J106" s="246">
        <f>J153</f>
        <v>0</v>
      </c>
      <c r="K106" s="127"/>
      <c r="L106" s="247"/>
    </row>
    <row r="107" s="11" customFormat="1" ht="19.92" customHeight="1">
      <c r="B107" s="242"/>
      <c r="C107" s="127"/>
      <c r="D107" s="243" t="s">
        <v>1188</v>
      </c>
      <c r="E107" s="244"/>
      <c r="F107" s="244"/>
      <c r="G107" s="244"/>
      <c r="H107" s="244"/>
      <c r="I107" s="245"/>
      <c r="J107" s="246">
        <f>J166</f>
        <v>0</v>
      </c>
      <c r="K107" s="127"/>
      <c r="L107" s="247"/>
    </row>
    <row r="108" s="1" customFormat="1" ht="21.84" customHeight="1">
      <c r="B108" s="37"/>
      <c r="C108" s="38"/>
      <c r="D108" s="38"/>
      <c r="E108" s="38"/>
      <c r="F108" s="38"/>
      <c r="G108" s="38"/>
      <c r="H108" s="38"/>
      <c r="I108" s="149"/>
      <c r="J108" s="38"/>
      <c r="K108" s="38"/>
      <c r="L108" s="42"/>
    </row>
    <row r="109" s="1" customFormat="1" ht="6.96" customHeight="1">
      <c r="B109" s="60"/>
      <c r="C109" s="61"/>
      <c r="D109" s="61"/>
      <c r="E109" s="61"/>
      <c r="F109" s="61"/>
      <c r="G109" s="61"/>
      <c r="H109" s="61"/>
      <c r="I109" s="182"/>
      <c r="J109" s="61"/>
      <c r="K109" s="61"/>
      <c r="L109" s="42"/>
    </row>
    <row r="113" s="1" customFormat="1" ht="6.96" customHeight="1">
      <c r="B113" s="62"/>
      <c r="C113" s="63"/>
      <c r="D113" s="63"/>
      <c r="E113" s="63"/>
      <c r="F113" s="63"/>
      <c r="G113" s="63"/>
      <c r="H113" s="63"/>
      <c r="I113" s="185"/>
      <c r="J113" s="63"/>
      <c r="K113" s="63"/>
      <c r="L113" s="42"/>
    </row>
    <row r="114" s="1" customFormat="1" ht="24.96" customHeight="1">
      <c r="B114" s="37"/>
      <c r="C114" s="22" t="s">
        <v>194</v>
      </c>
      <c r="D114" s="38"/>
      <c r="E114" s="38"/>
      <c r="F114" s="38"/>
      <c r="G114" s="38"/>
      <c r="H114" s="38"/>
      <c r="I114" s="149"/>
      <c r="J114" s="38"/>
      <c r="K114" s="38"/>
      <c r="L114" s="42"/>
    </row>
    <row r="115" s="1" customFormat="1" ht="6.96" customHeight="1">
      <c r="B115" s="37"/>
      <c r="C115" s="38"/>
      <c r="D115" s="38"/>
      <c r="E115" s="38"/>
      <c r="F115" s="38"/>
      <c r="G115" s="38"/>
      <c r="H115" s="38"/>
      <c r="I115" s="149"/>
      <c r="J115" s="38"/>
      <c r="K115" s="38"/>
      <c r="L115" s="42"/>
    </row>
    <row r="116" s="1" customFormat="1" ht="12" customHeight="1">
      <c r="B116" s="37"/>
      <c r="C116" s="31" t="s">
        <v>16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="1" customFormat="1" ht="16.5" customHeight="1">
      <c r="B117" s="37"/>
      <c r="C117" s="38"/>
      <c r="D117" s="38"/>
      <c r="E117" s="186" t="str">
        <f>E7</f>
        <v>NOVÝ ZDROJ TEPLA, TEPLOVODNÍ ROZVODY A REGULACE VYTÁPĚNÍ DŘEVOTERM s.r.o, BŘEZOVÁ</v>
      </c>
      <c r="F117" s="31"/>
      <c r="G117" s="31"/>
      <c r="H117" s="31"/>
      <c r="I117" s="149"/>
      <c r="J117" s="38"/>
      <c r="K117" s="38"/>
      <c r="L117" s="42"/>
    </row>
    <row r="118" ht="12" customHeight="1">
      <c r="B118" s="20"/>
      <c r="C118" s="31" t="s">
        <v>187</v>
      </c>
      <c r="D118" s="21"/>
      <c r="E118" s="21"/>
      <c r="F118" s="21"/>
      <c r="G118" s="21"/>
      <c r="H118" s="21"/>
      <c r="I118" s="141"/>
      <c r="J118" s="21"/>
      <c r="K118" s="21"/>
      <c r="L118" s="19"/>
    </row>
    <row r="119" ht="16.5" customHeight="1">
      <c r="B119" s="20"/>
      <c r="C119" s="21"/>
      <c r="D119" s="21"/>
      <c r="E119" s="186" t="s">
        <v>2632</v>
      </c>
      <c r="F119" s="21"/>
      <c r="G119" s="21"/>
      <c r="H119" s="21"/>
      <c r="I119" s="141"/>
      <c r="J119" s="21"/>
      <c r="K119" s="21"/>
      <c r="L119" s="19"/>
    </row>
    <row r="120" ht="12" customHeight="1">
      <c r="B120" s="20"/>
      <c r="C120" s="31" t="s">
        <v>233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="1" customFormat="1" ht="16.5" customHeight="1">
      <c r="B121" s="37"/>
      <c r="C121" s="38"/>
      <c r="D121" s="38"/>
      <c r="E121" s="296" t="s">
        <v>3612</v>
      </c>
      <c r="F121" s="38"/>
      <c r="G121" s="38"/>
      <c r="H121" s="38"/>
      <c r="I121" s="149"/>
      <c r="J121" s="38"/>
      <c r="K121" s="38"/>
      <c r="L121" s="42"/>
    </row>
    <row r="122" s="1" customFormat="1" ht="12" customHeight="1">
      <c r="B122" s="37"/>
      <c r="C122" s="31" t="s">
        <v>2380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="1" customFormat="1" ht="16.5" customHeight="1">
      <c r="B123" s="37"/>
      <c r="C123" s="38"/>
      <c r="D123" s="38"/>
      <c r="E123" s="70" t="str">
        <f>E13</f>
        <v>STR - STROJNÍ</v>
      </c>
      <c r="F123" s="38"/>
      <c r="G123" s="38"/>
      <c r="H123" s="38"/>
      <c r="I123" s="149"/>
      <c r="J123" s="38"/>
      <c r="K123" s="38"/>
      <c r="L123" s="42"/>
    </row>
    <row r="124" s="1" customFormat="1" ht="6.96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="1" customFormat="1" ht="12" customHeight="1">
      <c r="B125" s="37"/>
      <c r="C125" s="31" t="s">
        <v>20</v>
      </c>
      <c r="D125" s="38"/>
      <c r="E125" s="38"/>
      <c r="F125" s="26" t="str">
        <f>F16</f>
        <v>Březová</v>
      </c>
      <c r="G125" s="38"/>
      <c r="H125" s="38"/>
      <c r="I125" s="151" t="s">
        <v>22</v>
      </c>
      <c r="J125" s="73" t="str">
        <f>IF(J16="","",J16)</f>
        <v>26. 4. 2019</v>
      </c>
      <c r="K125" s="38"/>
      <c r="L125" s="42"/>
    </row>
    <row r="126" s="1" customFormat="1" ht="6.96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="1" customFormat="1" ht="15.15" customHeight="1">
      <c r="B127" s="37"/>
      <c r="C127" s="31" t="s">
        <v>24</v>
      </c>
      <c r="D127" s="38"/>
      <c r="E127" s="38"/>
      <c r="F127" s="26" t="str">
        <f>E19</f>
        <v xml:space="preserve"> </v>
      </c>
      <c r="G127" s="38"/>
      <c r="H127" s="38"/>
      <c r="I127" s="151" t="s">
        <v>29</v>
      </c>
      <c r="J127" s="35" t="str">
        <f>E25</f>
        <v>Ing. Michal Pátek</v>
      </c>
      <c r="K127" s="38"/>
      <c r="L127" s="42"/>
    </row>
    <row r="128" s="1" customFormat="1" ht="15.15" customHeight="1">
      <c r="B128" s="37"/>
      <c r="C128" s="31" t="s">
        <v>27</v>
      </c>
      <c r="D128" s="38"/>
      <c r="E128" s="38"/>
      <c r="F128" s="26" t="str">
        <f>IF(E22="","",E22)</f>
        <v>Vyplň údaj</v>
      </c>
      <c r="G128" s="38"/>
      <c r="H128" s="38"/>
      <c r="I128" s="151" t="s">
        <v>30</v>
      </c>
      <c r="J128" s="35" t="str">
        <f>E28</f>
        <v>VK CAD s.r.o.</v>
      </c>
      <c r="K128" s="38"/>
      <c r="L128" s="42"/>
    </row>
    <row r="129" s="1" customFormat="1" ht="10.32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="9" customFormat="1" ht="29.28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</f>
        <v>0</v>
      </c>
      <c r="Q131" s="98"/>
      <c r="R131" s="207">
        <f>R132</f>
        <v>0.61634</v>
      </c>
      <c r="S131" s="98"/>
      <c r="T131" s="208">
        <f>T132</f>
        <v>0</v>
      </c>
      <c r="AT131" s="16" t="s">
        <v>72</v>
      </c>
      <c r="AU131" s="16" t="s">
        <v>193</v>
      </c>
      <c r="BK131" s="209">
        <f>BK132</f>
        <v>0</v>
      </c>
    </row>
    <row r="132" s="10" customFormat="1" ht="25.92" customHeight="1">
      <c r="B132" s="210"/>
      <c r="C132" s="211"/>
      <c r="D132" s="212" t="s">
        <v>72</v>
      </c>
      <c r="E132" s="213" t="s">
        <v>1200</v>
      </c>
      <c r="F132" s="213" t="s">
        <v>1201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P133+P138+P142+P146+P153+P166</f>
        <v>0</v>
      </c>
      <c r="Q132" s="218"/>
      <c r="R132" s="219">
        <f>R133+R138+R142+R146+R153+R166</f>
        <v>0.61634</v>
      </c>
      <c r="S132" s="218"/>
      <c r="T132" s="220">
        <f>T133+T138+T142+T146+T153+T166</f>
        <v>0</v>
      </c>
      <c r="AR132" s="221" t="s">
        <v>83</v>
      </c>
      <c r="AT132" s="222" t="s">
        <v>72</v>
      </c>
      <c r="AU132" s="222" t="s">
        <v>73</v>
      </c>
      <c r="AY132" s="221" t="s">
        <v>208</v>
      </c>
      <c r="BK132" s="223">
        <f>BK133+BK138+BK142+BK146+BK153+BK166</f>
        <v>0</v>
      </c>
    </row>
    <row r="133" s="10" customFormat="1" ht="22.8" customHeight="1">
      <c r="B133" s="210"/>
      <c r="C133" s="211"/>
      <c r="D133" s="212" t="s">
        <v>72</v>
      </c>
      <c r="E133" s="248" t="s">
        <v>1202</v>
      </c>
      <c r="F133" s="248" t="s">
        <v>1203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SUM(P134:P137)</f>
        <v>0</v>
      </c>
      <c r="Q133" s="218"/>
      <c r="R133" s="219">
        <f>SUM(R134:R137)</f>
        <v>0.024320000000000001</v>
      </c>
      <c r="S133" s="218"/>
      <c r="T133" s="220">
        <f>SUM(T134:T137)</f>
        <v>0</v>
      </c>
      <c r="AR133" s="221" t="s">
        <v>83</v>
      </c>
      <c r="AT133" s="222" t="s">
        <v>72</v>
      </c>
      <c r="AU133" s="222" t="s">
        <v>81</v>
      </c>
      <c r="AY133" s="221" t="s">
        <v>208</v>
      </c>
      <c r="BK133" s="223">
        <f>SUM(BK134:BK137)</f>
        <v>0</v>
      </c>
    </row>
    <row r="134" s="1" customFormat="1" ht="24" customHeight="1">
      <c r="B134" s="37"/>
      <c r="C134" s="224" t="s">
        <v>81</v>
      </c>
      <c r="D134" s="224" t="s">
        <v>209</v>
      </c>
      <c r="E134" s="225" t="s">
        <v>1216</v>
      </c>
      <c r="F134" s="226" t="s">
        <v>1217</v>
      </c>
      <c r="G134" s="227" t="s">
        <v>600</v>
      </c>
      <c r="H134" s="228">
        <v>16</v>
      </c>
      <c r="I134" s="229"/>
      <c r="J134" s="230">
        <f>ROUND(I134*H134,2)</f>
        <v>0</v>
      </c>
      <c r="K134" s="226" t="s">
        <v>1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0.00027</v>
      </c>
      <c r="R134" s="233">
        <f>Q134*H134</f>
        <v>0.0043200000000000001</v>
      </c>
      <c r="S134" s="233">
        <v>0</v>
      </c>
      <c r="T134" s="234">
        <f>S134*H134</f>
        <v>0</v>
      </c>
      <c r="AR134" s="235" t="s">
        <v>336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3679</v>
      </c>
    </row>
    <row r="135" s="1" customFormat="1" ht="24" customHeight="1">
      <c r="B135" s="37"/>
      <c r="C135" s="250" t="s">
        <v>83</v>
      </c>
      <c r="D135" s="250" t="s">
        <v>281</v>
      </c>
      <c r="E135" s="251" t="s">
        <v>3680</v>
      </c>
      <c r="F135" s="252" t="s">
        <v>3681</v>
      </c>
      <c r="G135" s="253" t="s">
        <v>600</v>
      </c>
      <c r="H135" s="254">
        <v>12</v>
      </c>
      <c r="I135" s="255"/>
      <c r="J135" s="256">
        <f>ROUND(I135*H135,2)</f>
        <v>0</v>
      </c>
      <c r="K135" s="252" t="s">
        <v>1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0.00125</v>
      </c>
      <c r="R135" s="233">
        <f>Q135*H135</f>
        <v>0.014999999999999999</v>
      </c>
      <c r="S135" s="233">
        <v>0</v>
      </c>
      <c r="T135" s="234">
        <f>S135*H135</f>
        <v>0</v>
      </c>
      <c r="AR135" s="235" t="s">
        <v>404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3682</v>
      </c>
    </row>
    <row r="136" s="1" customFormat="1" ht="24" customHeight="1">
      <c r="B136" s="37"/>
      <c r="C136" s="250" t="s">
        <v>104</v>
      </c>
      <c r="D136" s="250" t="s">
        <v>281</v>
      </c>
      <c r="E136" s="251" t="s">
        <v>3683</v>
      </c>
      <c r="F136" s="252" t="s">
        <v>3684</v>
      </c>
      <c r="G136" s="253" t="s">
        <v>600</v>
      </c>
      <c r="H136" s="254">
        <v>4</v>
      </c>
      <c r="I136" s="255"/>
      <c r="J136" s="256">
        <f>ROUND(I136*H136,2)</f>
        <v>0</v>
      </c>
      <c r="K136" s="252" t="s">
        <v>1</v>
      </c>
      <c r="L136" s="257"/>
      <c r="M136" s="258" t="s">
        <v>1</v>
      </c>
      <c r="N136" s="259" t="s">
        <v>38</v>
      </c>
      <c r="O136" s="85"/>
      <c r="P136" s="233">
        <f>O136*H136</f>
        <v>0</v>
      </c>
      <c r="Q136" s="233">
        <v>0.00125</v>
      </c>
      <c r="R136" s="233">
        <f>Q136*H136</f>
        <v>0.0050000000000000001</v>
      </c>
      <c r="S136" s="233">
        <v>0</v>
      </c>
      <c r="T136" s="234">
        <f>S136*H136</f>
        <v>0</v>
      </c>
      <c r="AR136" s="235" t="s">
        <v>404</v>
      </c>
      <c r="AT136" s="235" t="s">
        <v>281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3685</v>
      </c>
    </row>
    <row r="137" s="1" customFormat="1" ht="24" customHeight="1">
      <c r="B137" s="37"/>
      <c r="C137" s="224" t="s">
        <v>221</v>
      </c>
      <c r="D137" s="224" t="s">
        <v>209</v>
      </c>
      <c r="E137" s="225" t="s">
        <v>1225</v>
      </c>
      <c r="F137" s="226" t="s">
        <v>1226</v>
      </c>
      <c r="G137" s="227" t="s">
        <v>1227</v>
      </c>
      <c r="H137" s="228">
        <v>0.024</v>
      </c>
      <c r="I137" s="229"/>
      <c r="J137" s="230">
        <f>ROUND(I137*H137,2)</f>
        <v>0</v>
      </c>
      <c r="K137" s="226" t="s">
        <v>1</v>
      </c>
      <c r="L137" s="42"/>
      <c r="M137" s="231" t="s">
        <v>1</v>
      </c>
      <c r="N137" s="232" t="s">
        <v>38</v>
      </c>
      <c r="O137" s="85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336</v>
      </c>
      <c r="AT137" s="235" t="s">
        <v>209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336</v>
      </c>
      <c r="BM137" s="235" t="s">
        <v>3686</v>
      </c>
    </row>
    <row r="138" s="10" customFormat="1" ht="22.8" customHeight="1">
      <c r="B138" s="210"/>
      <c r="C138" s="211"/>
      <c r="D138" s="212" t="s">
        <v>72</v>
      </c>
      <c r="E138" s="248" t="s">
        <v>1249</v>
      </c>
      <c r="F138" s="248" t="s">
        <v>1250</v>
      </c>
      <c r="G138" s="211"/>
      <c r="H138" s="211"/>
      <c r="I138" s="214"/>
      <c r="J138" s="249">
        <f>BK138</f>
        <v>0</v>
      </c>
      <c r="K138" s="211"/>
      <c r="L138" s="216"/>
      <c r="M138" s="217"/>
      <c r="N138" s="218"/>
      <c r="O138" s="218"/>
      <c r="P138" s="219">
        <f>SUM(P139:P141)</f>
        <v>0</v>
      </c>
      <c r="Q138" s="218"/>
      <c r="R138" s="219">
        <f>SUM(R139:R141)</f>
        <v>0</v>
      </c>
      <c r="S138" s="218"/>
      <c r="T138" s="220">
        <f>SUM(T139:T141)</f>
        <v>0</v>
      </c>
      <c r="AR138" s="221" t="s">
        <v>83</v>
      </c>
      <c r="AT138" s="222" t="s">
        <v>72</v>
      </c>
      <c r="AU138" s="222" t="s">
        <v>81</v>
      </c>
      <c r="AY138" s="221" t="s">
        <v>208</v>
      </c>
      <c r="BK138" s="223">
        <f>SUM(BK139:BK141)</f>
        <v>0</v>
      </c>
    </row>
    <row r="139" s="1" customFormat="1" ht="24" customHeight="1">
      <c r="B139" s="37"/>
      <c r="C139" s="224" t="s">
        <v>207</v>
      </c>
      <c r="D139" s="224" t="s">
        <v>209</v>
      </c>
      <c r="E139" s="225" t="s">
        <v>1251</v>
      </c>
      <c r="F139" s="226" t="s">
        <v>2639</v>
      </c>
      <c r="G139" s="227" t="s">
        <v>212</v>
      </c>
      <c r="H139" s="228">
        <v>1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3687</v>
      </c>
    </row>
    <row r="140" s="1" customFormat="1" ht="16.5" customHeight="1">
      <c r="B140" s="37"/>
      <c r="C140" s="224" t="s">
        <v>228</v>
      </c>
      <c r="D140" s="224" t="s">
        <v>209</v>
      </c>
      <c r="E140" s="225" t="s">
        <v>1254</v>
      </c>
      <c r="F140" s="226" t="s">
        <v>2641</v>
      </c>
      <c r="G140" s="227" t="s">
        <v>1256</v>
      </c>
      <c r="H140" s="228">
        <v>72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3688</v>
      </c>
    </row>
    <row r="141" s="1" customFormat="1" ht="24" customHeight="1">
      <c r="B141" s="37"/>
      <c r="C141" s="224" t="s">
        <v>302</v>
      </c>
      <c r="D141" s="224" t="s">
        <v>209</v>
      </c>
      <c r="E141" s="225" t="s">
        <v>1258</v>
      </c>
      <c r="F141" s="226" t="s">
        <v>1259</v>
      </c>
      <c r="G141" s="227" t="s">
        <v>212</v>
      </c>
      <c r="H141" s="228">
        <v>1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336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3689</v>
      </c>
    </row>
    <row r="142" s="10" customFormat="1" ht="22.8" customHeight="1">
      <c r="B142" s="210"/>
      <c r="C142" s="211"/>
      <c r="D142" s="212" t="s">
        <v>72</v>
      </c>
      <c r="E142" s="248" t="s">
        <v>1276</v>
      </c>
      <c r="F142" s="248" t="s">
        <v>1250</v>
      </c>
      <c r="G142" s="211"/>
      <c r="H142" s="211"/>
      <c r="I142" s="214"/>
      <c r="J142" s="249">
        <f>BK142</f>
        <v>0</v>
      </c>
      <c r="K142" s="211"/>
      <c r="L142" s="216"/>
      <c r="M142" s="217"/>
      <c r="N142" s="218"/>
      <c r="O142" s="218"/>
      <c r="P142" s="219">
        <f>SUM(P143:P145)</f>
        <v>0</v>
      </c>
      <c r="Q142" s="218"/>
      <c r="R142" s="219">
        <f>SUM(R143:R145)</f>
        <v>0.086670000000000011</v>
      </c>
      <c r="S142" s="218"/>
      <c r="T142" s="220">
        <f>SUM(T143:T145)</f>
        <v>0</v>
      </c>
      <c r="AR142" s="221" t="s">
        <v>83</v>
      </c>
      <c r="AT142" s="222" t="s">
        <v>72</v>
      </c>
      <c r="AU142" s="222" t="s">
        <v>81</v>
      </c>
      <c r="AY142" s="221" t="s">
        <v>208</v>
      </c>
      <c r="BK142" s="223">
        <f>SUM(BK143:BK145)</f>
        <v>0</v>
      </c>
    </row>
    <row r="143" s="1" customFormat="1" ht="24" customHeight="1">
      <c r="B143" s="37"/>
      <c r="C143" s="224" t="s">
        <v>285</v>
      </c>
      <c r="D143" s="224" t="s">
        <v>209</v>
      </c>
      <c r="E143" s="225" t="s">
        <v>3690</v>
      </c>
      <c r="F143" s="226" t="s">
        <v>3691</v>
      </c>
      <c r="G143" s="227" t="s">
        <v>212</v>
      </c>
      <c r="H143" s="228">
        <v>3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0.0048900000000000002</v>
      </c>
      <c r="R143" s="233">
        <f>Q143*H143</f>
        <v>0.014670000000000001</v>
      </c>
      <c r="S143" s="233">
        <v>0</v>
      </c>
      <c r="T143" s="234">
        <f>S143*H143</f>
        <v>0</v>
      </c>
      <c r="AR143" s="235" t="s">
        <v>336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3692</v>
      </c>
    </row>
    <row r="144" s="1" customFormat="1" ht="24" customHeight="1">
      <c r="B144" s="37"/>
      <c r="C144" s="250" t="s">
        <v>309</v>
      </c>
      <c r="D144" s="250" t="s">
        <v>281</v>
      </c>
      <c r="E144" s="251" t="s">
        <v>3693</v>
      </c>
      <c r="F144" s="252" t="s">
        <v>3694</v>
      </c>
      <c r="G144" s="253" t="s">
        <v>212</v>
      </c>
      <c r="H144" s="254">
        <v>3</v>
      </c>
      <c r="I144" s="255"/>
      <c r="J144" s="256">
        <f>ROUND(I144*H144,2)</f>
        <v>0</v>
      </c>
      <c r="K144" s="252" t="s">
        <v>1</v>
      </c>
      <c r="L144" s="257"/>
      <c r="M144" s="258" t="s">
        <v>1</v>
      </c>
      <c r="N144" s="259" t="s">
        <v>38</v>
      </c>
      <c r="O144" s="85"/>
      <c r="P144" s="233">
        <f>O144*H144</f>
        <v>0</v>
      </c>
      <c r="Q144" s="233">
        <v>0.024</v>
      </c>
      <c r="R144" s="233">
        <f>Q144*H144</f>
        <v>0.072000000000000008</v>
      </c>
      <c r="S144" s="233">
        <v>0</v>
      </c>
      <c r="T144" s="234">
        <f>S144*H144</f>
        <v>0</v>
      </c>
      <c r="AR144" s="235" t="s">
        <v>404</v>
      </c>
      <c r="AT144" s="235" t="s">
        <v>281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3695</v>
      </c>
    </row>
    <row r="145" s="1" customFormat="1" ht="16.5" customHeight="1">
      <c r="B145" s="37"/>
      <c r="C145" s="224" t="s">
        <v>313</v>
      </c>
      <c r="D145" s="224" t="s">
        <v>209</v>
      </c>
      <c r="E145" s="225" t="s">
        <v>1337</v>
      </c>
      <c r="F145" s="226" t="s">
        <v>1338</v>
      </c>
      <c r="G145" s="227" t="s">
        <v>1227</v>
      </c>
      <c r="H145" s="228">
        <v>0.086999999999999994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336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3696</v>
      </c>
    </row>
    <row r="146" s="10" customFormat="1" ht="22.8" customHeight="1">
      <c r="B146" s="210"/>
      <c r="C146" s="211"/>
      <c r="D146" s="212" t="s">
        <v>72</v>
      </c>
      <c r="E146" s="248" t="s">
        <v>1340</v>
      </c>
      <c r="F146" s="248" t="s">
        <v>1250</v>
      </c>
      <c r="G146" s="211"/>
      <c r="H146" s="211"/>
      <c r="I146" s="214"/>
      <c r="J146" s="249">
        <f>BK146</f>
        <v>0</v>
      </c>
      <c r="K146" s="211"/>
      <c r="L146" s="216"/>
      <c r="M146" s="217"/>
      <c r="N146" s="218"/>
      <c r="O146" s="218"/>
      <c r="P146" s="219">
        <f>SUM(P147:P152)</f>
        <v>0</v>
      </c>
      <c r="Q146" s="218"/>
      <c r="R146" s="219">
        <f>SUM(R147:R152)</f>
        <v>0.15808</v>
      </c>
      <c r="S146" s="218"/>
      <c r="T146" s="220">
        <f>SUM(T147:T152)</f>
        <v>0</v>
      </c>
      <c r="AR146" s="221" t="s">
        <v>83</v>
      </c>
      <c r="AT146" s="222" t="s">
        <v>72</v>
      </c>
      <c r="AU146" s="222" t="s">
        <v>81</v>
      </c>
      <c r="AY146" s="221" t="s">
        <v>208</v>
      </c>
      <c r="BK146" s="223">
        <f>SUM(BK147:BK152)</f>
        <v>0</v>
      </c>
    </row>
    <row r="147" s="1" customFormat="1" ht="24" customHeight="1">
      <c r="B147" s="37"/>
      <c r="C147" s="224" t="s">
        <v>317</v>
      </c>
      <c r="D147" s="224" t="s">
        <v>209</v>
      </c>
      <c r="E147" s="225" t="s">
        <v>3697</v>
      </c>
      <c r="F147" s="226" t="s">
        <v>3698</v>
      </c>
      <c r="G147" s="227" t="s">
        <v>600</v>
      </c>
      <c r="H147" s="228">
        <v>12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0.0090799999999999995</v>
      </c>
      <c r="R147" s="233">
        <f>Q147*H147</f>
        <v>0.10896</v>
      </c>
      <c r="S147" s="233">
        <v>0</v>
      </c>
      <c r="T147" s="234">
        <f>S147*H147</f>
        <v>0</v>
      </c>
      <c r="AR147" s="235" t="s">
        <v>336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3699</v>
      </c>
    </row>
    <row r="148" s="1" customFormat="1" ht="24" customHeight="1">
      <c r="B148" s="37"/>
      <c r="C148" s="224" t="s">
        <v>321</v>
      </c>
      <c r="D148" s="224" t="s">
        <v>209</v>
      </c>
      <c r="E148" s="225" t="s">
        <v>1356</v>
      </c>
      <c r="F148" s="226" t="s">
        <v>1357</v>
      </c>
      <c r="G148" s="227" t="s">
        <v>600</v>
      </c>
      <c r="H148" s="228">
        <v>4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0.012279999999999999</v>
      </c>
      <c r="R148" s="233">
        <f>Q148*H148</f>
        <v>0.049119999999999997</v>
      </c>
      <c r="S148" s="233">
        <v>0</v>
      </c>
      <c r="T148" s="234">
        <f>S148*H148</f>
        <v>0</v>
      </c>
      <c r="AR148" s="235" t="s">
        <v>336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3700</v>
      </c>
    </row>
    <row r="149" s="1" customFormat="1" ht="24" customHeight="1">
      <c r="B149" s="37"/>
      <c r="C149" s="224" t="s">
        <v>325</v>
      </c>
      <c r="D149" s="224" t="s">
        <v>209</v>
      </c>
      <c r="E149" s="225" t="s">
        <v>2693</v>
      </c>
      <c r="F149" s="226" t="s">
        <v>2694</v>
      </c>
      <c r="G149" s="227" t="s">
        <v>600</v>
      </c>
      <c r="H149" s="228">
        <v>12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3701</v>
      </c>
    </row>
    <row r="150" s="1" customFormat="1" ht="24" customHeight="1">
      <c r="B150" s="37"/>
      <c r="C150" s="224" t="s">
        <v>329</v>
      </c>
      <c r="D150" s="224" t="s">
        <v>209</v>
      </c>
      <c r="E150" s="225" t="s">
        <v>1368</v>
      </c>
      <c r="F150" s="226" t="s">
        <v>1369</v>
      </c>
      <c r="G150" s="227" t="s">
        <v>600</v>
      </c>
      <c r="H150" s="228">
        <v>4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336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3702</v>
      </c>
    </row>
    <row r="151" s="1" customFormat="1" ht="24" customHeight="1">
      <c r="B151" s="37"/>
      <c r="C151" s="224" t="s">
        <v>8</v>
      </c>
      <c r="D151" s="224" t="s">
        <v>209</v>
      </c>
      <c r="E151" s="225" t="s">
        <v>1371</v>
      </c>
      <c r="F151" s="226" t="s">
        <v>1372</v>
      </c>
      <c r="G151" s="227" t="s">
        <v>1227</v>
      </c>
      <c r="H151" s="228">
        <v>0.158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3703</v>
      </c>
    </row>
    <row r="152" s="1" customFormat="1" ht="16.5" customHeight="1">
      <c r="B152" s="37"/>
      <c r="C152" s="224" t="s">
        <v>336</v>
      </c>
      <c r="D152" s="224" t="s">
        <v>209</v>
      </c>
      <c r="E152" s="225" t="s">
        <v>2700</v>
      </c>
      <c r="F152" s="226" t="s">
        <v>2701</v>
      </c>
      <c r="G152" s="227" t="s">
        <v>212</v>
      </c>
      <c r="H152" s="228">
        <v>6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336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3704</v>
      </c>
    </row>
    <row r="153" s="10" customFormat="1" ht="22.8" customHeight="1">
      <c r="B153" s="210"/>
      <c r="C153" s="211"/>
      <c r="D153" s="212" t="s">
        <v>72</v>
      </c>
      <c r="E153" s="248" t="s">
        <v>1374</v>
      </c>
      <c r="F153" s="248" t="s">
        <v>1250</v>
      </c>
      <c r="G153" s="211"/>
      <c r="H153" s="211"/>
      <c r="I153" s="214"/>
      <c r="J153" s="249">
        <f>BK153</f>
        <v>0</v>
      </c>
      <c r="K153" s="211"/>
      <c r="L153" s="216"/>
      <c r="M153" s="217"/>
      <c r="N153" s="218"/>
      <c r="O153" s="218"/>
      <c r="P153" s="219">
        <f>SUM(P154:P165)</f>
        <v>0</v>
      </c>
      <c r="Q153" s="218"/>
      <c r="R153" s="219">
        <f>SUM(R154:R165)</f>
        <v>0.34647</v>
      </c>
      <c r="S153" s="218"/>
      <c r="T153" s="220">
        <f>SUM(T154:T165)</f>
        <v>0</v>
      </c>
      <c r="AR153" s="221" t="s">
        <v>83</v>
      </c>
      <c r="AT153" s="222" t="s">
        <v>72</v>
      </c>
      <c r="AU153" s="222" t="s">
        <v>81</v>
      </c>
      <c r="AY153" s="221" t="s">
        <v>208</v>
      </c>
      <c r="BK153" s="223">
        <f>SUM(BK154:BK165)</f>
        <v>0</v>
      </c>
    </row>
    <row r="154" s="1" customFormat="1" ht="24" customHeight="1">
      <c r="B154" s="37"/>
      <c r="C154" s="224" t="s">
        <v>341</v>
      </c>
      <c r="D154" s="224" t="s">
        <v>209</v>
      </c>
      <c r="E154" s="225" t="s">
        <v>1381</v>
      </c>
      <c r="F154" s="226" t="s">
        <v>1382</v>
      </c>
      <c r="G154" s="227" t="s">
        <v>212</v>
      </c>
      <c r="H154" s="228">
        <v>21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0.00779</v>
      </c>
      <c r="R154" s="233">
        <f>Q154*H154</f>
        <v>0.16359000000000001</v>
      </c>
      <c r="S154" s="233">
        <v>0</v>
      </c>
      <c r="T154" s="234">
        <f>S154*H154</f>
        <v>0</v>
      </c>
      <c r="AR154" s="235" t="s">
        <v>336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3705</v>
      </c>
    </row>
    <row r="155" s="1" customFormat="1" ht="16.5" customHeight="1">
      <c r="B155" s="37"/>
      <c r="C155" s="250" t="s">
        <v>345</v>
      </c>
      <c r="D155" s="250" t="s">
        <v>281</v>
      </c>
      <c r="E155" s="251" t="s">
        <v>3706</v>
      </c>
      <c r="F155" s="252" t="s">
        <v>3707</v>
      </c>
      <c r="G155" s="253" t="s">
        <v>212</v>
      </c>
      <c r="H155" s="254">
        <v>12</v>
      </c>
      <c r="I155" s="255"/>
      <c r="J155" s="256">
        <f>ROUND(I155*H155,2)</f>
        <v>0</v>
      </c>
      <c r="K155" s="252" t="s">
        <v>1</v>
      </c>
      <c r="L155" s="257"/>
      <c r="M155" s="258" t="s">
        <v>1</v>
      </c>
      <c r="N155" s="259" t="s">
        <v>38</v>
      </c>
      <c r="O155" s="85"/>
      <c r="P155" s="233">
        <f>O155*H155</f>
        <v>0</v>
      </c>
      <c r="Q155" s="233">
        <v>0.0038500000000000001</v>
      </c>
      <c r="R155" s="233">
        <f>Q155*H155</f>
        <v>0.046200000000000005</v>
      </c>
      <c r="S155" s="233">
        <v>0</v>
      </c>
      <c r="T155" s="234">
        <f>S155*H155</f>
        <v>0</v>
      </c>
      <c r="AR155" s="235" t="s">
        <v>404</v>
      </c>
      <c r="AT155" s="235" t="s">
        <v>281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3708</v>
      </c>
    </row>
    <row r="156" s="1" customFormat="1" ht="16.5" customHeight="1">
      <c r="B156" s="37"/>
      <c r="C156" s="250" t="s">
        <v>349</v>
      </c>
      <c r="D156" s="250" t="s">
        <v>281</v>
      </c>
      <c r="E156" s="251" t="s">
        <v>3709</v>
      </c>
      <c r="F156" s="252" t="s">
        <v>3710</v>
      </c>
      <c r="G156" s="253" t="s">
        <v>212</v>
      </c>
      <c r="H156" s="254">
        <v>6</v>
      </c>
      <c r="I156" s="255"/>
      <c r="J156" s="256">
        <f>ROUND(I156*H156,2)</f>
        <v>0</v>
      </c>
      <c r="K156" s="252" t="s">
        <v>1</v>
      </c>
      <c r="L156" s="257"/>
      <c r="M156" s="258" t="s">
        <v>1</v>
      </c>
      <c r="N156" s="259" t="s">
        <v>38</v>
      </c>
      <c r="O156" s="85"/>
      <c r="P156" s="233">
        <f>O156*H156</f>
        <v>0</v>
      </c>
      <c r="Q156" s="233">
        <v>0.0028</v>
      </c>
      <c r="R156" s="233">
        <f>Q156*H156</f>
        <v>0.016799999999999999</v>
      </c>
      <c r="S156" s="233">
        <v>0</v>
      </c>
      <c r="T156" s="234">
        <f>S156*H156</f>
        <v>0</v>
      </c>
      <c r="AR156" s="235" t="s">
        <v>404</v>
      </c>
      <c r="AT156" s="235" t="s">
        <v>281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3711</v>
      </c>
    </row>
    <row r="157" s="1" customFormat="1" ht="16.5" customHeight="1">
      <c r="B157" s="37"/>
      <c r="C157" s="250" t="s">
        <v>353</v>
      </c>
      <c r="D157" s="250" t="s">
        <v>281</v>
      </c>
      <c r="E157" s="251" t="s">
        <v>3712</v>
      </c>
      <c r="F157" s="252" t="s">
        <v>3713</v>
      </c>
      <c r="G157" s="253" t="s">
        <v>212</v>
      </c>
      <c r="H157" s="254">
        <v>3</v>
      </c>
      <c r="I157" s="255"/>
      <c r="J157" s="256">
        <f>ROUND(I157*H157,2)</f>
        <v>0</v>
      </c>
      <c r="K157" s="252" t="s">
        <v>1</v>
      </c>
      <c r="L157" s="257"/>
      <c r="M157" s="258" t="s">
        <v>1</v>
      </c>
      <c r="N157" s="259" t="s">
        <v>38</v>
      </c>
      <c r="O157" s="85"/>
      <c r="P157" s="233">
        <f>O157*H157</f>
        <v>0</v>
      </c>
      <c r="Q157" s="233">
        <v>0.0183</v>
      </c>
      <c r="R157" s="233">
        <f>Q157*H157</f>
        <v>0.054900000000000004</v>
      </c>
      <c r="S157" s="233">
        <v>0</v>
      </c>
      <c r="T157" s="234">
        <f>S157*H157</f>
        <v>0</v>
      </c>
      <c r="AR157" s="235" t="s">
        <v>404</v>
      </c>
      <c r="AT157" s="235" t="s">
        <v>281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3714</v>
      </c>
    </row>
    <row r="158" s="1" customFormat="1" ht="24" customHeight="1">
      <c r="B158" s="37"/>
      <c r="C158" s="224" t="s">
        <v>7</v>
      </c>
      <c r="D158" s="224" t="s">
        <v>209</v>
      </c>
      <c r="E158" s="225" t="s">
        <v>3715</v>
      </c>
      <c r="F158" s="226" t="s">
        <v>3716</v>
      </c>
      <c r="G158" s="227" t="s">
        <v>212</v>
      </c>
      <c r="H158" s="228">
        <v>3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0.014120000000000001</v>
      </c>
      <c r="R158" s="233">
        <f>Q158*H158</f>
        <v>0.042360000000000002</v>
      </c>
      <c r="S158" s="233">
        <v>0</v>
      </c>
      <c r="T158" s="234">
        <f>S158*H158</f>
        <v>0</v>
      </c>
      <c r="AR158" s="235" t="s">
        <v>336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3717</v>
      </c>
    </row>
    <row r="159" s="1" customFormat="1" ht="36" customHeight="1">
      <c r="B159" s="37"/>
      <c r="C159" s="250" t="s">
        <v>360</v>
      </c>
      <c r="D159" s="250" t="s">
        <v>281</v>
      </c>
      <c r="E159" s="251" t="s">
        <v>1378</v>
      </c>
      <c r="F159" s="252" t="s">
        <v>3718</v>
      </c>
      <c r="G159" s="253" t="s">
        <v>212</v>
      </c>
      <c r="H159" s="254">
        <v>3</v>
      </c>
      <c r="I159" s="255"/>
      <c r="J159" s="256">
        <f>ROUND(I159*H159,2)</f>
        <v>0</v>
      </c>
      <c r="K159" s="252" t="s">
        <v>1</v>
      </c>
      <c r="L159" s="257"/>
      <c r="M159" s="258" t="s">
        <v>1</v>
      </c>
      <c r="N159" s="259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404</v>
      </c>
      <c r="AT159" s="235" t="s">
        <v>281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336</v>
      </c>
      <c r="BM159" s="235" t="s">
        <v>3719</v>
      </c>
    </row>
    <row r="160" s="1" customFormat="1" ht="16.5" customHeight="1">
      <c r="B160" s="37"/>
      <c r="C160" s="224" t="s">
        <v>364</v>
      </c>
      <c r="D160" s="224" t="s">
        <v>209</v>
      </c>
      <c r="E160" s="225" t="s">
        <v>1408</v>
      </c>
      <c r="F160" s="226" t="s">
        <v>1409</v>
      </c>
      <c r="G160" s="227" t="s">
        <v>212</v>
      </c>
      <c r="H160" s="228">
        <v>6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3.0000000000000001E-05</v>
      </c>
      <c r="R160" s="233">
        <f>Q160*H160</f>
        <v>0.00018000000000000001</v>
      </c>
      <c r="S160" s="233">
        <v>0</v>
      </c>
      <c r="T160" s="234">
        <f>S160*H160</f>
        <v>0</v>
      </c>
      <c r="AR160" s="235" t="s">
        <v>336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3720</v>
      </c>
    </row>
    <row r="161" s="1" customFormat="1" ht="16.5" customHeight="1">
      <c r="B161" s="37"/>
      <c r="C161" s="250" t="s">
        <v>368</v>
      </c>
      <c r="D161" s="250" t="s">
        <v>281</v>
      </c>
      <c r="E161" s="251" t="s">
        <v>1411</v>
      </c>
      <c r="F161" s="252" t="s">
        <v>2652</v>
      </c>
      <c r="G161" s="253" t="s">
        <v>212</v>
      </c>
      <c r="H161" s="254">
        <v>6</v>
      </c>
      <c r="I161" s="255"/>
      <c r="J161" s="256">
        <f>ROUND(I161*H161,2)</f>
        <v>0</v>
      </c>
      <c r="K161" s="252" t="s">
        <v>1</v>
      </c>
      <c r="L161" s="257"/>
      <c r="M161" s="258" t="s">
        <v>1</v>
      </c>
      <c r="N161" s="259" t="s">
        <v>38</v>
      </c>
      <c r="O161" s="85"/>
      <c r="P161" s="233">
        <f>O161*H161</f>
        <v>0</v>
      </c>
      <c r="Q161" s="233">
        <v>0.00025000000000000001</v>
      </c>
      <c r="R161" s="233">
        <f>Q161*H161</f>
        <v>0.0015</v>
      </c>
      <c r="S161" s="233">
        <v>0</v>
      </c>
      <c r="T161" s="234">
        <f>S161*H161</f>
        <v>0</v>
      </c>
      <c r="AR161" s="235" t="s">
        <v>404</v>
      </c>
      <c r="AT161" s="235" t="s">
        <v>281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3721</v>
      </c>
    </row>
    <row r="162" s="1" customFormat="1" ht="24" customHeight="1">
      <c r="B162" s="37"/>
      <c r="C162" s="224" t="s">
        <v>372</v>
      </c>
      <c r="D162" s="224" t="s">
        <v>209</v>
      </c>
      <c r="E162" s="225" t="s">
        <v>1444</v>
      </c>
      <c r="F162" s="226" t="s">
        <v>1445</v>
      </c>
      <c r="G162" s="227" t="s">
        <v>212</v>
      </c>
      <c r="H162" s="228">
        <v>12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0.00052999999999999998</v>
      </c>
      <c r="R162" s="233">
        <f>Q162*H162</f>
        <v>0.0063599999999999993</v>
      </c>
      <c r="S162" s="233">
        <v>0</v>
      </c>
      <c r="T162" s="234">
        <f>S162*H162</f>
        <v>0</v>
      </c>
      <c r="AR162" s="235" t="s">
        <v>336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3722</v>
      </c>
    </row>
    <row r="163" s="1" customFormat="1" ht="24" customHeight="1">
      <c r="B163" s="37"/>
      <c r="C163" s="224" t="s">
        <v>376</v>
      </c>
      <c r="D163" s="224" t="s">
        <v>209</v>
      </c>
      <c r="E163" s="225" t="s">
        <v>1447</v>
      </c>
      <c r="F163" s="226" t="s">
        <v>1448</v>
      </c>
      <c r="G163" s="227" t="s">
        <v>212</v>
      </c>
      <c r="H163" s="228">
        <v>6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0.00147</v>
      </c>
      <c r="R163" s="233">
        <f>Q163*H163</f>
        <v>0.0088199999999999997</v>
      </c>
      <c r="S163" s="233">
        <v>0</v>
      </c>
      <c r="T163" s="234">
        <f>S163*H163</f>
        <v>0</v>
      </c>
      <c r="AR163" s="235" t="s">
        <v>336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3723</v>
      </c>
    </row>
    <row r="164" s="1" customFormat="1" ht="16.5" customHeight="1">
      <c r="B164" s="37"/>
      <c r="C164" s="224" t="s">
        <v>384</v>
      </c>
      <c r="D164" s="224" t="s">
        <v>209</v>
      </c>
      <c r="E164" s="225" t="s">
        <v>1450</v>
      </c>
      <c r="F164" s="226" t="s">
        <v>1451</v>
      </c>
      <c r="G164" s="227" t="s">
        <v>212</v>
      </c>
      <c r="H164" s="228">
        <v>24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0.00024000000000000001</v>
      </c>
      <c r="R164" s="233">
        <f>Q164*H164</f>
        <v>0.0057600000000000004</v>
      </c>
      <c r="S164" s="233">
        <v>0</v>
      </c>
      <c r="T164" s="234">
        <f>S164*H164</f>
        <v>0</v>
      </c>
      <c r="AR164" s="235" t="s">
        <v>336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3724</v>
      </c>
    </row>
    <row r="165" s="1" customFormat="1" ht="16.5" customHeight="1">
      <c r="B165" s="37"/>
      <c r="C165" s="224" t="s">
        <v>388</v>
      </c>
      <c r="D165" s="224" t="s">
        <v>209</v>
      </c>
      <c r="E165" s="225" t="s">
        <v>1453</v>
      </c>
      <c r="F165" s="226" t="s">
        <v>1454</v>
      </c>
      <c r="G165" s="227" t="s">
        <v>1227</v>
      </c>
      <c r="H165" s="228">
        <v>0.34599999999999997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336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3725</v>
      </c>
    </row>
    <row r="166" s="10" customFormat="1" ht="22.8" customHeight="1">
      <c r="B166" s="210"/>
      <c r="C166" s="211"/>
      <c r="D166" s="212" t="s">
        <v>72</v>
      </c>
      <c r="E166" s="248" t="s">
        <v>1456</v>
      </c>
      <c r="F166" s="248" t="s">
        <v>1457</v>
      </c>
      <c r="G166" s="211"/>
      <c r="H166" s="211"/>
      <c r="I166" s="214"/>
      <c r="J166" s="249">
        <f>BK166</f>
        <v>0</v>
      </c>
      <c r="K166" s="211"/>
      <c r="L166" s="216"/>
      <c r="M166" s="217"/>
      <c r="N166" s="218"/>
      <c r="O166" s="218"/>
      <c r="P166" s="219">
        <f>P167</f>
        <v>0</v>
      </c>
      <c r="Q166" s="218"/>
      <c r="R166" s="219">
        <f>R167</f>
        <v>0.00080000000000000004</v>
      </c>
      <c r="S166" s="218"/>
      <c r="T166" s="220">
        <f>T167</f>
        <v>0</v>
      </c>
      <c r="AR166" s="221" t="s">
        <v>83</v>
      </c>
      <c r="AT166" s="222" t="s">
        <v>72</v>
      </c>
      <c r="AU166" s="222" t="s">
        <v>81</v>
      </c>
      <c r="AY166" s="221" t="s">
        <v>208</v>
      </c>
      <c r="BK166" s="223">
        <f>BK167</f>
        <v>0</v>
      </c>
    </row>
    <row r="167" s="1" customFormat="1" ht="24" customHeight="1">
      <c r="B167" s="37"/>
      <c r="C167" s="224" t="s">
        <v>392</v>
      </c>
      <c r="D167" s="224" t="s">
        <v>209</v>
      </c>
      <c r="E167" s="225" t="s">
        <v>1461</v>
      </c>
      <c r="F167" s="226" t="s">
        <v>1462</v>
      </c>
      <c r="G167" s="227" t="s">
        <v>600</v>
      </c>
      <c r="H167" s="228">
        <v>16</v>
      </c>
      <c r="I167" s="229"/>
      <c r="J167" s="230">
        <f>ROUND(I167*H167,2)</f>
        <v>0</v>
      </c>
      <c r="K167" s="226" t="s">
        <v>1</v>
      </c>
      <c r="L167" s="42"/>
      <c r="M167" s="237" t="s">
        <v>1</v>
      </c>
      <c r="N167" s="238" t="s">
        <v>38</v>
      </c>
      <c r="O167" s="239"/>
      <c r="P167" s="240">
        <f>O167*H167</f>
        <v>0</v>
      </c>
      <c r="Q167" s="240">
        <v>5.0000000000000002E-05</v>
      </c>
      <c r="R167" s="240">
        <f>Q167*H167</f>
        <v>0.00080000000000000004</v>
      </c>
      <c r="S167" s="240">
        <v>0</v>
      </c>
      <c r="T167" s="241">
        <f>S167*H167</f>
        <v>0</v>
      </c>
      <c r="AR167" s="235" t="s">
        <v>336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3726</v>
      </c>
    </row>
    <row r="168" s="1" customFormat="1" ht="6.96" customHeight="1">
      <c r="B168" s="60"/>
      <c r="C168" s="61"/>
      <c r="D168" s="61"/>
      <c r="E168" s="61"/>
      <c r="F168" s="61"/>
      <c r="G168" s="61"/>
      <c r="H168" s="61"/>
      <c r="I168" s="182"/>
      <c r="J168" s="61"/>
      <c r="K168" s="61"/>
      <c r="L168" s="42"/>
    </row>
  </sheetData>
  <sheetProtection sheet="1" autoFilter="0" formatColumns="0" formatRows="0" objects="1" scenarios="1" spinCount="100000" saltValue="yqWxPnW4/1026tAm1MqWn6KGFd3+1PxFmqi468KsWNxeMWc53xGyudM/O1y4lwfCy1uvgxOCbHzisMfzzi8c3A==" hashValue="clQNvixGZhFrG8QSpUvjk3M5gEdR9nqDSO/3JCuJ4OgGccQU37KV+Lve/ZHDdXT1hvMf/grRc1rwQ9bS8pzLfA==" algorithmName="SHA-512" password="CC35"/>
  <autoFilter ref="C130:K16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160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ht="12" customHeight="1">
      <c r="B8" s="19"/>
      <c r="D8" s="147" t="s">
        <v>187</v>
      </c>
      <c r="L8" s="19"/>
    </row>
    <row r="9" s="1" customFormat="1" ht="16.5" customHeight="1">
      <c r="B9" s="42"/>
      <c r="E9" s="148" t="s">
        <v>3727</v>
      </c>
      <c r="F9" s="1"/>
      <c r="G9" s="1"/>
      <c r="H9" s="1"/>
      <c r="I9" s="149"/>
      <c r="L9" s="42"/>
    </row>
    <row r="10" s="1" customFormat="1" ht="12" customHeight="1">
      <c r="B10" s="42"/>
      <c r="D10" s="147" t="s">
        <v>233</v>
      </c>
      <c r="I10" s="149"/>
      <c r="L10" s="42"/>
    </row>
    <row r="11" s="1" customFormat="1" ht="36.96" customHeight="1">
      <c r="B11" s="42"/>
      <c r="E11" s="150" t="s">
        <v>1178</v>
      </c>
      <c r="F11" s="1"/>
      <c r="G11" s="1"/>
      <c r="H11" s="1"/>
      <c r="I11" s="149"/>
      <c r="L11" s="42"/>
    </row>
    <row r="12" s="1" customFormat="1">
      <c r="B12" s="42"/>
      <c r="I12" s="149"/>
      <c r="L12" s="42"/>
    </row>
    <row r="13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="1" customFormat="1" ht="10.8" customHeight="1">
      <c r="B15" s="42"/>
      <c r="I15" s="149"/>
      <c r="L15" s="42"/>
    </row>
    <row r="16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="1" customFormat="1" ht="6.96" customHeight="1">
      <c r="B18" s="42"/>
      <c r="I18" s="149"/>
      <c r="L18" s="42"/>
    </row>
    <row r="19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="1" customFormat="1" ht="6.96" customHeight="1">
      <c r="B21" s="42"/>
      <c r="I21" s="149"/>
      <c r="L21" s="42"/>
    </row>
    <row r="2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="1" customFormat="1" ht="6.96" customHeight="1">
      <c r="B24" s="42"/>
      <c r="I24" s="149"/>
      <c r="L24" s="42"/>
    </row>
    <row r="25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="1" customFormat="1" ht="6.96" customHeight="1">
      <c r="B27" s="42"/>
      <c r="I27" s="149"/>
      <c r="L27" s="42"/>
    </row>
    <row r="28" s="1" customFormat="1" ht="12" customHeight="1">
      <c r="B28" s="42"/>
      <c r="D28" s="147" t="s">
        <v>32</v>
      </c>
      <c r="I28" s="149"/>
      <c r="L28" s="42"/>
    </row>
    <row r="29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="1" customFormat="1" ht="6.96" customHeight="1">
      <c r="B30" s="42"/>
      <c r="I30" s="149"/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="1" customFormat="1" ht="25.44" customHeight="1">
      <c r="B32" s="42"/>
      <c r="D32" s="157" t="s">
        <v>33</v>
      </c>
      <c r="I32" s="149"/>
      <c r="J32" s="158">
        <f>ROUND(J124,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="1" customFormat="1" ht="14.4" customHeight="1">
      <c r="B35" s="42"/>
      <c r="D35" s="161" t="s">
        <v>37</v>
      </c>
      <c r="E35" s="147" t="s">
        <v>38</v>
      </c>
      <c r="F35" s="162">
        <f>ROUND((SUM(BE124:BE146)),  2)</f>
        <v>0</v>
      </c>
      <c r="I35" s="163">
        <v>0.20999999999999999</v>
      </c>
      <c r="J35" s="162">
        <f>ROUND(((SUM(BE124:BE146))*I35),  2)</f>
        <v>0</v>
      </c>
      <c r="L35" s="42"/>
    </row>
    <row r="36" s="1" customFormat="1" ht="14.4" customHeight="1">
      <c r="B36" s="42"/>
      <c r="E36" s="147" t="s">
        <v>39</v>
      </c>
      <c r="F36" s="162">
        <f>ROUND((SUM(BF124:BF146)),  2)</f>
        <v>0</v>
      </c>
      <c r="I36" s="163">
        <v>0.14999999999999999</v>
      </c>
      <c r="J36" s="162">
        <f>ROUND(((SUM(BF124:BF146))*I36),  2)</f>
        <v>0</v>
      </c>
      <c r="L36" s="42"/>
    </row>
    <row r="37" hidden="1" s="1" customFormat="1" ht="14.4" customHeight="1">
      <c r="B37" s="42"/>
      <c r="E37" s="147" t="s">
        <v>40</v>
      </c>
      <c r="F37" s="162">
        <f>ROUND((SUM(BG124:BG146)),  2)</f>
        <v>0</v>
      </c>
      <c r="I37" s="163">
        <v>0.20999999999999999</v>
      </c>
      <c r="J37" s="162">
        <f>0</f>
        <v>0</v>
      </c>
      <c r="L37" s="42"/>
    </row>
    <row r="38" hidden="1" s="1" customFormat="1" ht="14.4" customHeight="1">
      <c r="B38" s="42"/>
      <c r="E38" s="147" t="s">
        <v>41</v>
      </c>
      <c r="F38" s="162">
        <f>ROUND((SUM(BH124:BH146)),  2)</f>
        <v>0</v>
      </c>
      <c r="I38" s="163">
        <v>0.14999999999999999</v>
      </c>
      <c r="J38" s="162">
        <f>0</f>
        <v>0</v>
      </c>
      <c r="L38" s="42"/>
    </row>
    <row r="39" hidden="1" s="1" customFormat="1" ht="14.4" customHeight="1">
      <c r="B39" s="42"/>
      <c r="E39" s="147" t="s">
        <v>42</v>
      </c>
      <c r="F39" s="162">
        <f>ROUND((SUM(BI124:BI146)),  2)</f>
        <v>0</v>
      </c>
      <c r="I39" s="163">
        <v>0</v>
      </c>
      <c r="J39" s="162">
        <f>0</f>
        <v>0</v>
      </c>
      <c r="L39" s="42"/>
    </row>
    <row r="40" s="1" customFormat="1" ht="6.96" customHeight="1">
      <c r="B40" s="42"/>
      <c r="I40" s="149"/>
      <c r="L40" s="42"/>
    </row>
    <row r="41" s="1" customFormat="1" ht="25.4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="1" customFormat="1" ht="14.4" customHeight="1">
      <c r="B42" s="42"/>
      <c r="I42" s="149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="1" customFormat="1" ht="16.5" customHeight="1">
      <c r="B87" s="37"/>
      <c r="C87" s="38"/>
      <c r="D87" s="38"/>
      <c r="E87" s="186" t="s">
        <v>3727</v>
      </c>
      <c r="F87" s="38"/>
      <c r="G87" s="38"/>
      <c r="H87" s="38"/>
      <c r="I87" s="149"/>
      <c r="J87" s="38"/>
      <c r="K87" s="38"/>
      <c r="L87" s="42"/>
    </row>
    <row r="88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="1" customFormat="1" ht="16.5" customHeight="1">
      <c r="B89" s="37"/>
      <c r="C89" s="38"/>
      <c r="D89" s="38"/>
      <c r="E89" s="70" t="str">
        <f>E11</f>
        <v>STR - STROJNÍ</v>
      </c>
      <c r="F89" s="38"/>
      <c r="G89" s="38"/>
      <c r="H89" s="38"/>
      <c r="I89" s="149"/>
      <c r="J89" s="38"/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="1" customFormat="1" ht="29.28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J124</f>
        <v>0</v>
      </c>
      <c r="K98" s="38"/>
      <c r="L98" s="42"/>
      <c r="AU98" s="16" t="s">
        <v>193</v>
      </c>
    </row>
    <row r="99" s="8" customFormat="1" ht="24.96" customHeight="1">
      <c r="B99" s="192"/>
      <c r="C99" s="193"/>
      <c r="D99" s="194" t="s">
        <v>3728</v>
      </c>
      <c r="E99" s="195"/>
      <c r="F99" s="195"/>
      <c r="G99" s="195"/>
      <c r="H99" s="195"/>
      <c r="I99" s="196"/>
      <c r="J99" s="197">
        <f>J125</f>
        <v>0</v>
      </c>
      <c r="K99" s="193"/>
      <c r="L99" s="198"/>
    </row>
    <row r="100" s="11" customFormat="1" ht="19.92" customHeight="1">
      <c r="B100" s="242"/>
      <c r="C100" s="127"/>
      <c r="D100" s="243" t="s">
        <v>2181</v>
      </c>
      <c r="E100" s="244"/>
      <c r="F100" s="244"/>
      <c r="G100" s="244"/>
      <c r="H100" s="244"/>
      <c r="I100" s="245"/>
      <c r="J100" s="246">
        <f>J126</f>
        <v>0</v>
      </c>
      <c r="K100" s="127"/>
      <c r="L100" s="247"/>
    </row>
    <row r="101" s="11" customFormat="1" ht="19.92" customHeight="1">
      <c r="B101" s="242"/>
      <c r="C101" s="127"/>
      <c r="D101" s="243" t="s">
        <v>3729</v>
      </c>
      <c r="E101" s="244"/>
      <c r="F101" s="244"/>
      <c r="G101" s="244"/>
      <c r="H101" s="244"/>
      <c r="I101" s="245"/>
      <c r="J101" s="246">
        <f>J132</f>
        <v>0</v>
      </c>
      <c r="K101" s="127"/>
      <c r="L101" s="247"/>
    </row>
    <row r="102" s="11" customFormat="1" ht="19.92" customHeight="1">
      <c r="B102" s="242"/>
      <c r="C102" s="127"/>
      <c r="D102" s="243" t="s">
        <v>3730</v>
      </c>
      <c r="E102" s="244"/>
      <c r="F102" s="244"/>
      <c r="G102" s="244"/>
      <c r="H102" s="244"/>
      <c r="I102" s="245"/>
      <c r="J102" s="246">
        <f>J144</f>
        <v>0</v>
      </c>
      <c r="K102" s="127"/>
      <c r="L102" s="247"/>
    </row>
    <row r="103" s="1" customFormat="1" ht="21.84" customHeight="1">
      <c r="B103" s="37"/>
      <c r="C103" s="38"/>
      <c r="D103" s="38"/>
      <c r="E103" s="38"/>
      <c r="F103" s="38"/>
      <c r="G103" s="38"/>
      <c r="H103" s="38"/>
      <c r="I103" s="149"/>
      <c r="J103" s="38"/>
      <c r="K103" s="38"/>
      <c r="L103" s="42"/>
    </row>
    <row r="104" s="1" customFormat="1" ht="6.96" customHeight="1">
      <c r="B104" s="60"/>
      <c r="C104" s="61"/>
      <c r="D104" s="61"/>
      <c r="E104" s="61"/>
      <c r="F104" s="61"/>
      <c r="G104" s="61"/>
      <c r="H104" s="61"/>
      <c r="I104" s="182"/>
      <c r="J104" s="61"/>
      <c r="K104" s="61"/>
      <c r="L104" s="42"/>
    </row>
    <row r="108" s="1" customFormat="1" ht="6.96" customHeight="1">
      <c r="B108" s="62"/>
      <c r="C108" s="63"/>
      <c r="D108" s="63"/>
      <c r="E108" s="63"/>
      <c r="F108" s="63"/>
      <c r="G108" s="63"/>
      <c r="H108" s="63"/>
      <c r="I108" s="185"/>
      <c r="J108" s="63"/>
      <c r="K108" s="63"/>
      <c r="L108" s="42"/>
    </row>
    <row r="109" s="1" customFormat="1" ht="24.96" customHeight="1">
      <c r="B109" s="37"/>
      <c r="C109" s="22" t="s">
        <v>194</v>
      </c>
      <c r="D109" s="38"/>
      <c r="E109" s="38"/>
      <c r="F109" s="38"/>
      <c r="G109" s="38"/>
      <c r="H109" s="38"/>
      <c r="I109" s="149"/>
      <c r="J109" s="38"/>
      <c r="K109" s="38"/>
      <c r="L109" s="42"/>
    </row>
    <row r="110" s="1" customFormat="1" ht="6.96" customHeight="1">
      <c r="B110" s="37"/>
      <c r="C110" s="38"/>
      <c r="D110" s="38"/>
      <c r="E110" s="38"/>
      <c r="F110" s="38"/>
      <c r="G110" s="38"/>
      <c r="H110" s="38"/>
      <c r="I110" s="149"/>
      <c r="J110" s="38"/>
      <c r="K110" s="38"/>
      <c r="L110" s="42"/>
    </row>
    <row r="111" s="1" customFormat="1" ht="12" customHeight="1">
      <c r="B111" s="37"/>
      <c r="C111" s="31" t="s">
        <v>16</v>
      </c>
      <c r="D111" s="38"/>
      <c r="E111" s="38"/>
      <c r="F111" s="38"/>
      <c r="G111" s="38"/>
      <c r="H111" s="38"/>
      <c r="I111" s="149"/>
      <c r="J111" s="38"/>
      <c r="K111" s="38"/>
      <c r="L111" s="42"/>
    </row>
    <row r="112" s="1" customFormat="1" ht="16.5" customHeight="1">
      <c r="B112" s="37"/>
      <c r="C112" s="38"/>
      <c r="D112" s="38"/>
      <c r="E112" s="186" t="str">
        <f>E7</f>
        <v>NOVÝ ZDROJ TEPLA, TEPLOVODNÍ ROZVODY A REGULACE VYTÁPĚNÍ DŘEVOTERM s.r.o, BŘEZOVÁ</v>
      </c>
      <c r="F112" s="31"/>
      <c r="G112" s="31"/>
      <c r="H112" s="31"/>
      <c r="I112" s="149"/>
      <c r="J112" s="38"/>
      <c r="K112" s="38"/>
      <c r="L112" s="42"/>
    </row>
    <row r="113" ht="12" customHeight="1">
      <c r="B113" s="20"/>
      <c r="C113" s="31" t="s">
        <v>187</v>
      </c>
      <c r="D113" s="21"/>
      <c r="E113" s="21"/>
      <c r="F113" s="21"/>
      <c r="G113" s="21"/>
      <c r="H113" s="21"/>
      <c r="I113" s="141"/>
      <c r="J113" s="21"/>
      <c r="K113" s="21"/>
      <c r="L113" s="19"/>
    </row>
    <row r="114" s="1" customFormat="1" ht="16.5" customHeight="1">
      <c r="B114" s="37"/>
      <c r="C114" s="38"/>
      <c r="D114" s="38"/>
      <c r="E114" s="186" t="s">
        <v>3727</v>
      </c>
      <c r="F114" s="38"/>
      <c r="G114" s="38"/>
      <c r="H114" s="38"/>
      <c r="I114" s="149"/>
      <c r="J114" s="38"/>
      <c r="K114" s="38"/>
      <c r="L114" s="42"/>
    </row>
    <row r="115" s="1" customFormat="1" ht="12" customHeight="1">
      <c r="B115" s="37"/>
      <c r="C115" s="31" t="s">
        <v>233</v>
      </c>
      <c r="D115" s="38"/>
      <c r="E115" s="38"/>
      <c r="F115" s="38"/>
      <c r="G115" s="38"/>
      <c r="H115" s="38"/>
      <c r="I115" s="149"/>
      <c r="J115" s="38"/>
      <c r="K115" s="38"/>
      <c r="L115" s="42"/>
    </row>
    <row r="116" s="1" customFormat="1" ht="16.5" customHeight="1">
      <c r="B116" s="37"/>
      <c r="C116" s="38"/>
      <c r="D116" s="38"/>
      <c r="E116" s="70" t="str">
        <f>E11</f>
        <v>STR - STROJNÍ</v>
      </c>
      <c r="F116" s="38"/>
      <c r="G116" s="38"/>
      <c r="H116" s="38"/>
      <c r="I116" s="149"/>
      <c r="J116" s="38"/>
      <c r="K116" s="38"/>
      <c r="L116" s="42"/>
    </row>
    <row r="117" s="1" customFormat="1" ht="6.96" customHeight="1">
      <c r="B117" s="37"/>
      <c r="C117" s="38"/>
      <c r="D117" s="38"/>
      <c r="E117" s="38"/>
      <c r="F117" s="38"/>
      <c r="G117" s="38"/>
      <c r="H117" s="38"/>
      <c r="I117" s="149"/>
      <c r="J117" s="38"/>
      <c r="K117" s="38"/>
      <c r="L117" s="42"/>
    </row>
    <row r="118" s="1" customFormat="1" ht="12" customHeight="1">
      <c r="B118" s="37"/>
      <c r="C118" s="31" t="s">
        <v>20</v>
      </c>
      <c r="D118" s="38"/>
      <c r="E118" s="38"/>
      <c r="F118" s="26" t="str">
        <f>F14</f>
        <v xml:space="preserve"> </v>
      </c>
      <c r="G118" s="38"/>
      <c r="H118" s="38"/>
      <c r="I118" s="151" t="s">
        <v>22</v>
      </c>
      <c r="J118" s="73" t="str">
        <f>IF(J14="","",J14)</f>
        <v>26. 4. 2019</v>
      </c>
      <c r="K118" s="38"/>
      <c r="L118" s="42"/>
    </row>
    <row r="119" s="1" customFormat="1" ht="6.96" customHeight="1">
      <c r="B119" s="37"/>
      <c r="C119" s="38"/>
      <c r="D119" s="38"/>
      <c r="E119" s="38"/>
      <c r="F119" s="38"/>
      <c r="G119" s="38"/>
      <c r="H119" s="38"/>
      <c r="I119" s="149"/>
      <c r="J119" s="38"/>
      <c r="K119" s="38"/>
      <c r="L119" s="42"/>
    </row>
    <row r="120" s="1" customFormat="1" ht="15.15" customHeight="1">
      <c r="B120" s="37"/>
      <c r="C120" s="31" t="s">
        <v>24</v>
      </c>
      <c r="D120" s="38"/>
      <c r="E120" s="38"/>
      <c r="F120" s="26" t="str">
        <f>E17</f>
        <v xml:space="preserve"> </v>
      </c>
      <c r="G120" s="38"/>
      <c r="H120" s="38"/>
      <c r="I120" s="151" t="s">
        <v>29</v>
      </c>
      <c r="J120" s="35" t="str">
        <f>E23</f>
        <v xml:space="preserve"> </v>
      </c>
      <c r="K120" s="38"/>
      <c r="L120" s="42"/>
    </row>
    <row r="121" s="1" customFormat="1" ht="15.15" customHeight="1">
      <c r="B121" s="37"/>
      <c r="C121" s="31" t="s">
        <v>27</v>
      </c>
      <c r="D121" s="38"/>
      <c r="E121" s="38"/>
      <c r="F121" s="26" t="str">
        <f>IF(E20="","",E20)</f>
        <v>Vyplň údaj</v>
      </c>
      <c r="G121" s="38"/>
      <c r="H121" s="38"/>
      <c r="I121" s="151" t="s">
        <v>30</v>
      </c>
      <c r="J121" s="35" t="str">
        <f>E26</f>
        <v xml:space="preserve"> </v>
      </c>
      <c r="K121" s="38"/>
      <c r="L121" s="42"/>
    </row>
    <row r="122" s="1" customFormat="1" ht="10.32" customHeight="1">
      <c r="B122" s="37"/>
      <c r="C122" s="38"/>
      <c r="D122" s="38"/>
      <c r="E122" s="38"/>
      <c r="F122" s="38"/>
      <c r="G122" s="38"/>
      <c r="H122" s="38"/>
      <c r="I122" s="149"/>
      <c r="J122" s="38"/>
      <c r="K122" s="38"/>
      <c r="L122" s="42"/>
    </row>
    <row r="123" s="9" customFormat="1" ht="29.28" customHeight="1">
      <c r="B123" s="199"/>
      <c r="C123" s="200" t="s">
        <v>195</v>
      </c>
      <c r="D123" s="201" t="s">
        <v>58</v>
      </c>
      <c r="E123" s="201" t="s">
        <v>54</v>
      </c>
      <c r="F123" s="201" t="s">
        <v>55</v>
      </c>
      <c r="G123" s="201" t="s">
        <v>196</v>
      </c>
      <c r="H123" s="201" t="s">
        <v>197</v>
      </c>
      <c r="I123" s="202" t="s">
        <v>198</v>
      </c>
      <c r="J123" s="203" t="s">
        <v>191</v>
      </c>
      <c r="K123" s="204" t="s">
        <v>199</v>
      </c>
      <c r="L123" s="205"/>
      <c r="M123" s="94" t="s">
        <v>1</v>
      </c>
      <c r="N123" s="95" t="s">
        <v>37</v>
      </c>
      <c r="O123" s="95" t="s">
        <v>200</v>
      </c>
      <c r="P123" s="95" t="s">
        <v>201</v>
      </c>
      <c r="Q123" s="95" t="s">
        <v>202</v>
      </c>
      <c r="R123" s="95" t="s">
        <v>203</v>
      </c>
      <c r="S123" s="95" t="s">
        <v>204</v>
      </c>
      <c r="T123" s="96" t="s">
        <v>205</v>
      </c>
    </row>
    <row r="124" s="1" customFormat="1" ht="22.8" customHeight="1">
      <c r="B124" s="37"/>
      <c r="C124" s="101" t="s">
        <v>206</v>
      </c>
      <c r="D124" s="38"/>
      <c r="E124" s="38"/>
      <c r="F124" s="38"/>
      <c r="G124" s="38"/>
      <c r="H124" s="38"/>
      <c r="I124" s="149"/>
      <c r="J124" s="206">
        <f>BK124</f>
        <v>0</v>
      </c>
      <c r="K124" s="38"/>
      <c r="L124" s="42"/>
      <c r="M124" s="97"/>
      <c r="N124" s="98"/>
      <c r="O124" s="98"/>
      <c r="P124" s="207">
        <f>P125</f>
        <v>0</v>
      </c>
      <c r="Q124" s="98"/>
      <c r="R124" s="207">
        <f>R125</f>
        <v>0.053460000000000001</v>
      </c>
      <c r="S124" s="98"/>
      <c r="T124" s="208">
        <f>T125</f>
        <v>12.90954</v>
      </c>
      <c r="AT124" s="16" t="s">
        <v>72</v>
      </c>
      <c r="AU124" s="16" t="s">
        <v>193</v>
      </c>
      <c r="BK124" s="209">
        <f>BK125</f>
        <v>0</v>
      </c>
    </row>
    <row r="125" s="10" customFormat="1" ht="25.92" customHeight="1">
      <c r="B125" s="210"/>
      <c r="C125" s="211"/>
      <c r="D125" s="212" t="s">
        <v>72</v>
      </c>
      <c r="E125" s="213" t="s">
        <v>1200</v>
      </c>
      <c r="F125" s="213" t="s">
        <v>3731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P126+P132+P144</f>
        <v>0</v>
      </c>
      <c r="Q125" s="218"/>
      <c r="R125" s="219">
        <f>R126+R132+R144</f>
        <v>0.053460000000000001</v>
      </c>
      <c r="S125" s="218"/>
      <c r="T125" s="220">
        <f>T126+T132+T144</f>
        <v>12.90954</v>
      </c>
      <c r="AR125" s="221" t="s">
        <v>83</v>
      </c>
      <c r="AT125" s="222" t="s">
        <v>72</v>
      </c>
      <c r="AU125" s="222" t="s">
        <v>73</v>
      </c>
      <c r="AY125" s="221" t="s">
        <v>208</v>
      </c>
      <c r="BK125" s="223">
        <f>BK126+BK132+BK144</f>
        <v>0</v>
      </c>
    </row>
    <row r="126" s="10" customFormat="1" ht="22.8" customHeight="1">
      <c r="B126" s="210"/>
      <c r="C126" s="211"/>
      <c r="D126" s="212" t="s">
        <v>72</v>
      </c>
      <c r="E126" s="248" t="s">
        <v>1202</v>
      </c>
      <c r="F126" s="248" t="s">
        <v>2283</v>
      </c>
      <c r="G126" s="211"/>
      <c r="H126" s="211"/>
      <c r="I126" s="214"/>
      <c r="J126" s="249">
        <f>BK126</f>
        <v>0</v>
      </c>
      <c r="K126" s="211"/>
      <c r="L126" s="216"/>
      <c r="M126" s="217"/>
      <c r="N126" s="218"/>
      <c r="O126" s="218"/>
      <c r="P126" s="219">
        <f>SUM(P127:P131)</f>
        <v>0</v>
      </c>
      <c r="Q126" s="218"/>
      <c r="R126" s="219">
        <f>SUM(R127:R131)</f>
        <v>0</v>
      </c>
      <c r="S126" s="218"/>
      <c r="T126" s="220">
        <f>SUM(T127:T131)</f>
        <v>5.1696</v>
      </c>
      <c r="AR126" s="221" t="s">
        <v>83</v>
      </c>
      <c r="AT126" s="222" t="s">
        <v>72</v>
      </c>
      <c r="AU126" s="222" t="s">
        <v>81</v>
      </c>
      <c r="AY126" s="221" t="s">
        <v>208</v>
      </c>
      <c r="BK126" s="223">
        <f>SUM(BK127:BK131)</f>
        <v>0</v>
      </c>
    </row>
    <row r="127" s="1" customFormat="1" ht="16.5" customHeight="1">
      <c r="B127" s="37"/>
      <c r="C127" s="224" t="s">
        <v>81</v>
      </c>
      <c r="D127" s="224" t="s">
        <v>209</v>
      </c>
      <c r="E127" s="225" t="s">
        <v>3732</v>
      </c>
      <c r="F127" s="226" t="s">
        <v>3733</v>
      </c>
      <c r="G127" s="227" t="s">
        <v>212</v>
      </c>
      <c r="H127" s="228">
        <v>1</v>
      </c>
      <c r="I127" s="229"/>
      <c r="J127" s="230">
        <f>ROUND(I127*H127,2)</f>
        <v>0</v>
      </c>
      <c r="K127" s="226" t="s">
        <v>1</v>
      </c>
      <c r="L127" s="42"/>
      <c r="M127" s="231" t="s">
        <v>1</v>
      </c>
      <c r="N127" s="232" t="s">
        <v>38</v>
      </c>
      <c r="O127" s="85"/>
      <c r="P127" s="233">
        <f>O127*H127</f>
        <v>0</v>
      </c>
      <c r="Q127" s="233">
        <v>0</v>
      </c>
      <c r="R127" s="233">
        <f>Q127*H127</f>
        <v>0</v>
      </c>
      <c r="S127" s="233">
        <v>0</v>
      </c>
      <c r="T127" s="234">
        <f>S127*H127</f>
        <v>0</v>
      </c>
      <c r="AR127" s="235" t="s">
        <v>336</v>
      </c>
      <c r="AT127" s="235" t="s">
        <v>209</v>
      </c>
      <c r="AU127" s="235" t="s">
        <v>83</v>
      </c>
      <c r="AY127" s="16" t="s">
        <v>208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6" t="s">
        <v>81</v>
      </c>
      <c r="BK127" s="236">
        <f>ROUND(I127*H127,2)</f>
        <v>0</v>
      </c>
      <c r="BL127" s="16" t="s">
        <v>336</v>
      </c>
      <c r="BM127" s="235" t="s">
        <v>3734</v>
      </c>
    </row>
    <row r="128" s="1" customFormat="1" ht="24" customHeight="1">
      <c r="B128" s="37"/>
      <c r="C128" s="224" t="s">
        <v>83</v>
      </c>
      <c r="D128" s="224" t="s">
        <v>209</v>
      </c>
      <c r="E128" s="225" t="s">
        <v>3735</v>
      </c>
      <c r="F128" s="226" t="s">
        <v>3736</v>
      </c>
      <c r="G128" s="227" t="s">
        <v>600</v>
      </c>
      <c r="H128" s="228">
        <v>720</v>
      </c>
      <c r="I128" s="229"/>
      <c r="J128" s="230">
        <f>ROUND(I128*H128,2)</f>
        <v>0</v>
      </c>
      <c r="K128" s="226" t="s">
        <v>1</v>
      </c>
      <c r="L128" s="42"/>
      <c r="M128" s="231" t="s">
        <v>1</v>
      </c>
      <c r="N128" s="232" t="s">
        <v>38</v>
      </c>
      <c r="O128" s="85"/>
      <c r="P128" s="233">
        <f>O128*H128</f>
        <v>0</v>
      </c>
      <c r="Q128" s="233">
        <v>0</v>
      </c>
      <c r="R128" s="233">
        <f>Q128*H128</f>
        <v>0</v>
      </c>
      <c r="S128" s="233">
        <v>0.0071799999999999998</v>
      </c>
      <c r="T128" s="234">
        <f>S128*H128</f>
        <v>5.1696</v>
      </c>
      <c r="AR128" s="235" t="s">
        <v>336</v>
      </c>
      <c r="AT128" s="235" t="s">
        <v>209</v>
      </c>
      <c r="AU128" s="235" t="s">
        <v>83</v>
      </c>
      <c r="AY128" s="16" t="s">
        <v>208</v>
      </c>
      <c r="BE128" s="236">
        <f>IF(N128="základní",J128,0)</f>
        <v>0</v>
      </c>
      <c r="BF128" s="236">
        <f>IF(N128="snížená",J128,0)</f>
        <v>0</v>
      </c>
      <c r="BG128" s="236">
        <f>IF(N128="zákl. přenesená",J128,0)</f>
        <v>0</v>
      </c>
      <c r="BH128" s="236">
        <f>IF(N128="sníž. přenesená",J128,0)</f>
        <v>0</v>
      </c>
      <c r="BI128" s="236">
        <f>IF(N128="nulová",J128,0)</f>
        <v>0</v>
      </c>
      <c r="BJ128" s="16" t="s">
        <v>81</v>
      </c>
      <c r="BK128" s="236">
        <f>ROUND(I128*H128,2)</f>
        <v>0</v>
      </c>
      <c r="BL128" s="16" t="s">
        <v>336</v>
      </c>
      <c r="BM128" s="235" t="s">
        <v>3737</v>
      </c>
    </row>
    <row r="129" s="1" customFormat="1" ht="24" customHeight="1">
      <c r="B129" s="37"/>
      <c r="C129" s="224" t="s">
        <v>104</v>
      </c>
      <c r="D129" s="224" t="s">
        <v>209</v>
      </c>
      <c r="E129" s="225" t="s">
        <v>3738</v>
      </c>
      <c r="F129" s="226" t="s">
        <v>3739</v>
      </c>
      <c r="G129" s="227" t="s">
        <v>1227</v>
      </c>
      <c r="H129" s="228">
        <v>1.2</v>
      </c>
      <c r="I129" s="229"/>
      <c r="J129" s="230">
        <f>ROUND(I129*H129,2)</f>
        <v>0</v>
      </c>
      <c r="K129" s="226" t="s">
        <v>1</v>
      </c>
      <c r="L129" s="42"/>
      <c r="M129" s="231" t="s">
        <v>1</v>
      </c>
      <c r="N129" s="232" t="s">
        <v>38</v>
      </c>
      <c r="O129" s="85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35" t="s">
        <v>336</v>
      </c>
      <c r="AT129" s="235" t="s">
        <v>209</v>
      </c>
      <c r="AU129" s="235" t="s">
        <v>83</v>
      </c>
      <c r="AY129" s="16" t="s">
        <v>208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6" t="s">
        <v>81</v>
      </c>
      <c r="BK129" s="236">
        <f>ROUND(I129*H129,2)</f>
        <v>0</v>
      </c>
      <c r="BL129" s="16" t="s">
        <v>336</v>
      </c>
      <c r="BM129" s="235" t="s">
        <v>3740</v>
      </c>
    </row>
    <row r="130" s="1" customFormat="1" ht="24" customHeight="1">
      <c r="B130" s="37"/>
      <c r="C130" s="224" t="s">
        <v>221</v>
      </c>
      <c r="D130" s="224" t="s">
        <v>209</v>
      </c>
      <c r="E130" s="225" t="s">
        <v>3741</v>
      </c>
      <c r="F130" s="226" t="s">
        <v>3742</v>
      </c>
      <c r="G130" s="227" t="s">
        <v>1227</v>
      </c>
      <c r="H130" s="228">
        <v>0.69999999999999996</v>
      </c>
      <c r="I130" s="229"/>
      <c r="J130" s="230">
        <f>ROUND(I130*H130,2)</f>
        <v>0</v>
      </c>
      <c r="K130" s="226" t="s">
        <v>1</v>
      </c>
      <c r="L130" s="42"/>
      <c r="M130" s="231" t="s">
        <v>1</v>
      </c>
      <c r="N130" s="232" t="s">
        <v>38</v>
      </c>
      <c r="O130" s="85"/>
      <c r="P130" s="233">
        <f>O130*H130</f>
        <v>0</v>
      </c>
      <c r="Q130" s="233">
        <v>0</v>
      </c>
      <c r="R130" s="233">
        <f>Q130*H130</f>
        <v>0</v>
      </c>
      <c r="S130" s="233">
        <v>0</v>
      </c>
      <c r="T130" s="234">
        <f>S130*H130</f>
        <v>0</v>
      </c>
      <c r="AR130" s="235" t="s">
        <v>336</v>
      </c>
      <c r="AT130" s="235" t="s">
        <v>209</v>
      </c>
      <c r="AU130" s="235" t="s">
        <v>83</v>
      </c>
      <c r="AY130" s="16" t="s">
        <v>208</v>
      </c>
      <c r="BE130" s="236">
        <f>IF(N130="základní",J130,0)</f>
        <v>0</v>
      </c>
      <c r="BF130" s="236">
        <f>IF(N130="snížená",J130,0)</f>
        <v>0</v>
      </c>
      <c r="BG130" s="236">
        <f>IF(N130="zákl. přenesená",J130,0)</f>
        <v>0</v>
      </c>
      <c r="BH130" s="236">
        <f>IF(N130="sníž. přenesená",J130,0)</f>
        <v>0</v>
      </c>
      <c r="BI130" s="236">
        <f>IF(N130="nulová",J130,0)</f>
        <v>0</v>
      </c>
      <c r="BJ130" s="16" t="s">
        <v>81</v>
      </c>
      <c r="BK130" s="236">
        <f>ROUND(I130*H130,2)</f>
        <v>0</v>
      </c>
      <c r="BL130" s="16" t="s">
        <v>336</v>
      </c>
      <c r="BM130" s="235" t="s">
        <v>3743</v>
      </c>
    </row>
    <row r="131" s="1" customFormat="1" ht="24" customHeight="1">
      <c r="B131" s="37"/>
      <c r="C131" s="224" t="s">
        <v>207</v>
      </c>
      <c r="D131" s="224" t="s">
        <v>209</v>
      </c>
      <c r="E131" s="225" t="s">
        <v>3744</v>
      </c>
      <c r="F131" s="226" t="s">
        <v>3745</v>
      </c>
      <c r="G131" s="227" t="s">
        <v>1227</v>
      </c>
      <c r="H131" s="228">
        <v>1.8999999999999999</v>
      </c>
      <c r="I131" s="229"/>
      <c r="J131" s="230">
        <f>ROUND(I131*H131,2)</f>
        <v>0</v>
      </c>
      <c r="K131" s="226" t="s">
        <v>1</v>
      </c>
      <c r="L131" s="42"/>
      <c r="M131" s="231" t="s">
        <v>1</v>
      </c>
      <c r="N131" s="232" t="s">
        <v>38</v>
      </c>
      <c r="O131" s="85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336</v>
      </c>
      <c r="AT131" s="235" t="s">
        <v>209</v>
      </c>
      <c r="AU131" s="235" t="s">
        <v>83</v>
      </c>
      <c r="AY131" s="16" t="s">
        <v>208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6" t="s">
        <v>81</v>
      </c>
      <c r="BK131" s="236">
        <f>ROUND(I131*H131,2)</f>
        <v>0</v>
      </c>
      <c r="BL131" s="16" t="s">
        <v>336</v>
      </c>
      <c r="BM131" s="235" t="s">
        <v>3746</v>
      </c>
    </row>
    <row r="132" s="10" customFormat="1" ht="22.8" customHeight="1">
      <c r="B132" s="210"/>
      <c r="C132" s="211"/>
      <c r="D132" s="212" t="s">
        <v>72</v>
      </c>
      <c r="E132" s="248" t="s">
        <v>1340</v>
      </c>
      <c r="F132" s="248" t="s">
        <v>3747</v>
      </c>
      <c r="G132" s="211"/>
      <c r="H132" s="211"/>
      <c r="I132" s="214"/>
      <c r="J132" s="249">
        <f>BK132</f>
        <v>0</v>
      </c>
      <c r="K132" s="211"/>
      <c r="L132" s="216"/>
      <c r="M132" s="217"/>
      <c r="N132" s="218"/>
      <c r="O132" s="218"/>
      <c r="P132" s="219">
        <f>SUM(P133:P143)</f>
        <v>0</v>
      </c>
      <c r="Q132" s="218"/>
      <c r="R132" s="219">
        <f>SUM(R133:R143)</f>
        <v>0.053220000000000003</v>
      </c>
      <c r="S132" s="218"/>
      <c r="T132" s="220">
        <f>SUM(T133:T143)</f>
        <v>7.4219400000000002</v>
      </c>
      <c r="AR132" s="221" t="s">
        <v>83</v>
      </c>
      <c r="AT132" s="222" t="s">
        <v>72</v>
      </c>
      <c r="AU132" s="222" t="s">
        <v>81</v>
      </c>
      <c r="AY132" s="221" t="s">
        <v>208</v>
      </c>
      <c r="BK132" s="223">
        <f>SUM(BK133:BK143)</f>
        <v>0</v>
      </c>
    </row>
    <row r="133" s="1" customFormat="1" ht="16.5" customHeight="1">
      <c r="B133" s="37"/>
      <c r="C133" s="224" t="s">
        <v>228</v>
      </c>
      <c r="D133" s="224" t="s">
        <v>209</v>
      </c>
      <c r="E133" s="225" t="s">
        <v>3748</v>
      </c>
      <c r="F133" s="226" t="s">
        <v>3749</v>
      </c>
      <c r="G133" s="227" t="s">
        <v>600</v>
      </c>
      <c r="H133" s="228">
        <v>310</v>
      </c>
      <c r="I133" s="229"/>
      <c r="J133" s="230">
        <f>ROUND(I133*H133,2)</f>
        <v>0</v>
      </c>
      <c r="K133" s="226" t="s">
        <v>1</v>
      </c>
      <c r="L133" s="42"/>
      <c r="M133" s="231" t="s">
        <v>1</v>
      </c>
      <c r="N133" s="232" t="s">
        <v>38</v>
      </c>
      <c r="O133" s="85"/>
      <c r="P133" s="233">
        <f>O133*H133</f>
        <v>0</v>
      </c>
      <c r="Q133" s="233">
        <v>5.0000000000000002E-05</v>
      </c>
      <c r="R133" s="233">
        <f>Q133*H133</f>
        <v>0.0155</v>
      </c>
      <c r="S133" s="233">
        <v>0.0047299999999999998</v>
      </c>
      <c r="T133" s="234">
        <f>S133*H133</f>
        <v>1.4662999999999999</v>
      </c>
      <c r="AR133" s="235" t="s">
        <v>336</v>
      </c>
      <c r="AT133" s="235" t="s">
        <v>209</v>
      </c>
      <c r="AU133" s="235" t="s">
        <v>83</v>
      </c>
      <c r="AY133" s="16" t="s">
        <v>208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81</v>
      </c>
      <c r="BK133" s="236">
        <f>ROUND(I133*H133,2)</f>
        <v>0</v>
      </c>
      <c r="BL133" s="16" t="s">
        <v>336</v>
      </c>
      <c r="BM133" s="235" t="s">
        <v>3750</v>
      </c>
    </row>
    <row r="134" s="1" customFormat="1" ht="16.5" customHeight="1">
      <c r="B134" s="37"/>
      <c r="C134" s="224" t="s">
        <v>302</v>
      </c>
      <c r="D134" s="224" t="s">
        <v>209</v>
      </c>
      <c r="E134" s="225" t="s">
        <v>3751</v>
      </c>
      <c r="F134" s="226" t="s">
        <v>3752</v>
      </c>
      <c r="G134" s="227" t="s">
        <v>600</v>
      </c>
      <c r="H134" s="228">
        <v>130</v>
      </c>
      <c r="I134" s="229"/>
      <c r="J134" s="230">
        <f>ROUND(I134*H134,2)</f>
        <v>0</v>
      </c>
      <c r="K134" s="226" t="s">
        <v>1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6.0000000000000002E-05</v>
      </c>
      <c r="R134" s="233">
        <f>Q134*H134</f>
        <v>0.0078000000000000005</v>
      </c>
      <c r="S134" s="233">
        <v>0.0084100000000000008</v>
      </c>
      <c r="T134" s="234">
        <f>S134*H134</f>
        <v>1.0933000000000002</v>
      </c>
      <c r="AR134" s="235" t="s">
        <v>336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3753</v>
      </c>
    </row>
    <row r="135" s="1" customFormat="1" ht="16.5" customHeight="1">
      <c r="B135" s="37"/>
      <c r="C135" s="224" t="s">
        <v>285</v>
      </c>
      <c r="D135" s="224" t="s">
        <v>209</v>
      </c>
      <c r="E135" s="225" t="s">
        <v>3754</v>
      </c>
      <c r="F135" s="226" t="s">
        <v>3755</v>
      </c>
      <c r="G135" s="227" t="s">
        <v>600</v>
      </c>
      <c r="H135" s="228">
        <v>210</v>
      </c>
      <c r="I135" s="229"/>
      <c r="J135" s="230">
        <f>ROUND(I135*H135,2)</f>
        <v>0</v>
      </c>
      <c r="K135" s="226" t="s">
        <v>1</v>
      </c>
      <c r="L135" s="42"/>
      <c r="M135" s="231" t="s">
        <v>1</v>
      </c>
      <c r="N135" s="232" t="s">
        <v>38</v>
      </c>
      <c r="O135" s="85"/>
      <c r="P135" s="233">
        <f>O135*H135</f>
        <v>0</v>
      </c>
      <c r="Q135" s="233">
        <v>0.00010000000000000001</v>
      </c>
      <c r="R135" s="233">
        <f>Q135*H135</f>
        <v>0.021000000000000001</v>
      </c>
      <c r="S135" s="233">
        <v>0.01384</v>
      </c>
      <c r="T135" s="234">
        <f>S135*H135</f>
        <v>2.9064000000000001</v>
      </c>
      <c r="AR135" s="235" t="s">
        <v>336</v>
      </c>
      <c r="AT135" s="235" t="s">
        <v>209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3756</v>
      </c>
    </row>
    <row r="136" s="1" customFormat="1" ht="16.5" customHeight="1">
      <c r="B136" s="37"/>
      <c r="C136" s="224" t="s">
        <v>309</v>
      </c>
      <c r="D136" s="224" t="s">
        <v>209</v>
      </c>
      <c r="E136" s="225" t="s">
        <v>3757</v>
      </c>
      <c r="F136" s="226" t="s">
        <v>3758</v>
      </c>
      <c r="G136" s="227" t="s">
        <v>600</v>
      </c>
      <c r="H136" s="228">
        <v>70</v>
      </c>
      <c r="I136" s="229"/>
      <c r="J136" s="230">
        <f>ROUND(I136*H136,2)</f>
        <v>0</v>
      </c>
      <c r="K136" s="226" t="s">
        <v>1195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0.00012</v>
      </c>
      <c r="R136" s="233">
        <f>Q136*H136</f>
        <v>0.0083999999999999995</v>
      </c>
      <c r="S136" s="233">
        <v>0.02359</v>
      </c>
      <c r="T136" s="234">
        <f>S136*H136</f>
        <v>1.6513</v>
      </c>
      <c r="AR136" s="235" t="s">
        <v>336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3759</v>
      </c>
    </row>
    <row r="137" s="1" customFormat="1" ht="16.5" customHeight="1">
      <c r="B137" s="37"/>
      <c r="C137" s="224" t="s">
        <v>313</v>
      </c>
      <c r="D137" s="224" t="s">
        <v>209</v>
      </c>
      <c r="E137" s="225" t="s">
        <v>3760</v>
      </c>
      <c r="F137" s="226" t="s">
        <v>3761</v>
      </c>
      <c r="G137" s="227" t="s">
        <v>212</v>
      </c>
      <c r="H137" s="228">
        <v>4</v>
      </c>
      <c r="I137" s="229"/>
      <c r="J137" s="230">
        <f>ROUND(I137*H137,2)</f>
        <v>0</v>
      </c>
      <c r="K137" s="226" t="s">
        <v>1</v>
      </c>
      <c r="L137" s="42"/>
      <c r="M137" s="231" t="s">
        <v>1</v>
      </c>
      <c r="N137" s="232" t="s">
        <v>38</v>
      </c>
      <c r="O137" s="85"/>
      <c r="P137" s="233">
        <f>O137*H137</f>
        <v>0</v>
      </c>
      <c r="Q137" s="233">
        <v>4.0000000000000003E-05</v>
      </c>
      <c r="R137" s="233">
        <f>Q137*H137</f>
        <v>0.00016000000000000001</v>
      </c>
      <c r="S137" s="233">
        <v>0.0070499999999999998</v>
      </c>
      <c r="T137" s="234">
        <f>S137*H137</f>
        <v>0.028199999999999999</v>
      </c>
      <c r="AR137" s="235" t="s">
        <v>336</v>
      </c>
      <c r="AT137" s="235" t="s">
        <v>209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336</v>
      </c>
      <c r="BM137" s="235" t="s">
        <v>3762</v>
      </c>
    </row>
    <row r="138" s="1" customFormat="1" ht="24" customHeight="1">
      <c r="B138" s="37"/>
      <c r="C138" s="224" t="s">
        <v>317</v>
      </c>
      <c r="D138" s="224" t="s">
        <v>209</v>
      </c>
      <c r="E138" s="225" t="s">
        <v>3763</v>
      </c>
      <c r="F138" s="226" t="s">
        <v>3764</v>
      </c>
      <c r="G138" s="227" t="s">
        <v>212</v>
      </c>
      <c r="H138" s="228">
        <v>100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0.00068000000000000005</v>
      </c>
      <c r="T138" s="234">
        <f>S138*H138</f>
        <v>0.068000000000000005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3765</v>
      </c>
    </row>
    <row r="139" s="1" customFormat="1" ht="24" customHeight="1">
      <c r="B139" s="37"/>
      <c r="C139" s="224" t="s">
        <v>321</v>
      </c>
      <c r="D139" s="224" t="s">
        <v>209</v>
      </c>
      <c r="E139" s="225" t="s">
        <v>3766</v>
      </c>
      <c r="F139" s="226" t="s">
        <v>3767</v>
      </c>
      <c r="G139" s="227" t="s">
        <v>212</v>
      </c>
      <c r="H139" s="228">
        <v>132</v>
      </c>
      <c r="I139" s="229"/>
      <c r="J139" s="230">
        <f>ROUND(I139*H139,2)</f>
        <v>0</v>
      </c>
      <c r="K139" s="226" t="s">
        <v>1195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0.00089999999999999998</v>
      </c>
      <c r="T139" s="234">
        <f>S139*H139</f>
        <v>0.1188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3768</v>
      </c>
    </row>
    <row r="140" s="1" customFormat="1" ht="24" customHeight="1">
      <c r="B140" s="37"/>
      <c r="C140" s="224" t="s">
        <v>325</v>
      </c>
      <c r="D140" s="224" t="s">
        <v>209</v>
      </c>
      <c r="E140" s="225" t="s">
        <v>3769</v>
      </c>
      <c r="F140" s="226" t="s">
        <v>3770</v>
      </c>
      <c r="G140" s="227" t="s">
        <v>212</v>
      </c>
      <c r="H140" s="228">
        <v>12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3.0000000000000001E-05</v>
      </c>
      <c r="R140" s="233">
        <f>Q140*H140</f>
        <v>0.00036000000000000002</v>
      </c>
      <c r="S140" s="233">
        <v>0.0074700000000000001</v>
      </c>
      <c r="T140" s="234">
        <f>S140*H140</f>
        <v>0.089639999999999997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3771</v>
      </c>
    </row>
    <row r="141" s="1" customFormat="1" ht="16.5" customHeight="1">
      <c r="B141" s="37"/>
      <c r="C141" s="224" t="s">
        <v>329</v>
      </c>
      <c r="D141" s="224" t="s">
        <v>209</v>
      </c>
      <c r="E141" s="225" t="s">
        <v>3772</v>
      </c>
      <c r="F141" s="226" t="s">
        <v>3773</v>
      </c>
      <c r="G141" s="227" t="s">
        <v>212</v>
      </c>
      <c r="H141" s="228">
        <v>1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336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3774</v>
      </c>
    </row>
    <row r="142" s="1" customFormat="1" ht="24" customHeight="1">
      <c r="B142" s="37"/>
      <c r="C142" s="224" t="s">
        <v>8</v>
      </c>
      <c r="D142" s="224" t="s">
        <v>209</v>
      </c>
      <c r="E142" s="225" t="s">
        <v>3775</v>
      </c>
      <c r="F142" s="226" t="s">
        <v>3776</v>
      </c>
      <c r="G142" s="227" t="s">
        <v>1227</v>
      </c>
      <c r="H142" s="228">
        <v>7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3777</v>
      </c>
    </row>
    <row r="143" s="1" customFormat="1" ht="24" customHeight="1">
      <c r="B143" s="37"/>
      <c r="C143" s="224" t="s">
        <v>336</v>
      </c>
      <c r="D143" s="224" t="s">
        <v>209</v>
      </c>
      <c r="E143" s="225" t="s">
        <v>3778</v>
      </c>
      <c r="F143" s="226" t="s">
        <v>3779</v>
      </c>
      <c r="G143" s="227" t="s">
        <v>1227</v>
      </c>
      <c r="H143" s="228">
        <v>7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221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221</v>
      </c>
      <c r="BM143" s="235" t="s">
        <v>3780</v>
      </c>
    </row>
    <row r="144" s="10" customFormat="1" ht="22.8" customHeight="1">
      <c r="B144" s="210"/>
      <c r="C144" s="211"/>
      <c r="D144" s="212" t="s">
        <v>72</v>
      </c>
      <c r="E144" s="248" t="s">
        <v>1374</v>
      </c>
      <c r="F144" s="248" t="s">
        <v>3781</v>
      </c>
      <c r="G144" s="211"/>
      <c r="H144" s="211"/>
      <c r="I144" s="214"/>
      <c r="J144" s="249">
        <f>BK144</f>
        <v>0</v>
      </c>
      <c r="K144" s="211"/>
      <c r="L144" s="216"/>
      <c r="M144" s="217"/>
      <c r="N144" s="218"/>
      <c r="O144" s="218"/>
      <c r="P144" s="219">
        <f>SUM(P145:P146)</f>
        <v>0</v>
      </c>
      <c r="Q144" s="218"/>
      <c r="R144" s="219">
        <f>SUM(R145:R146)</f>
        <v>0.00024000000000000003</v>
      </c>
      <c r="S144" s="218"/>
      <c r="T144" s="220">
        <f>SUM(T145:T146)</f>
        <v>0.318</v>
      </c>
      <c r="AR144" s="221" t="s">
        <v>83</v>
      </c>
      <c r="AT144" s="222" t="s">
        <v>72</v>
      </c>
      <c r="AU144" s="222" t="s">
        <v>81</v>
      </c>
      <c r="AY144" s="221" t="s">
        <v>208</v>
      </c>
      <c r="BK144" s="223">
        <f>SUM(BK145:BK146)</f>
        <v>0</v>
      </c>
    </row>
    <row r="145" s="1" customFormat="1" ht="24" customHeight="1">
      <c r="B145" s="37"/>
      <c r="C145" s="224" t="s">
        <v>341</v>
      </c>
      <c r="D145" s="224" t="s">
        <v>209</v>
      </c>
      <c r="E145" s="225" t="s">
        <v>3782</v>
      </c>
      <c r="F145" s="226" t="s">
        <v>3783</v>
      </c>
      <c r="G145" s="227" t="s">
        <v>212</v>
      </c>
      <c r="H145" s="228">
        <v>6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2.0000000000000002E-05</v>
      </c>
      <c r="R145" s="233">
        <f>Q145*H145</f>
        <v>0.00012000000000000002</v>
      </c>
      <c r="S145" s="233">
        <v>0.014</v>
      </c>
      <c r="T145" s="234">
        <f>S145*H145</f>
        <v>0.084000000000000005</v>
      </c>
      <c r="AR145" s="235" t="s">
        <v>336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3784</v>
      </c>
    </row>
    <row r="146" s="1" customFormat="1" ht="24" customHeight="1">
      <c r="B146" s="37"/>
      <c r="C146" s="224" t="s">
        <v>345</v>
      </c>
      <c r="D146" s="224" t="s">
        <v>209</v>
      </c>
      <c r="E146" s="225" t="s">
        <v>3785</v>
      </c>
      <c r="F146" s="226" t="s">
        <v>3786</v>
      </c>
      <c r="G146" s="227" t="s">
        <v>212</v>
      </c>
      <c r="H146" s="228">
        <v>6</v>
      </c>
      <c r="I146" s="229"/>
      <c r="J146" s="230">
        <f>ROUND(I146*H146,2)</f>
        <v>0</v>
      </c>
      <c r="K146" s="226" t="s">
        <v>1</v>
      </c>
      <c r="L146" s="42"/>
      <c r="M146" s="237" t="s">
        <v>1</v>
      </c>
      <c r="N146" s="238" t="s">
        <v>38</v>
      </c>
      <c r="O146" s="239"/>
      <c r="P146" s="240">
        <f>O146*H146</f>
        <v>0</v>
      </c>
      <c r="Q146" s="240">
        <v>2.0000000000000002E-05</v>
      </c>
      <c r="R146" s="240">
        <f>Q146*H146</f>
        <v>0.00012000000000000002</v>
      </c>
      <c r="S146" s="240">
        <v>0.039</v>
      </c>
      <c r="T146" s="241">
        <f>S146*H146</f>
        <v>0.23399999999999999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3787</v>
      </c>
    </row>
    <row r="147" s="1" customFormat="1" ht="6.96" customHeight="1">
      <c r="B147" s="60"/>
      <c r="C147" s="61"/>
      <c r="D147" s="61"/>
      <c r="E147" s="61"/>
      <c r="F147" s="61"/>
      <c r="G147" s="61"/>
      <c r="H147" s="61"/>
      <c r="I147" s="182"/>
      <c r="J147" s="61"/>
      <c r="K147" s="61"/>
      <c r="L147" s="42"/>
    </row>
  </sheetData>
  <sheetProtection sheet="1" autoFilter="0" formatColumns="0" formatRows="0" objects="1" scenarios="1" spinCount="100000" saltValue="dLUDQL5aTmlMpbf2sPVbEeUtUIqaHQlF41X5yn32FAMx1bofyqmgDktCNupAEsu4dWHd7hrVDugRwPO6JH3zrA==" hashValue="r0A9if6HAfa9AJgmW/ZntteB3WjfNv0U5lgrH9sdxfpFghXhU0r7ufQlS58ab/+WfOJ/UR6Igyu2cn30doxFeg==" algorithmName="SHA-512" password="CC35"/>
  <autoFilter ref="C123:K1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166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ht="12" customHeight="1">
      <c r="B8" s="19"/>
      <c r="D8" s="147" t="s">
        <v>187</v>
      </c>
      <c r="L8" s="19"/>
    </row>
    <row r="9" s="1" customFormat="1" ht="16.5" customHeight="1">
      <c r="B9" s="42"/>
      <c r="E9" s="148" t="s">
        <v>3788</v>
      </c>
      <c r="F9" s="1"/>
      <c r="G9" s="1"/>
      <c r="H9" s="1"/>
      <c r="I9" s="149"/>
      <c r="L9" s="42"/>
    </row>
    <row r="10" s="1" customFormat="1" ht="12" customHeight="1">
      <c r="B10" s="42"/>
      <c r="D10" s="147" t="s">
        <v>233</v>
      </c>
      <c r="I10" s="149"/>
      <c r="L10" s="42"/>
    </row>
    <row r="11" s="1" customFormat="1" ht="36.96" customHeight="1">
      <c r="B11" s="42"/>
      <c r="E11" s="150" t="s">
        <v>3789</v>
      </c>
      <c r="F11" s="1"/>
      <c r="G11" s="1"/>
      <c r="H11" s="1"/>
      <c r="I11" s="149"/>
      <c r="L11" s="42"/>
    </row>
    <row r="12" s="1" customFormat="1">
      <c r="B12" s="42"/>
      <c r="I12" s="149"/>
      <c r="L12" s="42"/>
    </row>
    <row r="13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="1" customFormat="1" ht="10.8" customHeight="1">
      <c r="B15" s="42"/>
      <c r="I15" s="149"/>
      <c r="L15" s="42"/>
    </row>
    <row r="16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="1" customFormat="1" ht="6.96" customHeight="1">
      <c r="B18" s="42"/>
      <c r="I18" s="149"/>
      <c r="L18" s="42"/>
    </row>
    <row r="19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="1" customFormat="1" ht="6.96" customHeight="1">
      <c r="B21" s="42"/>
      <c r="I21" s="149"/>
      <c r="L21" s="42"/>
    </row>
    <row r="2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="1" customFormat="1" ht="6.96" customHeight="1">
      <c r="B24" s="42"/>
      <c r="I24" s="149"/>
      <c r="L24" s="42"/>
    </row>
    <row r="25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="1" customFormat="1" ht="6.96" customHeight="1">
      <c r="B27" s="42"/>
      <c r="I27" s="149"/>
      <c r="L27" s="42"/>
    </row>
    <row r="28" s="1" customFormat="1" ht="12" customHeight="1">
      <c r="B28" s="42"/>
      <c r="D28" s="147" t="s">
        <v>32</v>
      </c>
      <c r="I28" s="149"/>
      <c r="L28" s="42"/>
    </row>
    <row r="29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="1" customFormat="1" ht="6.96" customHeight="1">
      <c r="B30" s="42"/>
      <c r="I30" s="149"/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="1" customFormat="1" ht="25.44" customHeight="1">
      <c r="B32" s="42"/>
      <c r="D32" s="157" t="s">
        <v>33</v>
      </c>
      <c r="I32" s="149"/>
      <c r="J32" s="158">
        <f>ROUND(J130,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="1" customFormat="1" ht="14.4" customHeight="1">
      <c r="B35" s="42"/>
      <c r="D35" s="161" t="s">
        <v>37</v>
      </c>
      <c r="E35" s="147" t="s">
        <v>38</v>
      </c>
      <c r="F35" s="162">
        <f>ROUND((SUM(BE130:BE214)),  2)</f>
        <v>0</v>
      </c>
      <c r="I35" s="163">
        <v>0.20999999999999999</v>
      </c>
      <c r="J35" s="162">
        <f>ROUND(((SUM(BE130:BE214))*I35),  2)</f>
        <v>0</v>
      </c>
      <c r="L35" s="42"/>
    </row>
    <row r="36" s="1" customFormat="1" ht="14.4" customHeight="1">
      <c r="B36" s="42"/>
      <c r="E36" s="147" t="s">
        <v>39</v>
      </c>
      <c r="F36" s="162">
        <f>ROUND((SUM(BF130:BF214)),  2)</f>
        <v>0</v>
      </c>
      <c r="I36" s="163">
        <v>0.14999999999999999</v>
      </c>
      <c r="J36" s="162">
        <f>ROUND(((SUM(BF130:BF214))*I36),  2)</f>
        <v>0</v>
      </c>
      <c r="L36" s="42"/>
    </row>
    <row r="37" hidden="1" s="1" customFormat="1" ht="14.4" customHeight="1">
      <c r="B37" s="42"/>
      <c r="E37" s="147" t="s">
        <v>40</v>
      </c>
      <c r="F37" s="162">
        <f>ROUND((SUM(BG130:BG214)),  2)</f>
        <v>0</v>
      </c>
      <c r="I37" s="163">
        <v>0.20999999999999999</v>
      </c>
      <c r="J37" s="162">
        <f>0</f>
        <v>0</v>
      </c>
      <c r="L37" s="42"/>
    </row>
    <row r="38" hidden="1" s="1" customFormat="1" ht="14.4" customHeight="1">
      <c r="B38" s="42"/>
      <c r="E38" s="147" t="s">
        <v>41</v>
      </c>
      <c r="F38" s="162">
        <f>ROUND((SUM(BH130:BH214)),  2)</f>
        <v>0</v>
      </c>
      <c r="I38" s="163">
        <v>0.14999999999999999</v>
      </c>
      <c r="J38" s="162">
        <f>0</f>
        <v>0</v>
      </c>
      <c r="L38" s="42"/>
    </row>
    <row r="39" hidden="1" s="1" customFormat="1" ht="14.4" customHeight="1">
      <c r="B39" s="42"/>
      <c r="E39" s="147" t="s">
        <v>42</v>
      </c>
      <c r="F39" s="162">
        <f>ROUND((SUM(BI130:BI214)),  2)</f>
        <v>0</v>
      </c>
      <c r="I39" s="163">
        <v>0</v>
      </c>
      <c r="J39" s="162">
        <f>0</f>
        <v>0</v>
      </c>
      <c r="L39" s="42"/>
    </row>
    <row r="40" s="1" customFormat="1" ht="6.96" customHeight="1">
      <c r="B40" s="42"/>
      <c r="I40" s="149"/>
      <c r="L40" s="42"/>
    </row>
    <row r="41" s="1" customFormat="1" ht="25.4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="1" customFormat="1" ht="14.4" customHeight="1">
      <c r="B42" s="42"/>
      <c r="I42" s="149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="1" customFormat="1" ht="16.5" customHeight="1">
      <c r="B87" s="37"/>
      <c r="C87" s="38"/>
      <c r="D87" s="38"/>
      <c r="E87" s="186" t="s">
        <v>3788</v>
      </c>
      <c r="F87" s="38"/>
      <c r="G87" s="38"/>
      <c r="H87" s="38"/>
      <c r="I87" s="149"/>
      <c r="J87" s="38"/>
      <c r="K87" s="38"/>
      <c r="L87" s="42"/>
    </row>
    <row r="88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="1" customFormat="1" ht="16.5" customHeight="1">
      <c r="B89" s="37"/>
      <c r="C89" s="38"/>
      <c r="D89" s="38"/>
      <c r="E89" s="70" t="str">
        <f>E11</f>
        <v>ZT - ZDRAVOTNÍ INSTALACE</v>
      </c>
      <c r="F89" s="38"/>
      <c r="G89" s="38"/>
      <c r="H89" s="38"/>
      <c r="I89" s="149"/>
      <c r="J89" s="38"/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="1" customFormat="1" ht="29.28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J130</f>
        <v>0</v>
      </c>
      <c r="K98" s="38"/>
      <c r="L98" s="42"/>
      <c r="AU98" s="16" t="s">
        <v>193</v>
      </c>
    </row>
    <row r="99" s="8" customFormat="1" ht="24.96" customHeight="1">
      <c r="B99" s="192"/>
      <c r="C99" s="193"/>
      <c r="D99" s="194" t="s">
        <v>1179</v>
      </c>
      <c r="E99" s="195"/>
      <c r="F99" s="195"/>
      <c r="G99" s="195"/>
      <c r="H99" s="195"/>
      <c r="I99" s="196"/>
      <c r="J99" s="197">
        <f>J131</f>
        <v>0</v>
      </c>
      <c r="K99" s="193"/>
      <c r="L99" s="198"/>
    </row>
    <row r="100" s="11" customFormat="1" ht="19.92" customHeight="1">
      <c r="B100" s="242"/>
      <c r="C100" s="127"/>
      <c r="D100" s="243" t="s">
        <v>1492</v>
      </c>
      <c r="E100" s="244"/>
      <c r="F100" s="244"/>
      <c r="G100" s="244"/>
      <c r="H100" s="244"/>
      <c r="I100" s="245"/>
      <c r="J100" s="246">
        <f>J132</f>
        <v>0</v>
      </c>
      <c r="K100" s="127"/>
      <c r="L100" s="247"/>
    </row>
    <row r="101" s="11" customFormat="1" ht="19.92" customHeight="1">
      <c r="B101" s="242"/>
      <c r="C101" s="127"/>
      <c r="D101" s="243" t="s">
        <v>1493</v>
      </c>
      <c r="E101" s="244"/>
      <c r="F101" s="244"/>
      <c r="G101" s="244"/>
      <c r="H101" s="244"/>
      <c r="I101" s="245"/>
      <c r="J101" s="246">
        <f>J158</f>
        <v>0</v>
      </c>
      <c r="K101" s="127"/>
      <c r="L101" s="247"/>
    </row>
    <row r="102" s="11" customFormat="1" ht="19.92" customHeight="1">
      <c r="B102" s="242"/>
      <c r="C102" s="127"/>
      <c r="D102" s="243" t="s">
        <v>1495</v>
      </c>
      <c r="E102" s="244"/>
      <c r="F102" s="244"/>
      <c r="G102" s="244"/>
      <c r="H102" s="244"/>
      <c r="I102" s="245"/>
      <c r="J102" s="246">
        <f>J161</f>
        <v>0</v>
      </c>
      <c r="K102" s="127"/>
      <c r="L102" s="247"/>
    </row>
    <row r="103" s="11" customFormat="1" ht="19.92" customHeight="1">
      <c r="B103" s="242"/>
      <c r="C103" s="127"/>
      <c r="D103" s="243" t="s">
        <v>3790</v>
      </c>
      <c r="E103" s="244"/>
      <c r="F103" s="244"/>
      <c r="G103" s="244"/>
      <c r="H103" s="244"/>
      <c r="I103" s="245"/>
      <c r="J103" s="246">
        <f>J168</f>
        <v>0</v>
      </c>
      <c r="K103" s="127"/>
      <c r="L103" s="247"/>
    </row>
    <row r="104" s="11" customFormat="1" ht="19.92" customHeight="1">
      <c r="B104" s="242"/>
      <c r="C104" s="127"/>
      <c r="D104" s="243" t="s">
        <v>3791</v>
      </c>
      <c r="E104" s="244"/>
      <c r="F104" s="244"/>
      <c r="G104" s="244"/>
      <c r="H104" s="244"/>
      <c r="I104" s="245"/>
      <c r="J104" s="246">
        <f>J181</f>
        <v>0</v>
      </c>
      <c r="K104" s="127"/>
      <c r="L104" s="247"/>
    </row>
    <row r="105" s="11" customFormat="1" ht="19.92" customHeight="1">
      <c r="B105" s="242"/>
      <c r="C105" s="127"/>
      <c r="D105" s="243" t="s">
        <v>2180</v>
      </c>
      <c r="E105" s="244"/>
      <c r="F105" s="244"/>
      <c r="G105" s="244"/>
      <c r="H105" s="244"/>
      <c r="I105" s="245"/>
      <c r="J105" s="246">
        <f>J200</f>
        <v>0</v>
      </c>
      <c r="K105" s="127"/>
      <c r="L105" s="247"/>
    </row>
    <row r="106" s="11" customFormat="1" ht="19.92" customHeight="1">
      <c r="B106" s="242"/>
      <c r="C106" s="127"/>
      <c r="D106" s="243" t="s">
        <v>1497</v>
      </c>
      <c r="E106" s="244"/>
      <c r="F106" s="244"/>
      <c r="G106" s="244"/>
      <c r="H106" s="244"/>
      <c r="I106" s="245"/>
      <c r="J106" s="246">
        <f>J203</f>
        <v>0</v>
      </c>
      <c r="K106" s="127"/>
      <c r="L106" s="247"/>
    </row>
    <row r="107" s="8" customFormat="1" ht="24.96" customHeight="1">
      <c r="B107" s="192"/>
      <c r="C107" s="193"/>
      <c r="D107" s="194" t="s">
        <v>3792</v>
      </c>
      <c r="E107" s="195"/>
      <c r="F107" s="195"/>
      <c r="G107" s="195"/>
      <c r="H107" s="195"/>
      <c r="I107" s="196"/>
      <c r="J107" s="197">
        <f>J212</f>
        <v>0</v>
      </c>
      <c r="K107" s="193"/>
      <c r="L107" s="198"/>
    </row>
    <row r="108" s="11" customFormat="1" ht="19.92" customHeight="1">
      <c r="B108" s="242"/>
      <c r="C108" s="127"/>
      <c r="D108" s="243" t="s">
        <v>1498</v>
      </c>
      <c r="E108" s="244"/>
      <c r="F108" s="244"/>
      <c r="G108" s="244"/>
      <c r="H108" s="244"/>
      <c r="I108" s="245"/>
      <c r="J108" s="246">
        <f>J213</f>
        <v>0</v>
      </c>
      <c r="K108" s="127"/>
      <c r="L108" s="247"/>
    </row>
    <row r="109" s="1" customFormat="1" ht="21.84" customHeight="1">
      <c r="B109" s="37"/>
      <c r="C109" s="38"/>
      <c r="D109" s="38"/>
      <c r="E109" s="38"/>
      <c r="F109" s="38"/>
      <c r="G109" s="38"/>
      <c r="H109" s="38"/>
      <c r="I109" s="149"/>
      <c r="J109" s="38"/>
      <c r="K109" s="38"/>
      <c r="L109" s="42"/>
    </row>
    <row r="110" s="1" customFormat="1" ht="6.96" customHeight="1">
      <c r="B110" s="60"/>
      <c r="C110" s="61"/>
      <c r="D110" s="61"/>
      <c r="E110" s="61"/>
      <c r="F110" s="61"/>
      <c r="G110" s="61"/>
      <c r="H110" s="61"/>
      <c r="I110" s="182"/>
      <c r="J110" s="61"/>
      <c r="K110" s="61"/>
      <c r="L110" s="42"/>
    </row>
    <row r="114" s="1" customFormat="1" ht="6.96" customHeight="1">
      <c r="B114" s="62"/>
      <c r="C114" s="63"/>
      <c r="D114" s="63"/>
      <c r="E114" s="63"/>
      <c r="F114" s="63"/>
      <c r="G114" s="63"/>
      <c r="H114" s="63"/>
      <c r="I114" s="185"/>
      <c r="J114" s="63"/>
      <c r="K114" s="63"/>
      <c r="L114" s="42"/>
    </row>
    <row r="115" s="1" customFormat="1" ht="24.96" customHeight="1">
      <c r="B115" s="37"/>
      <c r="C115" s="22" t="s">
        <v>194</v>
      </c>
      <c r="D115" s="38"/>
      <c r="E115" s="38"/>
      <c r="F115" s="38"/>
      <c r="G115" s="38"/>
      <c r="H115" s="38"/>
      <c r="I115" s="149"/>
      <c r="J115" s="38"/>
      <c r="K115" s="38"/>
      <c r="L115" s="42"/>
    </row>
    <row r="116" s="1" customFormat="1" ht="6.96" customHeight="1">
      <c r="B116" s="37"/>
      <c r="C116" s="38"/>
      <c r="D116" s="38"/>
      <c r="E116" s="38"/>
      <c r="F116" s="38"/>
      <c r="G116" s="38"/>
      <c r="H116" s="38"/>
      <c r="I116" s="149"/>
      <c r="J116" s="38"/>
      <c r="K116" s="38"/>
      <c r="L116" s="42"/>
    </row>
    <row r="117" s="1" customFormat="1" ht="12" customHeight="1">
      <c r="B117" s="37"/>
      <c r="C117" s="31" t="s">
        <v>16</v>
      </c>
      <c r="D117" s="38"/>
      <c r="E117" s="38"/>
      <c r="F117" s="38"/>
      <c r="G117" s="38"/>
      <c r="H117" s="38"/>
      <c r="I117" s="149"/>
      <c r="J117" s="38"/>
      <c r="K117" s="38"/>
      <c r="L117" s="42"/>
    </row>
    <row r="118" s="1" customFormat="1" ht="16.5" customHeight="1">
      <c r="B118" s="37"/>
      <c r="C118" s="38"/>
      <c r="D118" s="38"/>
      <c r="E118" s="186" t="str">
        <f>E7</f>
        <v>NOVÝ ZDROJ TEPLA, TEPLOVODNÍ ROZVODY A REGULACE VYTÁPĚNÍ DŘEVOTERM s.r.o, BŘEZOVÁ</v>
      </c>
      <c r="F118" s="31"/>
      <c r="G118" s="31"/>
      <c r="H118" s="31"/>
      <c r="I118" s="149"/>
      <c r="J118" s="38"/>
      <c r="K118" s="38"/>
      <c r="L118" s="42"/>
    </row>
    <row r="119" ht="12" customHeight="1">
      <c r="B119" s="20"/>
      <c r="C119" s="31" t="s">
        <v>187</v>
      </c>
      <c r="D119" s="21"/>
      <c r="E119" s="21"/>
      <c r="F119" s="21"/>
      <c r="G119" s="21"/>
      <c r="H119" s="21"/>
      <c r="I119" s="141"/>
      <c r="J119" s="21"/>
      <c r="K119" s="21"/>
      <c r="L119" s="19"/>
    </row>
    <row r="120" s="1" customFormat="1" ht="16.5" customHeight="1">
      <c r="B120" s="37"/>
      <c r="C120" s="38"/>
      <c r="D120" s="38"/>
      <c r="E120" s="186" t="s">
        <v>3788</v>
      </c>
      <c r="F120" s="38"/>
      <c r="G120" s="38"/>
      <c r="H120" s="38"/>
      <c r="I120" s="149"/>
      <c r="J120" s="38"/>
      <c r="K120" s="38"/>
      <c r="L120" s="42"/>
    </row>
    <row r="121" s="1" customFormat="1" ht="12" customHeight="1">
      <c r="B121" s="37"/>
      <c r="C121" s="31" t="s">
        <v>233</v>
      </c>
      <c r="D121" s="38"/>
      <c r="E121" s="38"/>
      <c r="F121" s="38"/>
      <c r="G121" s="38"/>
      <c r="H121" s="38"/>
      <c r="I121" s="149"/>
      <c r="J121" s="38"/>
      <c r="K121" s="38"/>
      <c r="L121" s="42"/>
    </row>
    <row r="122" s="1" customFormat="1" ht="16.5" customHeight="1">
      <c r="B122" s="37"/>
      <c r="C122" s="38"/>
      <c r="D122" s="38"/>
      <c r="E122" s="70" t="str">
        <f>E11</f>
        <v>ZT - ZDRAVOTNÍ INSTALACE</v>
      </c>
      <c r="F122" s="38"/>
      <c r="G122" s="38"/>
      <c r="H122" s="38"/>
      <c r="I122" s="149"/>
      <c r="J122" s="38"/>
      <c r="K122" s="38"/>
      <c r="L122" s="42"/>
    </row>
    <row r="123" s="1" customFormat="1" ht="6.96" customHeight="1">
      <c r="B123" s="37"/>
      <c r="C123" s="38"/>
      <c r="D123" s="38"/>
      <c r="E123" s="38"/>
      <c r="F123" s="38"/>
      <c r="G123" s="38"/>
      <c r="H123" s="38"/>
      <c r="I123" s="149"/>
      <c r="J123" s="38"/>
      <c r="K123" s="38"/>
      <c r="L123" s="42"/>
    </row>
    <row r="124" s="1" customFormat="1" ht="12" customHeight="1">
      <c r="B124" s="37"/>
      <c r="C124" s="31" t="s">
        <v>20</v>
      </c>
      <c r="D124" s="38"/>
      <c r="E124" s="38"/>
      <c r="F124" s="26" t="str">
        <f>F14</f>
        <v xml:space="preserve"> </v>
      </c>
      <c r="G124" s="38"/>
      <c r="H124" s="38"/>
      <c r="I124" s="151" t="s">
        <v>22</v>
      </c>
      <c r="J124" s="73" t="str">
        <f>IF(J14="","",J14)</f>
        <v>26. 4. 2019</v>
      </c>
      <c r="K124" s="38"/>
      <c r="L124" s="42"/>
    </row>
    <row r="125" s="1" customFormat="1" ht="6.96" customHeight="1">
      <c r="B125" s="37"/>
      <c r="C125" s="38"/>
      <c r="D125" s="38"/>
      <c r="E125" s="38"/>
      <c r="F125" s="38"/>
      <c r="G125" s="38"/>
      <c r="H125" s="38"/>
      <c r="I125" s="149"/>
      <c r="J125" s="38"/>
      <c r="K125" s="38"/>
      <c r="L125" s="42"/>
    </row>
    <row r="126" s="1" customFormat="1" ht="15.15" customHeight="1">
      <c r="B126" s="37"/>
      <c r="C126" s="31" t="s">
        <v>24</v>
      </c>
      <c r="D126" s="38"/>
      <c r="E126" s="38"/>
      <c r="F126" s="26" t="str">
        <f>E17</f>
        <v xml:space="preserve"> </v>
      </c>
      <c r="G126" s="38"/>
      <c r="H126" s="38"/>
      <c r="I126" s="151" t="s">
        <v>29</v>
      </c>
      <c r="J126" s="35" t="str">
        <f>E23</f>
        <v xml:space="preserve"> </v>
      </c>
      <c r="K126" s="38"/>
      <c r="L126" s="42"/>
    </row>
    <row r="127" s="1" customFormat="1" ht="15.15" customHeight="1">
      <c r="B127" s="37"/>
      <c r="C127" s="31" t="s">
        <v>27</v>
      </c>
      <c r="D127" s="38"/>
      <c r="E127" s="38"/>
      <c r="F127" s="26" t="str">
        <f>IF(E20="","",E20)</f>
        <v>Vyplň údaj</v>
      </c>
      <c r="G127" s="38"/>
      <c r="H127" s="38"/>
      <c r="I127" s="151" t="s">
        <v>30</v>
      </c>
      <c r="J127" s="35" t="str">
        <f>E26</f>
        <v xml:space="preserve"> </v>
      </c>
      <c r="K127" s="38"/>
      <c r="L127" s="42"/>
    </row>
    <row r="128" s="1" customFormat="1" ht="10.32" customHeight="1">
      <c r="B128" s="37"/>
      <c r="C128" s="38"/>
      <c r="D128" s="38"/>
      <c r="E128" s="38"/>
      <c r="F128" s="38"/>
      <c r="G128" s="38"/>
      <c r="H128" s="38"/>
      <c r="I128" s="149"/>
      <c r="J128" s="38"/>
      <c r="K128" s="38"/>
      <c r="L128" s="42"/>
    </row>
    <row r="129" s="9" customFormat="1" ht="29.28" customHeight="1">
      <c r="B129" s="199"/>
      <c r="C129" s="200" t="s">
        <v>195</v>
      </c>
      <c r="D129" s="201" t="s">
        <v>58</v>
      </c>
      <c r="E129" s="201" t="s">
        <v>54</v>
      </c>
      <c r="F129" s="201" t="s">
        <v>55</v>
      </c>
      <c r="G129" s="201" t="s">
        <v>196</v>
      </c>
      <c r="H129" s="201" t="s">
        <v>197</v>
      </c>
      <c r="I129" s="202" t="s">
        <v>198</v>
      </c>
      <c r="J129" s="203" t="s">
        <v>191</v>
      </c>
      <c r="K129" s="204" t="s">
        <v>199</v>
      </c>
      <c r="L129" s="205"/>
      <c r="M129" s="94" t="s">
        <v>1</v>
      </c>
      <c r="N129" s="95" t="s">
        <v>37</v>
      </c>
      <c r="O129" s="95" t="s">
        <v>200</v>
      </c>
      <c r="P129" s="95" t="s">
        <v>201</v>
      </c>
      <c r="Q129" s="95" t="s">
        <v>202</v>
      </c>
      <c r="R129" s="95" t="s">
        <v>203</v>
      </c>
      <c r="S129" s="95" t="s">
        <v>204</v>
      </c>
      <c r="T129" s="96" t="s">
        <v>205</v>
      </c>
    </row>
    <row r="130" s="1" customFormat="1" ht="22.8" customHeight="1">
      <c r="B130" s="37"/>
      <c r="C130" s="101" t="s">
        <v>206</v>
      </c>
      <c r="D130" s="38"/>
      <c r="E130" s="38"/>
      <c r="F130" s="38"/>
      <c r="G130" s="38"/>
      <c r="H130" s="38"/>
      <c r="I130" s="149"/>
      <c r="J130" s="206">
        <f>BK130</f>
        <v>0</v>
      </c>
      <c r="K130" s="38"/>
      <c r="L130" s="42"/>
      <c r="M130" s="97"/>
      <c r="N130" s="98"/>
      <c r="O130" s="98"/>
      <c r="P130" s="207">
        <f>P131+P212</f>
        <v>0</v>
      </c>
      <c r="Q130" s="98"/>
      <c r="R130" s="207">
        <f>R131+R212</f>
        <v>37.406220599999997</v>
      </c>
      <c r="S130" s="98"/>
      <c r="T130" s="208">
        <f>T131+T212</f>
        <v>23.924999999999997</v>
      </c>
      <c r="AT130" s="16" t="s">
        <v>72</v>
      </c>
      <c r="AU130" s="16" t="s">
        <v>193</v>
      </c>
      <c r="BK130" s="209">
        <f>BK131+BK212</f>
        <v>0</v>
      </c>
    </row>
    <row r="131" s="10" customFormat="1" ht="25.92" customHeight="1">
      <c r="B131" s="210"/>
      <c r="C131" s="211"/>
      <c r="D131" s="212" t="s">
        <v>72</v>
      </c>
      <c r="E131" s="213" t="s">
        <v>1190</v>
      </c>
      <c r="F131" s="213" t="s">
        <v>1191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P132+P158+P161+P168+P181+P200+P203</f>
        <v>0</v>
      </c>
      <c r="Q131" s="218"/>
      <c r="R131" s="219">
        <f>R132+R158+R161+R168+R181+R200+R203</f>
        <v>37.406220599999997</v>
      </c>
      <c r="S131" s="218"/>
      <c r="T131" s="220">
        <f>T132+T158+T161+T168+T181+T200+T203</f>
        <v>23.924999999999997</v>
      </c>
      <c r="AR131" s="221" t="s">
        <v>81</v>
      </c>
      <c r="AT131" s="222" t="s">
        <v>72</v>
      </c>
      <c r="AU131" s="222" t="s">
        <v>73</v>
      </c>
      <c r="AY131" s="221" t="s">
        <v>208</v>
      </c>
      <c r="BK131" s="223">
        <f>BK132+BK158+BK161+BK168+BK181+BK200+BK203</f>
        <v>0</v>
      </c>
    </row>
    <row r="132" s="10" customFormat="1" ht="22.8" customHeight="1">
      <c r="B132" s="210"/>
      <c r="C132" s="211"/>
      <c r="D132" s="212" t="s">
        <v>72</v>
      </c>
      <c r="E132" s="248" t="s">
        <v>81</v>
      </c>
      <c r="F132" s="248" t="s">
        <v>1509</v>
      </c>
      <c r="G132" s="211"/>
      <c r="H132" s="211"/>
      <c r="I132" s="214"/>
      <c r="J132" s="249">
        <f>BK132</f>
        <v>0</v>
      </c>
      <c r="K132" s="211"/>
      <c r="L132" s="216"/>
      <c r="M132" s="217"/>
      <c r="N132" s="218"/>
      <c r="O132" s="218"/>
      <c r="P132" s="219">
        <f>SUM(P133:P157)</f>
        <v>0</v>
      </c>
      <c r="Q132" s="218"/>
      <c r="R132" s="219">
        <f>SUM(R133:R157)</f>
        <v>29.289300000000001</v>
      </c>
      <c r="S132" s="218"/>
      <c r="T132" s="220">
        <f>SUM(T133:T157)</f>
        <v>23.924999999999997</v>
      </c>
      <c r="AR132" s="221" t="s">
        <v>81</v>
      </c>
      <c r="AT132" s="222" t="s">
        <v>72</v>
      </c>
      <c r="AU132" s="222" t="s">
        <v>81</v>
      </c>
      <c r="AY132" s="221" t="s">
        <v>208</v>
      </c>
      <c r="BK132" s="223">
        <f>SUM(BK133:BK157)</f>
        <v>0</v>
      </c>
    </row>
    <row r="133" s="1" customFormat="1" ht="24" customHeight="1">
      <c r="B133" s="37"/>
      <c r="C133" s="224" t="s">
        <v>81</v>
      </c>
      <c r="D133" s="224" t="s">
        <v>209</v>
      </c>
      <c r="E133" s="225" t="s">
        <v>3793</v>
      </c>
      <c r="F133" s="226" t="s">
        <v>3794</v>
      </c>
      <c r="G133" s="227" t="s">
        <v>712</v>
      </c>
      <c r="H133" s="228">
        <v>82.5</v>
      </c>
      <c r="I133" s="229"/>
      <c r="J133" s="230">
        <f>ROUND(I133*H133,2)</f>
        <v>0</v>
      </c>
      <c r="K133" s="226" t="s">
        <v>1195</v>
      </c>
      <c r="L133" s="42"/>
      <c r="M133" s="231" t="s">
        <v>1</v>
      </c>
      <c r="N133" s="232" t="s">
        <v>38</v>
      </c>
      <c r="O133" s="85"/>
      <c r="P133" s="233">
        <f>O133*H133</f>
        <v>0</v>
      </c>
      <c r="Q133" s="233">
        <v>0</v>
      </c>
      <c r="R133" s="233">
        <f>Q133*H133</f>
        <v>0</v>
      </c>
      <c r="S133" s="233">
        <v>0.28999999999999998</v>
      </c>
      <c r="T133" s="234">
        <f>S133*H133</f>
        <v>23.924999999999997</v>
      </c>
      <c r="AR133" s="235" t="s">
        <v>221</v>
      </c>
      <c r="AT133" s="235" t="s">
        <v>209</v>
      </c>
      <c r="AU133" s="235" t="s">
        <v>83</v>
      </c>
      <c r="AY133" s="16" t="s">
        <v>208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81</v>
      </c>
      <c r="BK133" s="236">
        <f>ROUND(I133*H133,2)</f>
        <v>0</v>
      </c>
      <c r="BL133" s="16" t="s">
        <v>221</v>
      </c>
      <c r="BM133" s="235" t="s">
        <v>3795</v>
      </c>
    </row>
    <row r="134" s="12" customFormat="1">
      <c r="B134" s="260"/>
      <c r="C134" s="261"/>
      <c r="D134" s="262" t="s">
        <v>1513</v>
      </c>
      <c r="E134" s="263" t="s">
        <v>1</v>
      </c>
      <c r="F134" s="264" t="s">
        <v>3796</v>
      </c>
      <c r="G134" s="261"/>
      <c r="H134" s="265">
        <v>82.5</v>
      </c>
      <c r="I134" s="266"/>
      <c r="J134" s="261"/>
      <c r="K134" s="261"/>
      <c r="L134" s="267"/>
      <c r="M134" s="268"/>
      <c r="N134" s="269"/>
      <c r="O134" s="269"/>
      <c r="P134" s="269"/>
      <c r="Q134" s="269"/>
      <c r="R134" s="269"/>
      <c r="S134" s="269"/>
      <c r="T134" s="270"/>
      <c r="AT134" s="271" t="s">
        <v>1513</v>
      </c>
      <c r="AU134" s="271" t="s">
        <v>83</v>
      </c>
      <c r="AV134" s="12" t="s">
        <v>83</v>
      </c>
      <c r="AW134" s="12" t="s">
        <v>31</v>
      </c>
      <c r="AX134" s="12" t="s">
        <v>81</v>
      </c>
      <c r="AY134" s="271" t="s">
        <v>208</v>
      </c>
    </row>
    <row r="135" s="1" customFormat="1" ht="24" customHeight="1">
      <c r="B135" s="37"/>
      <c r="C135" s="224" t="s">
        <v>83</v>
      </c>
      <c r="D135" s="224" t="s">
        <v>209</v>
      </c>
      <c r="E135" s="225" t="s">
        <v>3797</v>
      </c>
      <c r="F135" s="226" t="s">
        <v>3798</v>
      </c>
      <c r="G135" s="227" t="s">
        <v>600</v>
      </c>
      <c r="H135" s="228">
        <v>3</v>
      </c>
      <c r="I135" s="229"/>
      <c r="J135" s="230">
        <f>ROUND(I135*H135,2)</f>
        <v>0</v>
      </c>
      <c r="K135" s="226" t="s">
        <v>1</v>
      </c>
      <c r="L135" s="42"/>
      <c r="M135" s="231" t="s">
        <v>1</v>
      </c>
      <c r="N135" s="232" t="s">
        <v>38</v>
      </c>
      <c r="O135" s="85"/>
      <c r="P135" s="233">
        <f>O135*H135</f>
        <v>0</v>
      </c>
      <c r="Q135" s="233">
        <v>0.036900000000000002</v>
      </c>
      <c r="R135" s="233">
        <f>Q135*H135</f>
        <v>0.11070000000000001</v>
      </c>
      <c r="S135" s="233">
        <v>0</v>
      </c>
      <c r="T135" s="234">
        <f>S135*H135</f>
        <v>0</v>
      </c>
      <c r="AR135" s="235" t="s">
        <v>221</v>
      </c>
      <c r="AT135" s="235" t="s">
        <v>209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221</v>
      </c>
      <c r="BM135" s="235" t="s">
        <v>3799</v>
      </c>
    </row>
    <row r="136" s="1" customFormat="1" ht="24" customHeight="1">
      <c r="B136" s="37"/>
      <c r="C136" s="224" t="s">
        <v>104</v>
      </c>
      <c r="D136" s="224" t="s">
        <v>209</v>
      </c>
      <c r="E136" s="225" t="s">
        <v>3800</v>
      </c>
      <c r="F136" s="226" t="s">
        <v>3801</v>
      </c>
      <c r="G136" s="227" t="s">
        <v>1525</v>
      </c>
      <c r="H136" s="228">
        <v>12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221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221</v>
      </c>
      <c r="BM136" s="235" t="s">
        <v>3802</v>
      </c>
    </row>
    <row r="137" s="12" customFormat="1">
      <c r="B137" s="260"/>
      <c r="C137" s="261"/>
      <c r="D137" s="262" t="s">
        <v>1513</v>
      </c>
      <c r="E137" s="263" t="s">
        <v>1</v>
      </c>
      <c r="F137" s="264" t="s">
        <v>3803</v>
      </c>
      <c r="G137" s="261"/>
      <c r="H137" s="265">
        <v>12</v>
      </c>
      <c r="I137" s="266"/>
      <c r="J137" s="261"/>
      <c r="K137" s="261"/>
      <c r="L137" s="267"/>
      <c r="M137" s="268"/>
      <c r="N137" s="269"/>
      <c r="O137" s="269"/>
      <c r="P137" s="269"/>
      <c r="Q137" s="269"/>
      <c r="R137" s="269"/>
      <c r="S137" s="269"/>
      <c r="T137" s="270"/>
      <c r="AT137" s="271" t="s">
        <v>1513</v>
      </c>
      <c r="AU137" s="271" t="s">
        <v>83</v>
      </c>
      <c r="AV137" s="12" t="s">
        <v>83</v>
      </c>
      <c r="AW137" s="12" t="s">
        <v>31</v>
      </c>
      <c r="AX137" s="12" t="s">
        <v>81</v>
      </c>
      <c r="AY137" s="271" t="s">
        <v>208</v>
      </c>
    </row>
    <row r="138" s="1" customFormat="1" ht="24" customHeight="1">
      <c r="B138" s="37"/>
      <c r="C138" s="224" t="s">
        <v>221</v>
      </c>
      <c r="D138" s="224" t="s">
        <v>209</v>
      </c>
      <c r="E138" s="225" t="s">
        <v>3804</v>
      </c>
      <c r="F138" s="226" t="s">
        <v>3805</v>
      </c>
      <c r="G138" s="227" t="s">
        <v>1525</v>
      </c>
      <c r="H138" s="228">
        <v>82.5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221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221</v>
      </c>
      <c r="BM138" s="235" t="s">
        <v>3806</v>
      </c>
    </row>
    <row r="139" s="12" customFormat="1">
      <c r="B139" s="260"/>
      <c r="C139" s="261"/>
      <c r="D139" s="262" t="s">
        <v>1513</v>
      </c>
      <c r="E139" s="263" t="s">
        <v>1</v>
      </c>
      <c r="F139" s="264" t="s">
        <v>3807</v>
      </c>
      <c r="G139" s="261"/>
      <c r="H139" s="265">
        <v>82.5</v>
      </c>
      <c r="I139" s="266"/>
      <c r="J139" s="261"/>
      <c r="K139" s="261"/>
      <c r="L139" s="267"/>
      <c r="M139" s="268"/>
      <c r="N139" s="269"/>
      <c r="O139" s="269"/>
      <c r="P139" s="269"/>
      <c r="Q139" s="269"/>
      <c r="R139" s="269"/>
      <c r="S139" s="269"/>
      <c r="T139" s="270"/>
      <c r="AT139" s="271" t="s">
        <v>1513</v>
      </c>
      <c r="AU139" s="271" t="s">
        <v>83</v>
      </c>
      <c r="AV139" s="12" t="s">
        <v>83</v>
      </c>
      <c r="AW139" s="12" t="s">
        <v>31</v>
      </c>
      <c r="AX139" s="12" t="s">
        <v>81</v>
      </c>
      <c r="AY139" s="271" t="s">
        <v>208</v>
      </c>
    </row>
    <row r="140" s="1" customFormat="1" ht="24" customHeight="1">
      <c r="B140" s="37"/>
      <c r="C140" s="224" t="s">
        <v>207</v>
      </c>
      <c r="D140" s="224" t="s">
        <v>209</v>
      </c>
      <c r="E140" s="225" t="s">
        <v>3808</v>
      </c>
      <c r="F140" s="226" t="s">
        <v>1558</v>
      </c>
      <c r="G140" s="227" t="s">
        <v>1525</v>
      </c>
      <c r="H140" s="228">
        <v>24.75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221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221</v>
      </c>
      <c r="BM140" s="235" t="s">
        <v>3809</v>
      </c>
    </row>
    <row r="141" s="12" customFormat="1">
      <c r="B141" s="260"/>
      <c r="C141" s="261"/>
      <c r="D141" s="262" t="s">
        <v>1513</v>
      </c>
      <c r="E141" s="263" t="s">
        <v>1</v>
      </c>
      <c r="F141" s="264" t="s">
        <v>3810</v>
      </c>
      <c r="G141" s="261"/>
      <c r="H141" s="265">
        <v>24.75</v>
      </c>
      <c r="I141" s="266"/>
      <c r="J141" s="261"/>
      <c r="K141" s="261"/>
      <c r="L141" s="267"/>
      <c r="M141" s="268"/>
      <c r="N141" s="269"/>
      <c r="O141" s="269"/>
      <c r="P141" s="269"/>
      <c r="Q141" s="269"/>
      <c r="R141" s="269"/>
      <c r="S141" s="269"/>
      <c r="T141" s="270"/>
      <c r="AT141" s="271" t="s">
        <v>1513</v>
      </c>
      <c r="AU141" s="271" t="s">
        <v>83</v>
      </c>
      <c r="AV141" s="12" t="s">
        <v>83</v>
      </c>
      <c r="AW141" s="12" t="s">
        <v>31</v>
      </c>
      <c r="AX141" s="12" t="s">
        <v>81</v>
      </c>
      <c r="AY141" s="271" t="s">
        <v>208</v>
      </c>
    </row>
    <row r="142" s="1" customFormat="1" ht="16.5" customHeight="1">
      <c r="B142" s="37"/>
      <c r="C142" s="224" t="s">
        <v>228</v>
      </c>
      <c r="D142" s="224" t="s">
        <v>209</v>
      </c>
      <c r="E142" s="225" t="s">
        <v>3811</v>
      </c>
      <c r="F142" s="226" t="s">
        <v>3812</v>
      </c>
      <c r="G142" s="227" t="s">
        <v>712</v>
      </c>
      <c r="H142" s="228">
        <v>165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0.00084000000000000003</v>
      </c>
      <c r="R142" s="233">
        <f>Q142*H142</f>
        <v>0.1386</v>
      </c>
      <c r="S142" s="233">
        <v>0</v>
      </c>
      <c r="T142" s="234">
        <f>S142*H142</f>
        <v>0</v>
      </c>
      <c r="AR142" s="235" t="s">
        <v>221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221</v>
      </c>
      <c r="BM142" s="235" t="s">
        <v>3813</v>
      </c>
    </row>
    <row r="143" s="12" customFormat="1">
      <c r="B143" s="260"/>
      <c r="C143" s="261"/>
      <c r="D143" s="262" t="s">
        <v>1513</v>
      </c>
      <c r="E143" s="263" t="s">
        <v>1</v>
      </c>
      <c r="F143" s="264" t="s">
        <v>3814</v>
      </c>
      <c r="G143" s="261"/>
      <c r="H143" s="265">
        <v>165</v>
      </c>
      <c r="I143" s="266"/>
      <c r="J143" s="261"/>
      <c r="K143" s="261"/>
      <c r="L143" s="267"/>
      <c r="M143" s="268"/>
      <c r="N143" s="269"/>
      <c r="O143" s="269"/>
      <c r="P143" s="269"/>
      <c r="Q143" s="269"/>
      <c r="R143" s="269"/>
      <c r="S143" s="269"/>
      <c r="T143" s="270"/>
      <c r="AT143" s="271" t="s">
        <v>1513</v>
      </c>
      <c r="AU143" s="271" t="s">
        <v>83</v>
      </c>
      <c r="AV143" s="12" t="s">
        <v>83</v>
      </c>
      <c r="AW143" s="12" t="s">
        <v>31</v>
      </c>
      <c r="AX143" s="12" t="s">
        <v>81</v>
      </c>
      <c r="AY143" s="271" t="s">
        <v>208</v>
      </c>
    </row>
    <row r="144" s="1" customFormat="1" ht="24" customHeight="1">
      <c r="B144" s="37"/>
      <c r="C144" s="224" t="s">
        <v>302</v>
      </c>
      <c r="D144" s="224" t="s">
        <v>209</v>
      </c>
      <c r="E144" s="225" t="s">
        <v>3815</v>
      </c>
      <c r="F144" s="226" t="s">
        <v>3816</v>
      </c>
      <c r="G144" s="227" t="s">
        <v>712</v>
      </c>
      <c r="H144" s="228">
        <v>165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221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221</v>
      </c>
      <c r="BM144" s="235" t="s">
        <v>3817</v>
      </c>
    </row>
    <row r="145" s="12" customFormat="1">
      <c r="B145" s="260"/>
      <c r="C145" s="261"/>
      <c r="D145" s="262" t="s">
        <v>1513</v>
      </c>
      <c r="E145" s="263" t="s">
        <v>1</v>
      </c>
      <c r="F145" s="264" t="s">
        <v>3814</v>
      </c>
      <c r="G145" s="261"/>
      <c r="H145" s="265">
        <v>165</v>
      </c>
      <c r="I145" s="266"/>
      <c r="J145" s="261"/>
      <c r="K145" s="261"/>
      <c r="L145" s="267"/>
      <c r="M145" s="268"/>
      <c r="N145" s="269"/>
      <c r="O145" s="269"/>
      <c r="P145" s="269"/>
      <c r="Q145" s="269"/>
      <c r="R145" s="269"/>
      <c r="S145" s="269"/>
      <c r="T145" s="270"/>
      <c r="AT145" s="271" t="s">
        <v>1513</v>
      </c>
      <c r="AU145" s="271" t="s">
        <v>83</v>
      </c>
      <c r="AV145" s="12" t="s">
        <v>83</v>
      </c>
      <c r="AW145" s="12" t="s">
        <v>31</v>
      </c>
      <c r="AX145" s="12" t="s">
        <v>81</v>
      </c>
      <c r="AY145" s="271" t="s">
        <v>208</v>
      </c>
    </row>
    <row r="146" s="1" customFormat="1" ht="24" customHeight="1">
      <c r="B146" s="37"/>
      <c r="C146" s="224" t="s">
        <v>285</v>
      </c>
      <c r="D146" s="224" t="s">
        <v>209</v>
      </c>
      <c r="E146" s="225" t="s">
        <v>3818</v>
      </c>
      <c r="F146" s="226" t="s">
        <v>1575</v>
      </c>
      <c r="G146" s="227" t="s">
        <v>1525</v>
      </c>
      <c r="H146" s="228">
        <v>82.5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221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221</v>
      </c>
      <c r="BM146" s="235" t="s">
        <v>3819</v>
      </c>
    </row>
    <row r="147" s="12" customFormat="1">
      <c r="B147" s="260"/>
      <c r="C147" s="261"/>
      <c r="D147" s="262" t="s">
        <v>1513</v>
      </c>
      <c r="E147" s="263" t="s">
        <v>1</v>
      </c>
      <c r="F147" s="264" t="s">
        <v>3807</v>
      </c>
      <c r="G147" s="261"/>
      <c r="H147" s="265">
        <v>82.5</v>
      </c>
      <c r="I147" s="266"/>
      <c r="J147" s="261"/>
      <c r="K147" s="261"/>
      <c r="L147" s="267"/>
      <c r="M147" s="268"/>
      <c r="N147" s="269"/>
      <c r="O147" s="269"/>
      <c r="P147" s="269"/>
      <c r="Q147" s="269"/>
      <c r="R147" s="269"/>
      <c r="S147" s="269"/>
      <c r="T147" s="270"/>
      <c r="AT147" s="271" t="s">
        <v>1513</v>
      </c>
      <c r="AU147" s="271" t="s">
        <v>83</v>
      </c>
      <c r="AV147" s="12" t="s">
        <v>83</v>
      </c>
      <c r="AW147" s="12" t="s">
        <v>31</v>
      </c>
      <c r="AX147" s="12" t="s">
        <v>81</v>
      </c>
      <c r="AY147" s="271" t="s">
        <v>208</v>
      </c>
    </row>
    <row r="148" s="1" customFormat="1" ht="16.5" customHeight="1">
      <c r="B148" s="37"/>
      <c r="C148" s="224" t="s">
        <v>309</v>
      </c>
      <c r="D148" s="224" t="s">
        <v>209</v>
      </c>
      <c r="E148" s="225" t="s">
        <v>3820</v>
      </c>
      <c r="F148" s="226" t="s">
        <v>1583</v>
      </c>
      <c r="G148" s="227" t="s">
        <v>1525</v>
      </c>
      <c r="H148" s="228">
        <v>22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221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221</v>
      </c>
      <c r="BM148" s="235" t="s">
        <v>3821</v>
      </c>
    </row>
    <row r="149" s="12" customFormat="1">
      <c r="B149" s="260"/>
      <c r="C149" s="261"/>
      <c r="D149" s="262" t="s">
        <v>1513</v>
      </c>
      <c r="E149" s="263" t="s">
        <v>1</v>
      </c>
      <c r="F149" s="264" t="s">
        <v>3822</v>
      </c>
      <c r="G149" s="261"/>
      <c r="H149" s="265">
        <v>22</v>
      </c>
      <c r="I149" s="266"/>
      <c r="J149" s="261"/>
      <c r="K149" s="261"/>
      <c r="L149" s="267"/>
      <c r="M149" s="268"/>
      <c r="N149" s="269"/>
      <c r="O149" s="269"/>
      <c r="P149" s="269"/>
      <c r="Q149" s="269"/>
      <c r="R149" s="269"/>
      <c r="S149" s="269"/>
      <c r="T149" s="270"/>
      <c r="AT149" s="271" t="s">
        <v>1513</v>
      </c>
      <c r="AU149" s="271" t="s">
        <v>83</v>
      </c>
      <c r="AV149" s="12" t="s">
        <v>83</v>
      </c>
      <c r="AW149" s="12" t="s">
        <v>31</v>
      </c>
      <c r="AX149" s="12" t="s">
        <v>81</v>
      </c>
      <c r="AY149" s="271" t="s">
        <v>208</v>
      </c>
    </row>
    <row r="150" s="1" customFormat="1" ht="24" customHeight="1">
      <c r="B150" s="37"/>
      <c r="C150" s="224" t="s">
        <v>313</v>
      </c>
      <c r="D150" s="224" t="s">
        <v>209</v>
      </c>
      <c r="E150" s="225" t="s">
        <v>3823</v>
      </c>
      <c r="F150" s="226" t="s">
        <v>3824</v>
      </c>
      <c r="G150" s="227" t="s">
        <v>1227</v>
      </c>
      <c r="H150" s="228">
        <v>26.399999999999999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221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221</v>
      </c>
      <c r="BM150" s="235" t="s">
        <v>3825</v>
      </c>
    </row>
    <row r="151" s="12" customFormat="1">
      <c r="B151" s="260"/>
      <c r="C151" s="261"/>
      <c r="D151" s="262" t="s">
        <v>1513</v>
      </c>
      <c r="E151" s="263" t="s">
        <v>1</v>
      </c>
      <c r="F151" s="264" t="s">
        <v>3826</v>
      </c>
      <c r="G151" s="261"/>
      <c r="H151" s="265">
        <v>26.399999999999999</v>
      </c>
      <c r="I151" s="266"/>
      <c r="J151" s="261"/>
      <c r="K151" s="261"/>
      <c r="L151" s="267"/>
      <c r="M151" s="268"/>
      <c r="N151" s="269"/>
      <c r="O151" s="269"/>
      <c r="P151" s="269"/>
      <c r="Q151" s="269"/>
      <c r="R151" s="269"/>
      <c r="S151" s="269"/>
      <c r="T151" s="270"/>
      <c r="AT151" s="271" t="s">
        <v>1513</v>
      </c>
      <c r="AU151" s="271" t="s">
        <v>83</v>
      </c>
      <c r="AV151" s="12" t="s">
        <v>83</v>
      </c>
      <c r="AW151" s="12" t="s">
        <v>31</v>
      </c>
      <c r="AX151" s="12" t="s">
        <v>81</v>
      </c>
      <c r="AY151" s="271" t="s">
        <v>208</v>
      </c>
    </row>
    <row r="152" s="1" customFormat="1" ht="24" customHeight="1">
      <c r="B152" s="37"/>
      <c r="C152" s="224" t="s">
        <v>317</v>
      </c>
      <c r="D152" s="224" t="s">
        <v>209</v>
      </c>
      <c r="E152" s="225" t="s">
        <v>3827</v>
      </c>
      <c r="F152" s="226" t="s">
        <v>1586</v>
      </c>
      <c r="G152" s="227" t="s">
        <v>1525</v>
      </c>
      <c r="H152" s="228">
        <v>47.299999999999997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221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221</v>
      </c>
      <c r="BM152" s="235" t="s">
        <v>3828</v>
      </c>
    </row>
    <row r="153" s="12" customFormat="1">
      <c r="B153" s="260"/>
      <c r="C153" s="261"/>
      <c r="D153" s="262" t="s">
        <v>1513</v>
      </c>
      <c r="E153" s="263" t="s">
        <v>1</v>
      </c>
      <c r="F153" s="264" t="s">
        <v>3829</v>
      </c>
      <c r="G153" s="261"/>
      <c r="H153" s="265">
        <v>47.299999999999997</v>
      </c>
      <c r="I153" s="266"/>
      <c r="J153" s="261"/>
      <c r="K153" s="261"/>
      <c r="L153" s="267"/>
      <c r="M153" s="268"/>
      <c r="N153" s="269"/>
      <c r="O153" s="269"/>
      <c r="P153" s="269"/>
      <c r="Q153" s="269"/>
      <c r="R153" s="269"/>
      <c r="S153" s="269"/>
      <c r="T153" s="270"/>
      <c r="AT153" s="271" t="s">
        <v>1513</v>
      </c>
      <c r="AU153" s="271" t="s">
        <v>83</v>
      </c>
      <c r="AV153" s="12" t="s">
        <v>83</v>
      </c>
      <c r="AW153" s="12" t="s">
        <v>31</v>
      </c>
      <c r="AX153" s="12" t="s">
        <v>81</v>
      </c>
      <c r="AY153" s="271" t="s">
        <v>208</v>
      </c>
    </row>
    <row r="154" s="1" customFormat="1" ht="24" customHeight="1">
      <c r="B154" s="37"/>
      <c r="C154" s="224" t="s">
        <v>321</v>
      </c>
      <c r="D154" s="224" t="s">
        <v>209</v>
      </c>
      <c r="E154" s="225" t="s">
        <v>3830</v>
      </c>
      <c r="F154" s="226" t="s">
        <v>3831</v>
      </c>
      <c r="G154" s="227" t="s">
        <v>1525</v>
      </c>
      <c r="H154" s="228">
        <v>24.199999999999999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3832</v>
      </c>
    </row>
    <row r="155" s="12" customFormat="1">
      <c r="B155" s="260"/>
      <c r="C155" s="261"/>
      <c r="D155" s="262" t="s">
        <v>1513</v>
      </c>
      <c r="E155" s="263" t="s">
        <v>1</v>
      </c>
      <c r="F155" s="264" t="s">
        <v>3833</v>
      </c>
      <c r="G155" s="261"/>
      <c r="H155" s="265">
        <v>24.199999999999999</v>
      </c>
      <c r="I155" s="266"/>
      <c r="J155" s="261"/>
      <c r="K155" s="261"/>
      <c r="L155" s="267"/>
      <c r="M155" s="268"/>
      <c r="N155" s="269"/>
      <c r="O155" s="269"/>
      <c r="P155" s="269"/>
      <c r="Q155" s="269"/>
      <c r="R155" s="269"/>
      <c r="S155" s="269"/>
      <c r="T155" s="270"/>
      <c r="AT155" s="271" t="s">
        <v>1513</v>
      </c>
      <c r="AU155" s="271" t="s">
        <v>83</v>
      </c>
      <c r="AV155" s="12" t="s">
        <v>83</v>
      </c>
      <c r="AW155" s="12" t="s">
        <v>31</v>
      </c>
      <c r="AX155" s="12" t="s">
        <v>81</v>
      </c>
      <c r="AY155" s="271" t="s">
        <v>208</v>
      </c>
    </row>
    <row r="156" s="1" customFormat="1" ht="16.5" customHeight="1">
      <c r="B156" s="37"/>
      <c r="C156" s="250" t="s">
        <v>325</v>
      </c>
      <c r="D156" s="250" t="s">
        <v>281</v>
      </c>
      <c r="E156" s="251" t="s">
        <v>3834</v>
      </c>
      <c r="F156" s="252" t="s">
        <v>3835</v>
      </c>
      <c r="G156" s="253" t="s">
        <v>1227</v>
      </c>
      <c r="H156" s="254">
        <v>29.039999999999999</v>
      </c>
      <c r="I156" s="255"/>
      <c r="J156" s="256">
        <f>ROUND(I156*H156,2)</f>
        <v>0</v>
      </c>
      <c r="K156" s="252" t="s">
        <v>1</v>
      </c>
      <c r="L156" s="257"/>
      <c r="M156" s="258" t="s">
        <v>1</v>
      </c>
      <c r="N156" s="259" t="s">
        <v>38</v>
      </c>
      <c r="O156" s="85"/>
      <c r="P156" s="233">
        <f>O156*H156</f>
        <v>0</v>
      </c>
      <c r="Q156" s="233">
        <v>1</v>
      </c>
      <c r="R156" s="233">
        <f>Q156*H156</f>
        <v>29.039999999999999</v>
      </c>
      <c r="S156" s="233">
        <v>0</v>
      </c>
      <c r="T156" s="234">
        <f>S156*H156</f>
        <v>0</v>
      </c>
      <c r="AR156" s="235" t="s">
        <v>285</v>
      </c>
      <c r="AT156" s="235" t="s">
        <v>281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3836</v>
      </c>
    </row>
    <row r="157" s="12" customFormat="1">
      <c r="B157" s="260"/>
      <c r="C157" s="261"/>
      <c r="D157" s="262" t="s">
        <v>1513</v>
      </c>
      <c r="E157" s="263" t="s">
        <v>1</v>
      </c>
      <c r="F157" s="264" t="s">
        <v>3837</v>
      </c>
      <c r="G157" s="261"/>
      <c r="H157" s="265">
        <v>29.039999999999999</v>
      </c>
      <c r="I157" s="266"/>
      <c r="J157" s="261"/>
      <c r="K157" s="261"/>
      <c r="L157" s="267"/>
      <c r="M157" s="268"/>
      <c r="N157" s="269"/>
      <c r="O157" s="269"/>
      <c r="P157" s="269"/>
      <c r="Q157" s="269"/>
      <c r="R157" s="269"/>
      <c r="S157" s="269"/>
      <c r="T157" s="270"/>
      <c r="AT157" s="271" t="s">
        <v>1513</v>
      </c>
      <c r="AU157" s="271" t="s">
        <v>83</v>
      </c>
      <c r="AV157" s="12" t="s">
        <v>83</v>
      </c>
      <c r="AW157" s="12" t="s">
        <v>31</v>
      </c>
      <c r="AX157" s="12" t="s">
        <v>81</v>
      </c>
      <c r="AY157" s="271" t="s">
        <v>208</v>
      </c>
    </row>
    <row r="158" s="10" customFormat="1" ht="22.8" customHeight="1">
      <c r="B158" s="210"/>
      <c r="C158" s="211"/>
      <c r="D158" s="212" t="s">
        <v>72</v>
      </c>
      <c r="E158" s="248" t="s">
        <v>83</v>
      </c>
      <c r="F158" s="248" t="s">
        <v>1589</v>
      </c>
      <c r="G158" s="211"/>
      <c r="H158" s="211"/>
      <c r="I158" s="214"/>
      <c r="J158" s="249">
        <f>BK158</f>
        <v>0</v>
      </c>
      <c r="K158" s="211"/>
      <c r="L158" s="216"/>
      <c r="M158" s="217"/>
      <c r="N158" s="218"/>
      <c r="O158" s="218"/>
      <c r="P158" s="219">
        <f>SUM(P159:P160)</f>
        <v>0</v>
      </c>
      <c r="Q158" s="218"/>
      <c r="R158" s="219">
        <f>SUM(R159:R160)</f>
        <v>0</v>
      </c>
      <c r="S158" s="218"/>
      <c r="T158" s="220">
        <f>SUM(T159:T160)</f>
        <v>0</v>
      </c>
      <c r="AR158" s="221" t="s">
        <v>81</v>
      </c>
      <c r="AT158" s="222" t="s">
        <v>72</v>
      </c>
      <c r="AU158" s="222" t="s">
        <v>81</v>
      </c>
      <c r="AY158" s="221" t="s">
        <v>208</v>
      </c>
      <c r="BK158" s="223">
        <f>SUM(BK159:BK160)</f>
        <v>0</v>
      </c>
    </row>
    <row r="159" s="1" customFormat="1" ht="24" customHeight="1">
      <c r="B159" s="37"/>
      <c r="C159" s="224" t="s">
        <v>329</v>
      </c>
      <c r="D159" s="224" t="s">
        <v>209</v>
      </c>
      <c r="E159" s="225" t="s">
        <v>3838</v>
      </c>
      <c r="F159" s="226" t="s">
        <v>3839</v>
      </c>
      <c r="G159" s="227" t="s">
        <v>712</v>
      </c>
      <c r="H159" s="228">
        <v>55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3840</v>
      </c>
    </row>
    <row r="160" s="12" customFormat="1">
      <c r="B160" s="260"/>
      <c r="C160" s="261"/>
      <c r="D160" s="262" t="s">
        <v>1513</v>
      </c>
      <c r="E160" s="263" t="s">
        <v>1</v>
      </c>
      <c r="F160" s="264" t="s">
        <v>3841</v>
      </c>
      <c r="G160" s="261"/>
      <c r="H160" s="265">
        <v>55</v>
      </c>
      <c r="I160" s="266"/>
      <c r="J160" s="261"/>
      <c r="K160" s="261"/>
      <c r="L160" s="267"/>
      <c r="M160" s="268"/>
      <c r="N160" s="269"/>
      <c r="O160" s="269"/>
      <c r="P160" s="269"/>
      <c r="Q160" s="269"/>
      <c r="R160" s="269"/>
      <c r="S160" s="269"/>
      <c r="T160" s="270"/>
      <c r="AT160" s="271" t="s">
        <v>1513</v>
      </c>
      <c r="AU160" s="271" t="s">
        <v>83</v>
      </c>
      <c r="AV160" s="12" t="s">
        <v>83</v>
      </c>
      <c r="AW160" s="12" t="s">
        <v>31</v>
      </c>
      <c r="AX160" s="12" t="s">
        <v>81</v>
      </c>
      <c r="AY160" s="271" t="s">
        <v>208</v>
      </c>
    </row>
    <row r="161" s="10" customFormat="1" ht="22.8" customHeight="1">
      <c r="B161" s="210"/>
      <c r="C161" s="211"/>
      <c r="D161" s="212" t="s">
        <v>72</v>
      </c>
      <c r="E161" s="248" t="s">
        <v>221</v>
      </c>
      <c r="F161" s="248" t="s">
        <v>1740</v>
      </c>
      <c r="G161" s="211"/>
      <c r="H161" s="211"/>
      <c r="I161" s="214"/>
      <c r="J161" s="249">
        <f>BK161</f>
        <v>0</v>
      </c>
      <c r="K161" s="211"/>
      <c r="L161" s="216"/>
      <c r="M161" s="217"/>
      <c r="N161" s="218"/>
      <c r="O161" s="218"/>
      <c r="P161" s="219">
        <f>SUM(P162:P167)</f>
        <v>0</v>
      </c>
      <c r="Q161" s="218"/>
      <c r="R161" s="219">
        <f>SUM(R162:R167)</f>
        <v>0.0034506000000000003</v>
      </c>
      <c r="S161" s="218"/>
      <c r="T161" s="220">
        <f>SUM(T162:T167)</f>
        <v>0</v>
      </c>
      <c r="AR161" s="221" t="s">
        <v>81</v>
      </c>
      <c r="AT161" s="222" t="s">
        <v>72</v>
      </c>
      <c r="AU161" s="222" t="s">
        <v>81</v>
      </c>
      <c r="AY161" s="221" t="s">
        <v>208</v>
      </c>
      <c r="BK161" s="223">
        <f>SUM(BK162:BK167)</f>
        <v>0</v>
      </c>
    </row>
    <row r="162" s="1" customFormat="1" ht="24" customHeight="1">
      <c r="B162" s="37"/>
      <c r="C162" s="224" t="s">
        <v>8</v>
      </c>
      <c r="D162" s="224" t="s">
        <v>209</v>
      </c>
      <c r="E162" s="225" t="s">
        <v>3842</v>
      </c>
      <c r="F162" s="226" t="s">
        <v>3843</v>
      </c>
      <c r="G162" s="227" t="s">
        <v>1525</v>
      </c>
      <c r="H162" s="228">
        <v>5.5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3844</v>
      </c>
    </row>
    <row r="163" s="12" customFormat="1">
      <c r="B163" s="260"/>
      <c r="C163" s="261"/>
      <c r="D163" s="262" t="s">
        <v>1513</v>
      </c>
      <c r="E163" s="263" t="s">
        <v>1</v>
      </c>
      <c r="F163" s="264" t="s">
        <v>3845</v>
      </c>
      <c r="G163" s="261"/>
      <c r="H163" s="265">
        <v>5.5</v>
      </c>
      <c r="I163" s="266"/>
      <c r="J163" s="261"/>
      <c r="K163" s="261"/>
      <c r="L163" s="267"/>
      <c r="M163" s="268"/>
      <c r="N163" s="269"/>
      <c r="O163" s="269"/>
      <c r="P163" s="269"/>
      <c r="Q163" s="269"/>
      <c r="R163" s="269"/>
      <c r="S163" s="269"/>
      <c r="T163" s="270"/>
      <c r="AT163" s="271" t="s">
        <v>1513</v>
      </c>
      <c r="AU163" s="271" t="s">
        <v>83</v>
      </c>
      <c r="AV163" s="12" t="s">
        <v>83</v>
      </c>
      <c r="AW163" s="12" t="s">
        <v>31</v>
      </c>
      <c r="AX163" s="12" t="s">
        <v>81</v>
      </c>
      <c r="AY163" s="271" t="s">
        <v>208</v>
      </c>
    </row>
    <row r="164" s="1" customFormat="1" ht="24" customHeight="1">
      <c r="B164" s="37"/>
      <c r="C164" s="224" t="s">
        <v>336</v>
      </c>
      <c r="D164" s="224" t="s">
        <v>209</v>
      </c>
      <c r="E164" s="225" t="s">
        <v>3846</v>
      </c>
      <c r="F164" s="226" t="s">
        <v>3847</v>
      </c>
      <c r="G164" s="227" t="s">
        <v>1525</v>
      </c>
      <c r="H164" s="228">
        <v>0.108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3848</v>
      </c>
    </row>
    <row r="165" s="12" customFormat="1">
      <c r="B165" s="260"/>
      <c r="C165" s="261"/>
      <c r="D165" s="262" t="s">
        <v>1513</v>
      </c>
      <c r="E165" s="263" t="s">
        <v>1</v>
      </c>
      <c r="F165" s="264" t="s">
        <v>3849</v>
      </c>
      <c r="G165" s="261"/>
      <c r="H165" s="265">
        <v>0.108</v>
      </c>
      <c r="I165" s="266"/>
      <c r="J165" s="261"/>
      <c r="K165" s="261"/>
      <c r="L165" s="267"/>
      <c r="M165" s="268"/>
      <c r="N165" s="269"/>
      <c r="O165" s="269"/>
      <c r="P165" s="269"/>
      <c r="Q165" s="269"/>
      <c r="R165" s="269"/>
      <c r="S165" s="269"/>
      <c r="T165" s="270"/>
      <c r="AT165" s="271" t="s">
        <v>1513</v>
      </c>
      <c r="AU165" s="271" t="s">
        <v>83</v>
      </c>
      <c r="AV165" s="12" t="s">
        <v>83</v>
      </c>
      <c r="AW165" s="12" t="s">
        <v>31</v>
      </c>
      <c r="AX165" s="12" t="s">
        <v>81</v>
      </c>
      <c r="AY165" s="271" t="s">
        <v>208</v>
      </c>
    </row>
    <row r="166" s="1" customFormat="1" ht="16.5" customHeight="1">
      <c r="B166" s="37"/>
      <c r="C166" s="224" t="s">
        <v>341</v>
      </c>
      <c r="D166" s="224" t="s">
        <v>209</v>
      </c>
      <c r="E166" s="225" t="s">
        <v>3850</v>
      </c>
      <c r="F166" s="226" t="s">
        <v>3851</v>
      </c>
      <c r="G166" s="227" t="s">
        <v>712</v>
      </c>
      <c r="H166" s="228">
        <v>0.54000000000000004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0.0063899999999999998</v>
      </c>
      <c r="R166" s="233">
        <f>Q166*H166</f>
        <v>0.0034506000000000003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3852</v>
      </c>
    </row>
    <row r="167" s="12" customFormat="1">
      <c r="B167" s="260"/>
      <c r="C167" s="261"/>
      <c r="D167" s="262" t="s">
        <v>1513</v>
      </c>
      <c r="E167" s="263" t="s">
        <v>1</v>
      </c>
      <c r="F167" s="264" t="s">
        <v>3853</v>
      </c>
      <c r="G167" s="261"/>
      <c r="H167" s="265">
        <v>0.54000000000000004</v>
      </c>
      <c r="I167" s="266"/>
      <c r="J167" s="261"/>
      <c r="K167" s="261"/>
      <c r="L167" s="267"/>
      <c r="M167" s="268"/>
      <c r="N167" s="269"/>
      <c r="O167" s="269"/>
      <c r="P167" s="269"/>
      <c r="Q167" s="269"/>
      <c r="R167" s="269"/>
      <c r="S167" s="269"/>
      <c r="T167" s="270"/>
      <c r="AT167" s="271" t="s">
        <v>1513</v>
      </c>
      <c r="AU167" s="271" t="s">
        <v>83</v>
      </c>
      <c r="AV167" s="12" t="s">
        <v>83</v>
      </c>
      <c r="AW167" s="12" t="s">
        <v>31</v>
      </c>
      <c r="AX167" s="12" t="s">
        <v>81</v>
      </c>
      <c r="AY167" s="271" t="s">
        <v>208</v>
      </c>
    </row>
    <row r="168" s="10" customFormat="1" ht="22.8" customHeight="1">
      <c r="B168" s="210"/>
      <c r="C168" s="211"/>
      <c r="D168" s="212" t="s">
        <v>72</v>
      </c>
      <c r="E168" s="248" t="s">
        <v>207</v>
      </c>
      <c r="F168" s="248" t="s">
        <v>3854</v>
      </c>
      <c r="G168" s="211"/>
      <c r="H168" s="211"/>
      <c r="I168" s="214"/>
      <c r="J168" s="249">
        <f>BK168</f>
        <v>0</v>
      </c>
      <c r="K168" s="211"/>
      <c r="L168" s="216"/>
      <c r="M168" s="217"/>
      <c r="N168" s="218"/>
      <c r="O168" s="218"/>
      <c r="P168" s="219">
        <f>SUM(P169:P180)</f>
        <v>0</v>
      </c>
      <c r="Q168" s="218"/>
      <c r="R168" s="219">
        <f>SUM(R169:R180)</f>
        <v>7.1530500000000004</v>
      </c>
      <c r="S168" s="218"/>
      <c r="T168" s="220">
        <f>SUM(T169:T180)</f>
        <v>0</v>
      </c>
      <c r="AR168" s="221" t="s">
        <v>81</v>
      </c>
      <c r="AT168" s="222" t="s">
        <v>72</v>
      </c>
      <c r="AU168" s="222" t="s">
        <v>81</v>
      </c>
      <c r="AY168" s="221" t="s">
        <v>208</v>
      </c>
      <c r="BK168" s="223">
        <f>SUM(BK169:BK180)</f>
        <v>0</v>
      </c>
    </row>
    <row r="169" s="1" customFormat="1" ht="16.5" customHeight="1">
      <c r="B169" s="37"/>
      <c r="C169" s="224" t="s">
        <v>345</v>
      </c>
      <c r="D169" s="224" t="s">
        <v>209</v>
      </c>
      <c r="E169" s="225" t="s">
        <v>3855</v>
      </c>
      <c r="F169" s="226" t="s">
        <v>3856</v>
      </c>
      <c r="G169" s="227" t="s">
        <v>712</v>
      </c>
      <c r="H169" s="228">
        <v>5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3857</v>
      </c>
    </row>
    <row r="170" s="12" customFormat="1">
      <c r="B170" s="260"/>
      <c r="C170" s="261"/>
      <c r="D170" s="262" t="s">
        <v>1513</v>
      </c>
      <c r="E170" s="263" t="s">
        <v>1</v>
      </c>
      <c r="F170" s="264" t="s">
        <v>3858</v>
      </c>
      <c r="G170" s="261"/>
      <c r="H170" s="265">
        <v>5</v>
      </c>
      <c r="I170" s="266"/>
      <c r="J170" s="261"/>
      <c r="K170" s="261"/>
      <c r="L170" s="267"/>
      <c r="M170" s="268"/>
      <c r="N170" s="269"/>
      <c r="O170" s="269"/>
      <c r="P170" s="269"/>
      <c r="Q170" s="269"/>
      <c r="R170" s="269"/>
      <c r="S170" s="269"/>
      <c r="T170" s="270"/>
      <c r="AT170" s="271" t="s">
        <v>1513</v>
      </c>
      <c r="AU170" s="271" t="s">
        <v>83</v>
      </c>
      <c r="AV170" s="12" t="s">
        <v>83</v>
      </c>
      <c r="AW170" s="12" t="s">
        <v>31</v>
      </c>
      <c r="AX170" s="12" t="s">
        <v>81</v>
      </c>
      <c r="AY170" s="271" t="s">
        <v>208</v>
      </c>
    </row>
    <row r="171" s="1" customFormat="1" ht="16.5" customHeight="1">
      <c r="B171" s="37"/>
      <c r="C171" s="224" t="s">
        <v>349</v>
      </c>
      <c r="D171" s="224" t="s">
        <v>209</v>
      </c>
      <c r="E171" s="225" t="s">
        <v>3859</v>
      </c>
      <c r="F171" s="226" t="s">
        <v>3860</v>
      </c>
      <c r="G171" s="227" t="s">
        <v>712</v>
      </c>
      <c r="H171" s="228">
        <v>5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3861</v>
      </c>
    </row>
    <row r="172" s="12" customFormat="1">
      <c r="B172" s="260"/>
      <c r="C172" s="261"/>
      <c r="D172" s="262" t="s">
        <v>1513</v>
      </c>
      <c r="E172" s="263" t="s">
        <v>1</v>
      </c>
      <c r="F172" s="264" t="s">
        <v>3858</v>
      </c>
      <c r="G172" s="261"/>
      <c r="H172" s="265">
        <v>5</v>
      </c>
      <c r="I172" s="266"/>
      <c r="J172" s="261"/>
      <c r="K172" s="261"/>
      <c r="L172" s="267"/>
      <c r="M172" s="268"/>
      <c r="N172" s="269"/>
      <c r="O172" s="269"/>
      <c r="P172" s="269"/>
      <c r="Q172" s="269"/>
      <c r="R172" s="269"/>
      <c r="S172" s="269"/>
      <c r="T172" s="270"/>
      <c r="AT172" s="271" t="s">
        <v>1513</v>
      </c>
      <c r="AU172" s="271" t="s">
        <v>83</v>
      </c>
      <c r="AV172" s="12" t="s">
        <v>83</v>
      </c>
      <c r="AW172" s="12" t="s">
        <v>31</v>
      </c>
      <c r="AX172" s="12" t="s">
        <v>81</v>
      </c>
      <c r="AY172" s="271" t="s">
        <v>208</v>
      </c>
    </row>
    <row r="173" s="1" customFormat="1" ht="24" customHeight="1">
      <c r="B173" s="37"/>
      <c r="C173" s="224" t="s">
        <v>353</v>
      </c>
      <c r="D173" s="224" t="s">
        <v>209</v>
      </c>
      <c r="E173" s="225" t="s">
        <v>3862</v>
      </c>
      <c r="F173" s="226" t="s">
        <v>3863</v>
      </c>
      <c r="G173" s="227" t="s">
        <v>712</v>
      </c>
      <c r="H173" s="228">
        <v>5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3864</v>
      </c>
    </row>
    <row r="174" s="12" customFormat="1">
      <c r="B174" s="260"/>
      <c r="C174" s="261"/>
      <c r="D174" s="262" t="s">
        <v>1513</v>
      </c>
      <c r="E174" s="263" t="s">
        <v>1</v>
      </c>
      <c r="F174" s="264" t="s">
        <v>3858</v>
      </c>
      <c r="G174" s="261"/>
      <c r="H174" s="265">
        <v>5</v>
      </c>
      <c r="I174" s="266"/>
      <c r="J174" s="261"/>
      <c r="K174" s="261"/>
      <c r="L174" s="267"/>
      <c r="M174" s="268"/>
      <c r="N174" s="269"/>
      <c r="O174" s="269"/>
      <c r="P174" s="269"/>
      <c r="Q174" s="269"/>
      <c r="R174" s="269"/>
      <c r="S174" s="269"/>
      <c r="T174" s="270"/>
      <c r="AT174" s="271" t="s">
        <v>1513</v>
      </c>
      <c r="AU174" s="271" t="s">
        <v>83</v>
      </c>
      <c r="AV174" s="12" t="s">
        <v>83</v>
      </c>
      <c r="AW174" s="12" t="s">
        <v>31</v>
      </c>
      <c r="AX174" s="12" t="s">
        <v>81</v>
      </c>
      <c r="AY174" s="271" t="s">
        <v>208</v>
      </c>
    </row>
    <row r="175" s="1" customFormat="1" ht="24" customHeight="1">
      <c r="B175" s="37"/>
      <c r="C175" s="224" t="s">
        <v>7</v>
      </c>
      <c r="D175" s="224" t="s">
        <v>209</v>
      </c>
      <c r="E175" s="225" t="s">
        <v>3865</v>
      </c>
      <c r="F175" s="226" t="s">
        <v>3866</v>
      </c>
      <c r="G175" s="227" t="s">
        <v>712</v>
      </c>
      <c r="H175" s="228">
        <v>55</v>
      </c>
      <c r="I175" s="229"/>
      <c r="J175" s="230">
        <f>ROUND(I175*H175,2)</f>
        <v>0</v>
      </c>
      <c r="K175" s="226" t="s">
        <v>1195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0.13</v>
      </c>
      <c r="R175" s="233">
        <f>Q175*H175</f>
        <v>7.1500000000000004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3867</v>
      </c>
    </row>
    <row r="176" s="12" customFormat="1">
      <c r="B176" s="260"/>
      <c r="C176" s="261"/>
      <c r="D176" s="262" t="s">
        <v>1513</v>
      </c>
      <c r="E176" s="263" t="s">
        <v>1</v>
      </c>
      <c r="F176" s="264" t="s">
        <v>3841</v>
      </c>
      <c r="G176" s="261"/>
      <c r="H176" s="265">
        <v>55</v>
      </c>
      <c r="I176" s="266"/>
      <c r="J176" s="261"/>
      <c r="K176" s="261"/>
      <c r="L176" s="267"/>
      <c r="M176" s="268"/>
      <c r="N176" s="269"/>
      <c r="O176" s="269"/>
      <c r="P176" s="269"/>
      <c r="Q176" s="269"/>
      <c r="R176" s="269"/>
      <c r="S176" s="269"/>
      <c r="T176" s="270"/>
      <c r="AT176" s="271" t="s">
        <v>1513</v>
      </c>
      <c r="AU176" s="271" t="s">
        <v>83</v>
      </c>
      <c r="AV176" s="12" t="s">
        <v>83</v>
      </c>
      <c r="AW176" s="12" t="s">
        <v>31</v>
      </c>
      <c r="AX176" s="12" t="s">
        <v>81</v>
      </c>
      <c r="AY176" s="271" t="s">
        <v>208</v>
      </c>
    </row>
    <row r="177" s="1" customFormat="1" ht="24" customHeight="1">
      <c r="B177" s="37"/>
      <c r="C177" s="224" t="s">
        <v>360</v>
      </c>
      <c r="D177" s="224" t="s">
        <v>209</v>
      </c>
      <c r="E177" s="225" t="s">
        <v>3868</v>
      </c>
      <c r="F177" s="226" t="s">
        <v>3869</v>
      </c>
      <c r="G177" s="227" t="s">
        <v>712</v>
      </c>
      <c r="H177" s="228">
        <v>5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0.00060999999999999997</v>
      </c>
      <c r="R177" s="233">
        <f>Q177*H177</f>
        <v>0.0030499999999999998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3870</v>
      </c>
    </row>
    <row r="178" s="12" customFormat="1">
      <c r="B178" s="260"/>
      <c r="C178" s="261"/>
      <c r="D178" s="262" t="s">
        <v>1513</v>
      </c>
      <c r="E178" s="263" t="s">
        <v>1</v>
      </c>
      <c r="F178" s="264" t="s">
        <v>3858</v>
      </c>
      <c r="G178" s="261"/>
      <c r="H178" s="265">
        <v>5</v>
      </c>
      <c r="I178" s="266"/>
      <c r="J178" s="261"/>
      <c r="K178" s="261"/>
      <c r="L178" s="267"/>
      <c r="M178" s="268"/>
      <c r="N178" s="269"/>
      <c r="O178" s="269"/>
      <c r="P178" s="269"/>
      <c r="Q178" s="269"/>
      <c r="R178" s="269"/>
      <c r="S178" s="269"/>
      <c r="T178" s="270"/>
      <c r="AT178" s="271" t="s">
        <v>1513</v>
      </c>
      <c r="AU178" s="271" t="s">
        <v>83</v>
      </c>
      <c r="AV178" s="12" t="s">
        <v>83</v>
      </c>
      <c r="AW178" s="12" t="s">
        <v>31</v>
      </c>
      <c r="AX178" s="12" t="s">
        <v>81</v>
      </c>
      <c r="AY178" s="271" t="s">
        <v>208</v>
      </c>
    </row>
    <row r="179" s="1" customFormat="1" ht="24" customHeight="1">
      <c r="B179" s="37"/>
      <c r="C179" s="224" t="s">
        <v>364</v>
      </c>
      <c r="D179" s="224" t="s">
        <v>209</v>
      </c>
      <c r="E179" s="225" t="s">
        <v>3871</v>
      </c>
      <c r="F179" s="226" t="s">
        <v>3872</v>
      </c>
      <c r="G179" s="227" t="s">
        <v>712</v>
      </c>
      <c r="H179" s="228">
        <v>5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3873</v>
      </c>
    </row>
    <row r="180" s="12" customFormat="1">
      <c r="B180" s="260"/>
      <c r="C180" s="261"/>
      <c r="D180" s="262" t="s">
        <v>1513</v>
      </c>
      <c r="E180" s="263" t="s">
        <v>1</v>
      </c>
      <c r="F180" s="264" t="s">
        <v>3858</v>
      </c>
      <c r="G180" s="261"/>
      <c r="H180" s="265">
        <v>5</v>
      </c>
      <c r="I180" s="266"/>
      <c r="J180" s="261"/>
      <c r="K180" s="261"/>
      <c r="L180" s="267"/>
      <c r="M180" s="268"/>
      <c r="N180" s="269"/>
      <c r="O180" s="269"/>
      <c r="P180" s="269"/>
      <c r="Q180" s="269"/>
      <c r="R180" s="269"/>
      <c r="S180" s="269"/>
      <c r="T180" s="270"/>
      <c r="AT180" s="271" t="s">
        <v>1513</v>
      </c>
      <c r="AU180" s="271" t="s">
        <v>83</v>
      </c>
      <c r="AV180" s="12" t="s">
        <v>83</v>
      </c>
      <c r="AW180" s="12" t="s">
        <v>31</v>
      </c>
      <c r="AX180" s="12" t="s">
        <v>81</v>
      </c>
      <c r="AY180" s="271" t="s">
        <v>208</v>
      </c>
    </row>
    <row r="181" s="10" customFormat="1" ht="22.8" customHeight="1">
      <c r="B181" s="210"/>
      <c r="C181" s="211"/>
      <c r="D181" s="212" t="s">
        <v>72</v>
      </c>
      <c r="E181" s="248" t="s">
        <v>285</v>
      </c>
      <c r="F181" s="248" t="s">
        <v>3874</v>
      </c>
      <c r="G181" s="211"/>
      <c r="H181" s="211"/>
      <c r="I181" s="214"/>
      <c r="J181" s="249">
        <f>BK181</f>
        <v>0</v>
      </c>
      <c r="K181" s="211"/>
      <c r="L181" s="216"/>
      <c r="M181" s="217"/>
      <c r="N181" s="218"/>
      <c r="O181" s="218"/>
      <c r="P181" s="219">
        <f>SUM(P182:P199)</f>
        <v>0</v>
      </c>
      <c r="Q181" s="218"/>
      <c r="R181" s="219">
        <f>SUM(R182:R199)</f>
        <v>0.95931999999999995</v>
      </c>
      <c r="S181" s="218"/>
      <c r="T181" s="220">
        <f>SUM(T182:T199)</f>
        <v>0</v>
      </c>
      <c r="AR181" s="221" t="s">
        <v>81</v>
      </c>
      <c r="AT181" s="222" t="s">
        <v>72</v>
      </c>
      <c r="AU181" s="222" t="s">
        <v>81</v>
      </c>
      <c r="AY181" s="221" t="s">
        <v>208</v>
      </c>
      <c r="BK181" s="223">
        <f>SUM(BK182:BK199)</f>
        <v>0</v>
      </c>
    </row>
    <row r="182" s="1" customFormat="1" ht="24" customHeight="1">
      <c r="B182" s="37"/>
      <c r="C182" s="224" t="s">
        <v>368</v>
      </c>
      <c r="D182" s="224" t="s">
        <v>209</v>
      </c>
      <c r="E182" s="225" t="s">
        <v>3875</v>
      </c>
      <c r="F182" s="226" t="s">
        <v>3876</v>
      </c>
      <c r="G182" s="227" t="s">
        <v>600</v>
      </c>
      <c r="H182" s="228">
        <v>55</v>
      </c>
      <c r="I182" s="229"/>
      <c r="J182" s="230">
        <f>ROUND(I182*H182,2)</f>
        <v>0</v>
      </c>
      <c r="K182" s="226" t="s">
        <v>1195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221</v>
      </c>
      <c r="AT182" s="235" t="s">
        <v>209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221</v>
      </c>
      <c r="BM182" s="235" t="s">
        <v>3877</v>
      </c>
    </row>
    <row r="183" s="1" customFormat="1" ht="24" customHeight="1">
      <c r="B183" s="37"/>
      <c r="C183" s="250" t="s">
        <v>372</v>
      </c>
      <c r="D183" s="250" t="s">
        <v>281</v>
      </c>
      <c r="E183" s="251" t="s">
        <v>3878</v>
      </c>
      <c r="F183" s="252" t="s">
        <v>3879</v>
      </c>
      <c r="G183" s="253" t="s">
        <v>600</v>
      </c>
      <c r="H183" s="254">
        <v>55</v>
      </c>
      <c r="I183" s="255"/>
      <c r="J183" s="256">
        <f>ROUND(I183*H183,2)</f>
        <v>0</v>
      </c>
      <c r="K183" s="252" t="s">
        <v>1195</v>
      </c>
      <c r="L183" s="257"/>
      <c r="M183" s="258" t="s">
        <v>1</v>
      </c>
      <c r="N183" s="259" t="s">
        <v>38</v>
      </c>
      <c r="O183" s="85"/>
      <c r="P183" s="233">
        <f>O183*H183</f>
        <v>0</v>
      </c>
      <c r="Q183" s="233">
        <v>0.00042999999999999999</v>
      </c>
      <c r="R183" s="233">
        <f>Q183*H183</f>
        <v>0.023650000000000001</v>
      </c>
      <c r="S183" s="233">
        <v>0</v>
      </c>
      <c r="T183" s="234">
        <f>S183*H183</f>
        <v>0</v>
      </c>
      <c r="AR183" s="235" t="s">
        <v>285</v>
      </c>
      <c r="AT183" s="235" t="s">
        <v>281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221</v>
      </c>
      <c r="BM183" s="235" t="s">
        <v>3880</v>
      </c>
    </row>
    <row r="184" s="1" customFormat="1" ht="16.5" customHeight="1">
      <c r="B184" s="37"/>
      <c r="C184" s="224" t="s">
        <v>376</v>
      </c>
      <c r="D184" s="224" t="s">
        <v>209</v>
      </c>
      <c r="E184" s="225" t="s">
        <v>3881</v>
      </c>
      <c r="F184" s="226" t="s">
        <v>3882</v>
      </c>
      <c r="G184" s="227" t="s">
        <v>212</v>
      </c>
      <c r="H184" s="228">
        <v>3</v>
      </c>
      <c r="I184" s="229"/>
      <c r="J184" s="230">
        <f>ROUND(I184*H184,2)</f>
        <v>0</v>
      </c>
      <c r="K184" s="226" t="s">
        <v>1195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3883</v>
      </c>
    </row>
    <row r="185" s="1" customFormat="1" ht="16.5" customHeight="1">
      <c r="B185" s="37"/>
      <c r="C185" s="250" t="s">
        <v>384</v>
      </c>
      <c r="D185" s="250" t="s">
        <v>281</v>
      </c>
      <c r="E185" s="251" t="s">
        <v>3884</v>
      </c>
      <c r="F185" s="252" t="s">
        <v>3885</v>
      </c>
      <c r="G185" s="253" t="s">
        <v>212</v>
      </c>
      <c r="H185" s="254">
        <v>3</v>
      </c>
      <c r="I185" s="255"/>
      <c r="J185" s="256">
        <f>ROUND(I185*H185,2)</f>
        <v>0</v>
      </c>
      <c r="K185" s="252" t="s">
        <v>1195</v>
      </c>
      <c r="L185" s="257"/>
      <c r="M185" s="258" t="s">
        <v>1</v>
      </c>
      <c r="N185" s="259" t="s">
        <v>38</v>
      </c>
      <c r="O185" s="85"/>
      <c r="P185" s="233">
        <f>O185*H185</f>
        <v>0</v>
      </c>
      <c r="Q185" s="233">
        <v>8.0000000000000007E-05</v>
      </c>
      <c r="R185" s="233">
        <f>Q185*H185</f>
        <v>0.00024000000000000003</v>
      </c>
      <c r="S185" s="233">
        <v>0</v>
      </c>
      <c r="T185" s="234">
        <f>S185*H185</f>
        <v>0</v>
      </c>
      <c r="AR185" s="235" t="s">
        <v>285</v>
      </c>
      <c r="AT185" s="235" t="s">
        <v>281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3886</v>
      </c>
    </row>
    <row r="186" s="1" customFormat="1" ht="16.5" customHeight="1">
      <c r="B186" s="37"/>
      <c r="C186" s="224" t="s">
        <v>388</v>
      </c>
      <c r="D186" s="224" t="s">
        <v>209</v>
      </c>
      <c r="E186" s="225" t="s">
        <v>3887</v>
      </c>
      <c r="F186" s="226" t="s">
        <v>3888</v>
      </c>
      <c r="G186" s="227" t="s">
        <v>212</v>
      </c>
      <c r="H186" s="228">
        <v>1</v>
      </c>
      <c r="I186" s="229"/>
      <c r="J186" s="230">
        <f>ROUND(I186*H186,2)</f>
        <v>0</v>
      </c>
      <c r="K186" s="226" t="s">
        <v>1195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3889</v>
      </c>
    </row>
    <row r="187" s="1" customFormat="1" ht="16.5" customHeight="1">
      <c r="B187" s="37"/>
      <c r="C187" s="250" t="s">
        <v>392</v>
      </c>
      <c r="D187" s="250" t="s">
        <v>281</v>
      </c>
      <c r="E187" s="251" t="s">
        <v>3890</v>
      </c>
      <c r="F187" s="252" t="s">
        <v>3891</v>
      </c>
      <c r="G187" s="253" t="s">
        <v>212</v>
      </c>
      <c r="H187" s="254">
        <v>1</v>
      </c>
      <c r="I187" s="255"/>
      <c r="J187" s="256">
        <f>ROUND(I187*H187,2)</f>
        <v>0</v>
      </c>
      <c r="K187" s="252" t="s">
        <v>1195</v>
      </c>
      <c r="L187" s="257"/>
      <c r="M187" s="258" t="s">
        <v>1</v>
      </c>
      <c r="N187" s="259" t="s">
        <v>38</v>
      </c>
      <c r="O187" s="85"/>
      <c r="P187" s="233">
        <f>O187*H187</f>
        <v>0</v>
      </c>
      <c r="Q187" s="233">
        <v>0.00011</v>
      </c>
      <c r="R187" s="233">
        <f>Q187*H187</f>
        <v>0.00011</v>
      </c>
      <c r="S187" s="233">
        <v>0</v>
      </c>
      <c r="T187" s="234">
        <f>S187*H187</f>
        <v>0</v>
      </c>
      <c r="AR187" s="235" t="s">
        <v>285</v>
      </c>
      <c r="AT187" s="235" t="s">
        <v>281</v>
      </c>
      <c r="AU187" s="235" t="s">
        <v>83</v>
      </c>
      <c r="AY187" s="16" t="s">
        <v>208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6" t="s">
        <v>81</v>
      </c>
      <c r="BK187" s="236">
        <f>ROUND(I187*H187,2)</f>
        <v>0</v>
      </c>
      <c r="BL187" s="16" t="s">
        <v>221</v>
      </c>
      <c r="BM187" s="235" t="s">
        <v>3892</v>
      </c>
    </row>
    <row r="188" s="1" customFormat="1" ht="16.5" customHeight="1">
      <c r="B188" s="37"/>
      <c r="C188" s="224" t="s">
        <v>396</v>
      </c>
      <c r="D188" s="224" t="s">
        <v>209</v>
      </c>
      <c r="E188" s="225" t="s">
        <v>3893</v>
      </c>
      <c r="F188" s="226" t="s">
        <v>3894</v>
      </c>
      <c r="G188" s="227" t="s">
        <v>212</v>
      </c>
      <c r="H188" s="228">
        <v>1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3895</v>
      </c>
    </row>
    <row r="189" s="1" customFormat="1" ht="16.5" customHeight="1">
      <c r="B189" s="37"/>
      <c r="C189" s="250" t="s">
        <v>400</v>
      </c>
      <c r="D189" s="250" t="s">
        <v>281</v>
      </c>
      <c r="E189" s="251" t="s">
        <v>3896</v>
      </c>
      <c r="F189" s="252" t="s">
        <v>3897</v>
      </c>
      <c r="G189" s="253" t="s">
        <v>212</v>
      </c>
      <c r="H189" s="254">
        <v>1</v>
      </c>
      <c r="I189" s="255"/>
      <c r="J189" s="256">
        <f>ROUND(I189*H189,2)</f>
        <v>0</v>
      </c>
      <c r="K189" s="252" t="s">
        <v>1</v>
      </c>
      <c r="L189" s="257"/>
      <c r="M189" s="258" t="s">
        <v>1</v>
      </c>
      <c r="N189" s="259" t="s">
        <v>38</v>
      </c>
      <c r="O189" s="85"/>
      <c r="P189" s="233">
        <f>O189*H189</f>
        <v>0</v>
      </c>
      <c r="Q189" s="233">
        <v>0.00011</v>
      </c>
      <c r="R189" s="233">
        <f>Q189*H189</f>
        <v>0.00011</v>
      </c>
      <c r="S189" s="233">
        <v>0</v>
      </c>
      <c r="T189" s="234">
        <f>S189*H189</f>
        <v>0</v>
      </c>
      <c r="AR189" s="235" t="s">
        <v>285</v>
      </c>
      <c r="AT189" s="235" t="s">
        <v>281</v>
      </c>
      <c r="AU189" s="235" t="s">
        <v>83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221</v>
      </c>
      <c r="BM189" s="235" t="s">
        <v>3898</v>
      </c>
    </row>
    <row r="190" s="1" customFormat="1" ht="16.5" customHeight="1">
      <c r="B190" s="37"/>
      <c r="C190" s="224" t="s">
        <v>404</v>
      </c>
      <c r="D190" s="224" t="s">
        <v>209</v>
      </c>
      <c r="E190" s="225" t="s">
        <v>3899</v>
      </c>
      <c r="F190" s="226" t="s">
        <v>3900</v>
      </c>
      <c r="G190" s="227" t="s">
        <v>212</v>
      </c>
      <c r="H190" s="228">
        <v>1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3901</v>
      </c>
    </row>
    <row r="191" s="1" customFormat="1" ht="16.5" customHeight="1">
      <c r="B191" s="37"/>
      <c r="C191" s="250" t="s">
        <v>408</v>
      </c>
      <c r="D191" s="250" t="s">
        <v>281</v>
      </c>
      <c r="E191" s="251" t="s">
        <v>3902</v>
      </c>
      <c r="F191" s="252" t="s">
        <v>3903</v>
      </c>
      <c r="G191" s="253" t="s">
        <v>212</v>
      </c>
      <c r="H191" s="254">
        <v>1</v>
      </c>
      <c r="I191" s="255"/>
      <c r="J191" s="256">
        <f>ROUND(I191*H191,2)</f>
        <v>0</v>
      </c>
      <c r="K191" s="252" t="s">
        <v>1</v>
      </c>
      <c r="L191" s="257"/>
      <c r="M191" s="258" t="s">
        <v>1</v>
      </c>
      <c r="N191" s="259" t="s">
        <v>38</v>
      </c>
      <c r="O191" s="85"/>
      <c r="P191" s="233">
        <f>O191*H191</f>
        <v>0</v>
      </c>
      <c r="Q191" s="233">
        <v>0.00011</v>
      </c>
      <c r="R191" s="233">
        <f>Q191*H191</f>
        <v>0.00011</v>
      </c>
      <c r="S191" s="233">
        <v>0</v>
      </c>
      <c r="T191" s="234">
        <f>S191*H191</f>
        <v>0</v>
      </c>
      <c r="AR191" s="235" t="s">
        <v>285</v>
      </c>
      <c r="AT191" s="235" t="s">
        <v>281</v>
      </c>
      <c r="AU191" s="235" t="s">
        <v>83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221</v>
      </c>
      <c r="BM191" s="235" t="s">
        <v>3904</v>
      </c>
    </row>
    <row r="192" s="1" customFormat="1" ht="16.5" customHeight="1">
      <c r="B192" s="37"/>
      <c r="C192" s="224" t="s">
        <v>412</v>
      </c>
      <c r="D192" s="224" t="s">
        <v>209</v>
      </c>
      <c r="E192" s="225" t="s">
        <v>3905</v>
      </c>
      <c r="F192" s="226" t="s">
        <v>3906</v>
      </c>
      <c r="G192" s="227" t="s">
        <v>212</v>
      </c>
      <c r="H192" s="228">
        <v>1</v>
      </c>
      <c r="I192" s="229"/>
      <c r="J192" s="230">
        <f>ROUND(I192*H192,2)</f>
        <v>0</v>
      </c>
      <c r="K192" s="226" t="s">
        <v>1195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221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3907</v>
      </c>
    </row>
    <row r="193" s="1" customFormat="1" ht="16.5" customHeight="1">
      <c r="B193" s="37"/>
      <c r="C193" s="250" t="s">
        <v>416</v>
      </c>
      <c r="D193" s="250" t="s">
        <v>281</v>
      </c>
      <c r="E193" s="251" t="s">
        <v>3908</v>
      </c>
      <c r="F193" s="252" t="s">
        <v>3909</v>
      </c>
      <c r="G193" s="253" t="s">
        <v>212</v>
      </c>
      <c r="H193" s="254">
        <v>1</v>
      </c>
      <c r="I193" s="255"/>
      <c r="J193" s="256">
        <f>ROUND(I193*H193,2)</f>
        <v>0</v>
      </c>
      <c r="K193" s="252" t="s">
        <v>1195</v>
      </c>
      <c r="L193" s="257"/>
      <c r="M193" s="258" t="s">
        <v>1</v>
      </c>
      <c r="N193" s="259" t="s">
        <v>38</v>
      </c>
      <c r="O193" s="85"/>
      <c r="P193" s="233">
        <f>O193*H193</f>
        <v>0</v>
      </c>
      <c r="Q193" s="233">
        <v>8.0000000000000007E-05</v>
      </c>
      <c r="R193" s="233">
        <f>Q193*H193</f>
        <v>8.0000000000000007E-05</v>
      </c>
      <c r="S193" s="233">
        <v>0</v>
      </c>
      <c r="T193" s="234">
        <f>S193*H193</f>
        <v>0</v>
      </c>
      <c r="AR193" s="235" t="s">
        <v>285</v>
      </c>
      <c r="AT193" s="235" t="s">
        <v>281</v>
      </c>
      <c r="AU193" s="235" t="s">
        <v>83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221</v>
      </c>
      <c r="BM193" s="235" t="s">
        <v>3910</v>
      </c>
    </row>
    <row r="194" s="1" customFormat="1" ht="24" customHeight="1">
      <c r="B194" s="37"/>
      <c r="C194" s="224" t="s">
        <v>418</v>
      </c>
      <c r="D194" s="224" t="s">
        <v>209</v>
      </c>
      <c r="E194" s="225" t="s">
        <v>3911</v>
      </c>
      <c r="F194" s="226" t="s">
        <v>3912</v>
      </c>
      <c r="G194" s="227" t="s">
        <v>600</v>
      </c>
      <c r="H194" s="228">
        <v>55</v>
      </c>
      <c r="I194" s="229"/>
      <c r="J194" s="230">
        <f>ROUND(I194*H194,2)</f>
        <v>0</v>
      </c>
      <c r="K194" s="226" t="s">
        <v>1195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3913</v>
      </c>
    </row>
    <row r="195" s="1" customFormat="1" ht="16.5" customHeight="1">
      <c r="B195" s="37"/>
      <c r="C195" s="224" t="s">
        <v>420</v>
      </c>
      <c r="D195" s="224" t="s">
        <v>209</v>
      </c>
      <c r="E195" s="225" t="s">
        <v>3914</v>
      </c>
      <c r="F195" s="226" t="s">
        <v>3915</v>
      </c>
      <c r="G195" s="227" t="s">
        <v>600</v>
      </c>
      <c r="H195" s="228">
        <v>55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221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3916</v>
      </c>
    </row>
    <row r="196" s="1" customFormat="1" ht="24" customHeight="1">
      <c r="B196" s="37"/>
      <c r="C196" s="224" t="s">
        <v>422</v>
      </c>
      <c r="D196" s="224" t="s">
        <v>209</v>
      </c>
      <c r="E196" s="225" t="s">
        <v>3917</v>
      </c>
      <c r="F196" s="226" t="s">
        <v>3918</v>
      </c>
      <c r="G196" s="227" t="s">
        <v>212</v>
      </c>
      <c r="H196" s="228">
        <v>2</v>
      </c>
      <c r="I196" s="229"/>
      <c r="J196" s="230">
        <f>ROUND(I196*H196,2)</f>
        <v>0</v>
      </c>
      <c r="K196" s="226" t="s">
        <v>1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0.46005000000000001</v>
      </c>
      <c r="R196" s="233">
        <f>Q196*H196</f>
        <v>0.92010000000000003</v>
      </c>
      <c r="S196" s="233">
        <v>0</v>
      </c>
      <c r="T196" s="234">
        <f>S196*H196</f>
        <v>0</v>
      </c>
      <c r="AR196" s="235" t="s">
        <v>221</v>
      </c>
      <c r="AT196" s="235" t="s">
        <v>209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3919</v>
      </c>
    </row>
    <row r="197" s="1" customFormat="1" ht="16.5" customHeight="1">
      <c r="B197" s="37"/>
      <c r="C197" s="224" t="s">
        <v>424</v>
      </c>
      <c r="D197" s="224" t="s">
        <v>209</v>
      </c>
      <c r="E197" s="225" t="s">
        <v>3920</v>
      </c>
      <c r="F197" s="226" t="s">
        <v>3921</v>
      </c>
      <c r="G197" s="227" t="s">
        <v>212</v>
      </c>
      <c r="H197" s="228">
        <v>2</v>
      </c>
      <c r="I197" s="229"/>
      <c r="J197" s="230">
        <f>ROUND(I197*H197,2)</f>
        <v>0</v>
      </c>
      <c r="K197" s="226" t="s">
        <v>1</v>
      </c>
      <c r="L197" s="42"/>
      <c r="M197" s="231" t="s">
        <v>1</v>
      </c>
      <c r="N197" s="232" t="s">
        <v>38</v>
      </c>
      <c r="O197" s="85"/>
      <c r="P197" s="233">
        <f>O197*H197</f>
        <v>0</v>
      </c>
      <c r="Q197" s="233">
        <v>0.00031</v>
      </c>
      <c r="R197" s="233">
        <f>Q197*H197</f>
        <v>0.00062</v>
      </c>
      <c r="S197" s="233">
        <v>0</v>
      </c>
      <c r="T197" s="234">
        <f>S197*H197</f>
        <v>0</v>
      </c>
      <c r="AR197" s="235" t="s">
        <v>221</v>
      </c>
      <c r="AT197" s="235" t="s">
        <v>209</v>
      </c>
      <c r="AU197" s="235" t="s">
        <v>83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221</v>
      </c>
      <c r="BM197" s="235" t="s">
        <v>3922</v>
      </c>
    </row>
    <row r="198" s="1" customFormat="1" ht="16.5" customHeight="1">
      <c r="B198" s="37"/>
      <c r="C198" s="224" t="s">
        <v>426</v>
      </c>
      <c r="D198" s="224" t="s">
        <v>209</v>
      </c>
      <c r="E198" s="225" t="s">
        <v>3923</v>
      </c>
      <c r="F198" s="226" t="s">
        <v>3924</v>
      </c>
      <c r="G198" s="227" t="s">
        <v>600</v>
      </c>
      <c r="H198" s="228">
        <v>55</v>
      </c>
      <c r="I198" s="229"/>
      <c r="J198" s="230">
        <f>ROUND(I198*H198,2)</f>
        <v>0</v>
      </c>
      <c r="K198" s="226" t="s">
        <v>1</v>
      </c>
      <c r="L198" s="42"/>
      <c r="M198" s="231" t="s">
        <v>1</v>
      </c>
      <c r="N198" s="232" t="s">
        <v>38</v>
      </c>
      <c r="O198" s="85"/>
      <c r="P198" s="233">
        <f>O198*H198</f>
        <v>0</v>
      </c>
      <c r="Q198" s="233">
        <v>0.00019000000000000001</v>
      </c>
      <c r="R198" s="233">
        <f>Q198*H198</f>
        <v>0.010450000000000001</v>
      </c>
      <c r="S198" s="233">
        <v>0</v>
      </c>
      <c r="T198" s="234">
        <f>S198*H198</f>
        <v>0</v>
      </c>
      <c r="AR198" s="235" t="s">
        <v>221</v>
      </c>
      <c r="AT198" s="235" t="s">
        <v>209</v>
      </c>
      <c r="AU198" s="235" t="s">
        <v>83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221</v>
      </c>
      <c r="BM198" s="235" t="s">
        <v>3925</v>
      </c>
    </row>
    <row r="199" s="1" customFormat="1" ht="16.5" customHeight="1">
      <c r="B199" s="37"/>
      <c r="C199" s="224" t="s">
        <v>428</v>
      </c>
      <c r="D199" s="224" t="s">
        <v>209</v>
      </c>
      <c r="E199" s="225" t="s">
        <v>3926</v>
      </c>
      <c r="F199" s="226" t="s">
        <v>3927</v>
      </c>
      <c r="G199" s="227" t="s">
        <v>600</v>
      </c>
      <c r="H199" s="228">
        <v>55</v>
      </c>
      <c r="I199" s="229"/>
      <c r="J199" s="230">
        <f>ROUND(I199*H199,2)</f>
        <v>0</v>
      </c>
      <c r="K199" s="226" t="s">
        <v>1195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6.9999999999999994E-05</v>
      </c>
      <c r="R199" s="233">
        <f>Q199*H199</f>
        <v>0.0038499999999999997</v>
      </c>
      <c r="S199" s="233">
        <v>0</v>
      </c>
      <c r="T199" s="234">
        <f>S199*H199</f>
        <v>0</v>
      </c>
      <c r="AR199" s="235" t="s">
        <v>221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221</v>
      </c>
      <c r="BM199" s="235" t="s">
        <v>3928</v>
      </c>
    </row>
    <row r="200" s="10" customFormat="1" ht="22.8" customHeight="1">
      <c r="B200" s="210"/>
      <c r="C200" s="211"/>
      <c r="D200" s="212" t="s">
        <v>72</v>
      </c>
      <c r="E200" s="248" t="s">
        <v>309</v>
      </c>
      <c r="F200" s="248" t="s">
        <v>2267</v>
      </c>
      <c r="G200" s="211"/>
      <c r="H200" s="211"/>
      <c r="I200" s="214"/>
      <c r="J200" s="249">
        <f>BK200</f>
        <v>0</v>
      </c>
      <c r="K200" s="211"/>
      <c r="L200" s="216"/>
      <c r="M200" s="217"/>
      <c r="N200" s="218"/>
      <c r="O200" s="218"/>
      <c r="P200" s="219">
        <f>SUM(P201:P202)</f>
        <v>0</v>
      </c>
      <c r="Q200" s="218"/>
      <c r="R200" s="219">
        <f>SUM(R201:R202)</f>
        <v>0.0011000000000000001</v>
      </c>
      <c r="S200" s="218"/>
      <c r="T200" s="220">
        <f>SUM(T201:T202)</f>
        <v>0</v>
      </c>
      <c r="AR200" s="221" t="s">
        <v>81</v>
      </c>
      <c r="AT200" s="222" t="s">
        <v>72</v>
      </c>
      <c r="AU200" s="222" t="s">
        <v>81</v>
      </c>
      <c r="AY200" s="221" t="s">
        <v>208</v>
      </c>
      <c r="BK200" s="223">
        <f>SUM(BK201:BK202)</f>
        <v>0</v>
      </c>
    </row>
    <row r="201" s="1" customFormat="1" ht="24" customHeight="1">
      <c r="B201" s="37"/>
      <c r="C201" s="224" t="s">
        <v>431</v>
      </c>
      <c r="D201" s="224" t="s">
        <v>209</v>
      </c>
      <c r="E201" s="225" t="s">
        <v>3929</v>
      </c>
      <c r="F201" s="226" t="s">
        <v>3930</v>
      </c>
      <c r="G201" s="227" t="s">
        <v>600</v>
      </c>
      <c r="H201" s="228">
        <v>10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0.00011</v>
      </c>
      <c r="R201" s="233">
        <f>Q201*H201</f>
        <v>0.0011000000000000001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3931</v>
      </c>
    </row>
    <row r="202" s="1" customFormat="1" ht="16.5" customHeight="1">
      <c r="B202" s="37"/>
      <c r="C202" s="224" t="s">
        <v>433</v>
      </c>
      <c r="D202" s="224" t="s">
        <v>209</v>
      </c>
      <c r="E202" s="225" t="s">
        <v>3932</v>
      </c>
      <c r="F202" s="226" t="s">
        <v>3933</v>
      </c>
      <c r="G202" s="227" t="s">
        <v>600</v>
      </c>
      <c r="H202" s="228">
        <v>10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3934</v>
      </c>
    </row>
    <row r="203" s="10" customFormat="1" ht="22.8" customHeight="1">
      <c r="B203" s="210"/>
      <c r="C203" s="211"/>
      <c r="D203" s="212" t="s">
        <v>72</v>
      </c>
      <c r="E203" s="248" t="s">
        <v>1970</v>
      </c>
      <c r="F203" s="248" t="s">
        <v>1971</v>
      </c>
      <c r="G203" s="211"/>
      <c r="H203" s="211"/>
      <c r="I203" s="214"/>
      <c r="J203" s="249">
        <f>BK203</f>
        <v>0</v>
      </c>
      <c r="K203" s="211"/>
      <c r="L203" s="216"/>
      <c r="M203" s="217"/>
      <c r="N203" s="218"/>
      <c r="O203" s="218"/>
      <c r="P203" s="219">
        <f>SUM(P204:P211)</f>
        <v>0</v>
      </c>
      <c r="Q203" s="218"/>
      <c r="R203" s="219">
        <f>SUM(R204:R211)</f>
        <v>0</v>
      </c>
      <c r="S203" s="218"/>
      <c r="T203" s="220">
        <f>SUM(T204:T211)</f>
        <v>0</v>
      </c>
      <c r="AR203" s="221" t="s">
        <v>81</v>
      </c>
      <c r="AT203" s="222" t="s">
        <v>72</v>
      </c>
      <c r="AU203" s="222" t="s">
        <v>81</v>
      </c>
      <c r="AY203" s="221" t="s">
        <v>208</v>
      </c>
      <c r="BK203" s="223">
        <f>SUM(BK204:BK211)</f>
        <v>0</v>
      </c>
    </row>
    <row r="204" s="1" customFormat="1" ht="16.5" customHeight="1">
      <c r="B204" s="37"/>
      <c r="C204" s="224" t="s">
        <v>436</v>
      </c>
      <c r="D204" s="224" t="s">
        <v>209</v>
      </c>
      <c r="E204" s="225" t="s">
        <v>3935</v>
      </c>
      <c r="F204" s="226" t="s">
        <v>3936</v>
      </c>
      <c r="G204" s="227" t="s">
        <v>1227</v>
      </c>
      <c r="H204" s="228">
        <v>29.039999999999999</v>
      </c>
      <c r="I204" s="229"/>
      <c r="J204" s="230">
        <f>ROUND(I204*H204,2)</f>
        <v>0</v>
      </c>
      <c r="K204" s="226" t="s">
        <v>1</v>
      </c>
      <c r="L204" s="42"/>
      <c r="M204" s="231" t="s">
        <v>1</v>
      </c>
      <c r="N204" s="232" t="s">
        <v>38</v>
      </c>
      <c r="O204" s="85"/>
      <c r="P204" s="233">
        <f>O204*H204</f>
        <v>0</v>
      </c>
      <c r="Q204" s="233">
        <v>0</v>
      </c>
      <c r="R204" s="233">
        <f>Q204*H204</f>
        <v>0</v>
      </c>
      <c r="S204" s="233">
        <v>0</v>
      </c>
      <c r="T204" s="234">
        <f>S204*H204</f>
        <v>0</v>
      </c>
      <c r="AR204" s="235" t="s">
        <v>221</v>
      </c>
      <c r="AT204" s="235" t="s">
        <v>209</v>
      </c>
      <c r="AU204" s="235" t="s">
        <v>83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221</v>
      </c>
      <c r="BM204" s="235" t="s">
        <v>3937</v>
      </c>
    </row>
    <row r="205" s="12" customFormat="1">
      <c r="B205" s="260"/>
      <c r="C205" s="261"/>
      <c r="D205" s="262" t="s">
        <v>1513</v>
      </c>
      <c r="E205" s="263" t="s">
        <v>1</v>
      </c>
      <c r="F205" s="264" t="s">
        <v>3837</v>
      </c>
      <c r="G205" s="261"/>
      <c r="H205" s="265">
        <v>29.039999999999999</v>
      </c>
      <c r="I205" s="266"/>
      <c r="J205" s="261"/>
      <c r="K205" s="261"/>
      <c r="L205" s="267"/>
      <c r="M205" s="268"/>
      <c r="N205" s="269"/>
      <c r="O205" s="269"/>
      <c r="P205" s="269"/>
      <c r="Q205" s="269"/>
      <c r="R205" s="269"/>
      <c r="S205" s="269"/>
      <c r="T205" s="270"/>
      <c r="AT205" s="271" t="s">
        <v>1513</v>
      </c>
      <c r="AU205" s="271" t="s">
        <v>83</v>
      </c>
      <c r="AV205" s="12" t="s">
        <v>83</v>
      </c>
      <c r="AW205" s="12" t="s">
        <v>31</v>
      </c>
      <c r="AX205" s="12" t="s">
        <v>81</v>
      </c>
      <c r="AY205" s="271" t="s">
        <v>208</v>
      </c>
    </row>
    <row r="206" s="1" customFormat="1" ht="24" customHeight="1">
      <c r="B206" s="37"/>
      <c r="C206" s="224" t="s">
        <v>439</v>
      </c>
      <c r="D206" s="224" t="s">
        <v>209</v>
      </c>
      <c r="E206" s="225" t="s">
        <v>3938</v>
      </c>
      <c r="F206" s="226" t="s">
        <v>3939</v>
      </c>
      <c r="G206" s="227" t="s">
        <v>1227</v>
      </c>
      <c r="H206" s="228">
        <v>29.039999999999999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3940</v>
      </c>
    </row>
    <row r="207" s="12" customFormat="1">
      <c r="B207" s="260"/>
      <c r="C207" s="261"/>
      <c r="D207" s="262" t="s">
        <v>1513</v>
      </c>
      <c r="E207" s="263" t="s">
        <v>1</v>
      </c>
      <c r="F207" s="264" t="s">
        <v>3837</v>
      </c>
      <c r="G207" s="261"/>
      <c r="H207" s="265">
        <v>29.039999999999999</v>
      </c>
      <c r="I207" s="266"/>
      <c r="J207" s="261"/>
      <c r="K207" s="261"/>
      <c r="L207" s="267"/>
      <c r="M207" s="268"/>
      <c r="N207" s="269"/>
      <c r="O207" s="269"/>
      <c r="P207" s="269"/>
      <c r="Q207" s="269"/>
      <c r="R207" s="269"/>
      <c r="S207" s="269"/>
      <c r="T207" s="270"/>
      <c r="AT207" s="271" t="s">
        <v>1513</v>
      </c>
      <c r="AU207" s="271" t="s">
        <v>83</v>
      </c>
      <c r="AV207" s="12" t="s">
        <v>83</v>
      </c>
      <c r="AW207" s="12" t="s">
        <v>31</v>
      </c>
      <c r="AX207" s="12" t="s">
        <v>81</v>
      </c>
      <c r="AY207" s="271" t="s">
        <v>208</v>
      </c>
    </row>
    <row r="208" s="1" customFormat="1" ht="24" customHeight="1">
      <c r="B208" s="37"/>
      <c r="C208" s="224" t="s">
        <v>442</v>
      </c>
      <c r="D208" s="224" t="s">
        <v>209</v>
      </c>
      <c r="E208" s="225" t="s">
        <v>3941</v>
      </c>
      <c r="F208" s="226" t="s">
        <v>3942</v>
      </c>
      <c r="G208" s="227" t="s">
        <v>1227</v>
      </c>
      <c r="H208" s="228">
        <v>29.039999999999999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3943</v>
      </c>
    </row>
    <row r="209" s="12" customFormat="1">
      <c r="B209" s="260"/>
      <c r="C209" s="261"/>
      <c r="D209" s="262" t="s">
        <v>1513</v>
      </c>
      <c r="E209" s="263" t="s">
        <v>1</v>
      </c>
      <c r="F209" s="264" t="s">
        <v>3837</v>
      </c>
      <c r="G209" s="261"/>
      <c r="H209" s="265">
        <v>29.039999999999999</v>
      </c>
      <c r="I209" s="266"/>
      <c r="J209" s="261"/>
      <c r="K209" s="261"/>
      <c r="L209" s="267"/>
      <c r="M209" s="268"/>
      <c r="N209" s="269"/>
      <c r="O209" s="269"/>
      <c r="P209" s="269"/>
      <c r="Q209" s="269"/>
      <c r="R209" s="269"/>
      <c r="S209" s="269"/>
      <c r="T209" s="270"/>
      <c r="AT209" s="271" t="s">
        <v>1513</v>
      </c>
      <c r="AU209" s="271" t="s">
        <v>83</v>
      </c>
      <c r="AV209" s="12" t="s">
        <v>83</v>
      </c>
      <c r="AW209" s="12" t="s">
        <v>31</v>
      </c>
      <c r="AX209" s="12" t="s">
        <v>81</v>
      </c>
      <c r="AY209" s="271" t="s">
        <v>208</v>
      </c>
    </row>
    <row r="210" s="1" customFormat="1" ht="24" customHeight="1">
      <c r="B210" s="37"/>
      <c r="C210" s="224" t="s">
        <v>445</v>
      </c>
      <c r="D210" s="224" t="s">
        <v>209</v>
      </c>
      <c r="E210" s="225" t="s">
        <v>3944</v>
      </c>
      <c r="F210" s="226" t="s">
        <v>3945</v>
      </c>
      <c r="G210" s="227" t="s">
        <v>1227</v>
      </c>
      <c r="H210" s="228">
        <v>1.95</v>
      </c>
      <c r="I210" s="229"/>
      <c r="J210" s="230">
        <f>ROUND(I210*H210,2)</f>
        <v>0</v>
      </c>
      <c r="K210" s="226" t="s">
        <v>1</v>
      </c>
      <c r="L210" s="42"/>
      <c r="M210" s="231" t="s">
        <v>1</v>
      </c>
      <c r="N210" s="232" t="s">
        <v>38</v>
      </c>
      <c r="O210" s="85"/>
      <c r="P210" s="233">
        <f>O210*H210</f>
        <v>0</v>
      </c>
      <c r="Q210" s="233">
        <v>0</v>
      </c>
      <c r="R210" s="233">
        <f>Q210*H210</f>
        <v>0</v>
      </c>
      <c r="S210" s="233">
        <v>0</v>
      </c>
      <c r="T210" s="234">
        <f>S210*H210</f>
        <v>0</v>
      </c>
      <c r="AR210" s="235" t="s">
        <v>221</v>
      </c>
      <c r="AT210" s="235" t="s">
        <v>209</v>
      </c>
      <c r="AU210" s="235" t="s">
        <v>83</v>
      </c>
      <c r="AY210" s="16" t="s">
        <v>208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6" t="s">
        <v>81</v>
      </c>
      <c r="BK210" s="236">
        <f>ROUND(I210*H210,2)</f>
        <v>0</v>
      </c>
      <c r="BL210" s="16" t="s">
        <v>221</v>
      </c>
      <c r="BM210" s="235" t="s">
        <v>3946</v>
      </c>
    </row>
    <row r="211" s="12" customFormat="1">
      <c r="B211" s="260"/>
      <c r="C211" s="261"/>
      <c r="D211" s="262" t="s">
        <v>1513</v>
      </c>
      <c r="E211" s="263" t="s">
        <v>1</v>
      </c>
      <c r="F211" s="264" t="s">
        <v>3947</v>
      </c>
      <c r="G211" s="261"/>
      <c r="H211" s="265">
        <v>1.95</v>
      </c>
      <c r="I211" s="266"/>
      <c r="J211" s="261"/>
      <c r="K211" s="261"/>
      <c r="L211" s="267"/>
      <c r="M211" s="268"/>
      <c r="N211" s="269"/>
      <c r="O211" s="269"/>
      <c r="P211" s="269"/>
      <c r="Q211" s="269"/>
      <c r="R211" s="269"/>
      <c r="S211" s="269"/>
      <c r="T211" s="270"/>
      <c r="AT211" s="271" t="s">
        <v>1513</v>
      </c>
      <c r="AU211" s="271" t="s">
        <v>83</v>
      </c>
      <c r="AV211" s="12" t="s">
        <v>83</v>
      </c>
      <c r="AW211" s="12" t="s">
        <v>31</v>
      </c>
      <c r="AX211" s="12" t="s">
        <v>81</v>
      </c>
      <c r="AY211" s="271" t="s">
        <v>208</v>
      </c>
    </row>
    <row r="212" s="10" customFormat="1" ht="25.92" customHeight="1">
      <c r="B212" s="210"/>
      <c r="C212" s="211"/>
      <c r="D212" s="212" t="s">
        <v>72</v>
      </c>
      <c r="E212" s="213" t="s">
        <v>1473</v>
      </c>
      <c r="F212" s="213" t="s">
        <v>3948</v>
      </c>
      <c r="G212" s="211"/>
      <c r="H212" s="211"/>
      <c r="I212" s="214"/>
      <c r="J212" s="215">
        <f>BK212</f>
        <v>0</v>
      </c>
      <c r="K212" s="211"/>
      <c r="L212" s="216"/>
      <c r="M212" s="217"/>
      <c r="N212" s="218"/>
      <c r="O212" s="218"/>
      <c r="P212" s="219">
        <f>P213</f>
        <v>0</v>
      </c>
      <c r="Q212" s="218"/>
      <c r="R212" s="219">
        <f>R213</f>
        <v>0</v>
      </c>
      <c r="S212" s="218"/>
      <c r="T212" s="220">
        <f>T213</f>
        <v>0</v>
      </c>
      <c r="AR212" s="221" t="s">
        <v>221</v>
      </c>
      <c r="AT212" s="222" t="s">
        <v>72</v>
      </c>
      <c r="AU212" s="222" t="s">
        <v>73</v>
      </c>
      <c r="AY212" s="221" t="s">
        <v>208</v>
      </c>
      <c r="BK212" s="223">
        <f>BK213</f>
        <v>0</v>
      </c>
    </row>
    <row r="213" s="10" customFormat="1" ht="22.8" customHeight="1">
      <c r="B213" s="210"/>
      <c r="C213" s="211"/>
      <c r="D213" s="212" t="s">
        <v>72</v>
      </c>
      <c r="E213" s="248" t="s">
        <v>1985</v>
      </c>
      <c r="F213" s="248" t="s">
        <v>1986</v>
      </c>
      <c r="G213" s="211"/>
      <c r="H213" s="211"/>
      <c r="I213" s="214"/>
      <c r="J213" s="249">
        <f>BK213</f>
        <v>0</v>
      </c>
      <c r="K213" s="211"/>
      <c r="L213" s="216"/>
      <c r="M213" s="217"/>
      <c r="N213" s="218"/>
      <c r="O213" s="218"/>
      <c r="P213" s="219">
        <f>P214</f>
        <v>0</v>
      </c>
      <c r="Q213" s="218"/>
      <c r="R213" s="219">
        <f>R214</f>
        <v>0</v>
      </c>
      <c r="S213" s="218"/>
      <c r="T213" s="220">
        <f>T214</f>
        <v>0</v>
      </c>
      <c r="AR213" s="221" t="s">
        <v>221</v>
      </c>
      <c r="AT213" s="222" t="s">
        <v>72</v>
      </c>
      <c r="AU213" s="222" t="s">
        <v>81</v>
      </c>
      <c r="AY213" s="221" t="s">
        <v>208</v>
      </c>
      <c r="BK213" s="223">
        <f>BK214</f>
        <v>0</v>
      </c>
    </row>
    <row r="214" s="1" customFormat="1" ht="24" customHeight="1">
      <c r="B214" s="37"/>
      <c r="C214" s="224" t="s">
        <v>448</v>
      </c>
      <c r="D214" s="224" t="s">
        <v>209</v>
      </c>
      <c r="E214" s="225" t="s">
        <v>3949</v>
      </c>
      <c r="F214" s="226" t="s">
        <v>3950</v>
      </c>
      <c r="G214" s="227" t="s">
        <v>1227</v>
      </c>
      <c r="H214" s="228">
        <v>0.59699999999999998</v>
      </c>
      <c r="I214" s="229"/>
      <c r="J214" s="230">
        <f>ROUND(I214*H214,2)</f>
        <v>0</v>
      </c>
      <c r="K214" s="226" t="s">
        <v>1</v>
      </c>
      <c r="L214" s="42"/>
      <c r="M214" s="237" t="s">
        <v>1</v>
      </c>
      <c r="N214" s="238" t="s">
        <v>38</v>
      </c>
      <c r="O214" s="239"/>
      <c r="P214" s="240">
        <f>O214*H214</f>
        <v>0</v>
      </c>
      <c r="Q214" s="240">
        <v>0</v>
      </c>
      <c r="R214" s="240">
        <f>Q214*H214</f>
        <v>0</v>
      </c>
      <c r="S214" s="240">
        <v>0</v>
      </c>
      <c r="T214" s="241">
        <f>S214*H214</f>
        <v>0</v>
      </c>
      <c r="AR214" s="235" t="s">
        <v>213</v>
      </c>
      <c r="AT214" s="235" t="s">
        <v>209</v>
      </c>
      <c r="AU214" s="235" t="s">
        <v>83</v>
      </c>
      <c r="AY214" s="16" t="s">
        <v>208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6" t="s">
        <v>81</v>
      </c>
      <c r="BK214" s="236">
        <f>ROUND(I214*H214,2)</f>
        <v>0</v>
      </c>
      <c r="BL214" s="16" t="s">
        <v>213</v>
      </c>
      <c r="BM214" s="235" t="s">
        <v>3951</v>
      </c>
    </row>
    <row r="215" s="1" customFormat="1" ht="6.96" customHeight="1">
      <c r="B215" s="60"/>
      <c r="C215" s="61"/>
      <c r="D215" s="61"/>
      <c r="E215" s="61"/>
      <c r="F215" s="61"/>
      <c r="G215" s="61"/>
      <c r="H215" s="61"/>
      <c r="I215" s="182"/>
      <c r="J215" s="61"/>
      <c r="K215" s="61"/>
      <c r="L215" s="42"/>
    </row>
  </sheetData>
  <sheetProtection sheet="1" autoFilter="0" formatColumns="0" formatRows="0" objects="1" scenarios="1" spinCount="100000" saltValue="yrCp6b355klywD4HFaQQ+sEdhVPdZxBxIP8pqDcluX0tISzwxTwWapxUiGUUEZPVlFIKfwykbPx40QZztuvngw==" hashValue="ul4u3mhZQk7MstX2WfvXVYz2SjQscV6k04NKi6QLFATY4Q7gu87uW81Du2+u84FWEgCwIh6ctNVdF0tcGtpqfg==" algorithmName="SHA-512" password="CC35"/>
  <autoFilter ref="C129:K21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170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ht="12" customHeight="1">
      <c r="B8" s="19"/>
      <c r="D8" s="147" t="s">
        <v>187</v>
      </c>
      <c r="L8" s="19"/>
    </row>
    <row r="9" s="1" customFormat="1" ht="16.5" customHeight="1">
      <c r="B9" s="42"/>
      <c r="E9" s="148" t="s">
        <v>3952</v>
      </c>
      <c r="F9" s="1"/>
      <c r="G9" s="1"/>
      <c r="H9" s="1"/>
      <c r="I9" s="149"/>
      <c r="L9" s="42"/>
    </row>
    <row r="10" s="1" customFormat="1" ht="12" customHeight="1">
      <c r="B10" s="42"/>
      <c r="D10" s="147" t="s">
        <v>233</v>
      </c>
      <c r="I10" s="149"/>
      <c r="L10" s="42"/>
    </row>
    <row r="11" s="1" customFormat="1" ht="36.96" customHeight="1">
      <c r="B11" s="42"/>
      <c r="E11" s="150" t="s">
        <v>3789</v>
      </c>
      <c r="F11" s="1"/>
      <c r="G11" s="1"/>
      <c r="H11" s="1"/>
      <c r="I11" s="149"/>
      <c r="L11" s="42"/>
    </row>
    <row r="12" s="1" customFormat="1">
      <c r="B12" s="42"/>
      <c r="I12" s="149"/>
      <c r="L12" s="42"/>
    </row>
    <row r="13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="1" customFormat="1" ht="10.8" customHeight="1">
      <c r="B15" s="42"/>
      <c r="I15" s="149"/>
      <c r="L15" s="42"/>
    </row>
    <row r="16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="1" customFormat="1" ht="6.96" customHeight="1">
      <c r="B18" s="42"/>
      <c r="I18" s="149"/>
      <c r="L18" s="42"/>
    </row>
    <row r="19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="1" customFormat="1" ht="6.96" customHeight="1">
      <c r="B21" s="42"/>
      <c r="I21" s="149"/>
      <c r="L21" s="42"/>
    </row>
    <row r="2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="1" customFormat="1" ht="6.96" customHeight="1">
      <c r="B24" s="42"/>
      <c r="I24" s="149"/>
      <c r="L24" s="42"/>
    </row>
    <row r="25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="1" customFormat="1" ht="6.96" customHeight="1">
      <c r="B27" s="42"/>
      <c r="I27" s="149"/>
      <c r="L27" s="42"/>
    </row>
    <row r="28" s="1" customFormat="1" ht="12" customHeight="1">
      <c r="B28" s="42"/>
      <c r="D28" s="147" t="s">
        <v>32</v>
      </c>
      <c r="I28" s="149"/>
      <c r="L28" s="42"/>
    </row>
    <row r="29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="1" customFormat="1" ht="6.96" customHeight="1">
      <c r="B30" s="42"/>
      <c r="I30" s="149"/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="1" customFormat="1" ht="25.44" customHeight="1">
      <c r="B32" s="42"/>
      <c r="D32" s="157" t="s">
        <v>33</v>
      </c>
      <c r="I32" s="149"/>
      <c r="J32" s="158">
        <f>ROUND(J130,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="1" customFormat="1" ht="14.4" customHeight="1">
      <c r="B35" s="42"/>
      <c r="D35" s="161" t="s">
        <v>37</v>
      </c>
      <c r="E35" s="147" t="s">
        <v>38</v>
      </c>
      <c r="F35" s="162">
        <f>ROUND((SUM(BE130:BE226)),  2)</f>
        <v>0</v>
      </c>
      <c r="I35" s="163">
        <v>0.20999999999999999</v>
      </c>
      <c r="J35" s="162">
        <f>ROUND(((SUM(BE130:BE226))*I35),  2)</f>
        <v>0</v>
      </c>
      <c r="L35" s="42"/>
    </row>
    <row r="36" s="1" customFormat="1" ht="14.4" customHeight="1">
      <c r="B36" s="42"/>
      <c r="E36" s="147" t="s">
        <v>39</v>
      </c>
      <c r="F36" s="162">
        <f>ROUND((SUM(BF130:BF226)),  2)</f>
        <v>0</v>
      </c>
      <c r="I36" s="163">
        <v>0.14999999999999999</v>
      </c>
      <c r="J36" s="162">
        <f>ROUND(((SUM(BF130:BF226))*I36),  2)</f>
        <v>0</v>
      </c>
      <c r="L36" s="42"/>
    </row>
    <row r="37" hidden="1" s="1" customFormat="1" ht="14.4" customHeight="1">
      <c r="B37" s="42"/>
      <c r="E37" s="147" t="s">
        <v>40</v>
      </c>
      <c r="F37" s="162">
        <f>ROUND((SUM(BG130:BG226)),  2)</f>
        <v>0</v>
      </c>
      <c r="I37" s="163">
        <v>0.20999999999999999</v>
      </c>
      <c r="J37" s="162">
        <f>0</f>
        <v>0</v>
      </c>
      <c r="L37" s="42"/>
    </row>
    <row r="38" hidden="1" s="1" customFormat="1" ht="14.4" customHeight="1">
      <c r="B38" s="42"/>
      <c r="E38" s="147" t="s">
        <v>41</v>
      </c>
      <c r="F38" s="162">
        <f>ROUND((SUM(BH130:BH226)),  2)</f>
        <v>0</v>
      </c>
      <c r="I38" s="163">
        <v>0.14999999999999999</v>
      </c>
      <c r="J38" s="162">
        <f>0</f>
        <v>0</v>
      </c>
      <c r="L38" s="42"/>
    </row>
    <row r="39" hidden="1" s="1" customFormat="1" ht="14.4" customHeight="1">
      <c r="B39" s="42"/>
      <c r="E39" s="147" t="s">
        <v>42</v>
      </c>
      <c r="F39" s="162">
        <f>ROUND((SUM(BI130:BI226)),  2)</f>
        <v>0</v>
      </c>
      <c r="I39" s="163">
        <v>0</v>
      </c>
      <c r="J39" s="162">
        <f>0</f>
        <v>0</v>
      </c>
      <c r="L39" s="42"/>
    </row>
    <row r="40" s="1" customFormat="1" ht="6.96" customHeight="1">
      <c r="B40" s="42"/>
      <c r="I40" s="149"/>
      <c r="L40" s="42"/>
    </row>
    <row r="41" s="1" customFormat="1" ht="25.4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="1" customFormat="1" ht="14.4" customHeight="1">
      <c r="B42" s="42"/>
      <c r="I42" s="149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="1" customFormat="1" ht="16.5" customHeight="1">
      <c r="B87" s="37"/>
      <c r="C87" s="38"/>
      <c r="D87" s="38"/>
      <c r="E87" s="186" t="s">
        <v>3952</v>
      </c>
      <c r="F87" s="38"/>
      <c r="G87" s="38"/>
      <c r="H87" s="38"/>
      <c r="I87" s="149"/>
      <c r="J87" s="38"/>
      <c r="K87" s="38"/>
      <c r="L87" s="42"/>
    </row>
    <row r="88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="1" customFormat="1" ht="16.5" customHeight="1">
      <c r="B89" s="37"/>
      <c r="C89" s="38"/>
      <c r="D89" s="38"/>
      <c r="E89" s="70" t="str">
        <f>E11</f>
        <v>ZT - ZDRAVOTNÍ INSTALACE</v>
      </c>
      <c r="F89" s="38"/>
      <c r="G89" s="38"/>
      <c r="H89" s="38"/>
      <c r="I89" s="149"/>
      <c r="J89" s="38"/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="1" customFormat="1" ht="29.28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J130</f>
        <v>0</v>
      </c>
      <c r="K98" s="38"/>
      <c r="L98" s="42"/>
      <c r="AU98" s="16" t="s">
        <v>193</v>
      </c>
    </row>
    <row r="99" s="8" customFormat="1" ht="24.96" customHeight="1">
      <c r="B99" s="192"/>
      <c r="C99" s="193"/>
      <c r="D99" s="194" t="s">
        <v>1179</v>
      </c>
      <c r="E99" s="195"/>
      <c r="F99" s="195"/>
      <c r="G99" s="195"/>
      <c r="H99" s="195"/>
      <c r="I99" s="196"/>
      <c r="J99" s="197">
        <f>J131</f>
        <v>0</v>
      </c>
      <c r="K99" s="193"/>
      <c r="L99" s="198"/>
    </row>
    <row r="100" s="11" customFormat="1" ht="19.92" customHeight="1">
      <c r="B100" s="242"/>
      <c r="C100" s="127"/>
      <c r="D100" s="243" t="s">
        <v>1492</v>
      </c>
      <c r="E100" s="244"/>
      <c r="F100" s="244"/>
      <c r="G100" s="244"/>
      <c r="H100" s="244"/>
      <c r="I100" s="245"/>
      <c r="J100" s="246">
        <f>J132</f>
        <v>0</v>
      </c>
      <c r="K100" s="127"/>
      <c r="L100" s="247"/>
    </row>
    <row r="101" s="11" customFormat="1" ht="19.92" customHeight="1">
      <c r="B101" s="242"/>
      <c r="C101" s="127"/>
      <c r="D101" s="243" t="s">
        <v>1493</v>
      </c>
      <c r="E101" s="244"/>
      <c r="F101" s="244"/>
      <c r="G101" s="244"/>
      <c r="H101" s="244"/>
      <c r="I101" s="245"/>
      <c r="J101" s="246">
        <f>J158</f>
        <v>0</v>
      </c>
      <c r="K101" s="127"/>
      <c r="L101" s="247"/>
    </row>
    <row r="102" s="11" customFormat="1" ht="19.92" customHeight="1">
      <c r="B102" s="242"/>
      <c r="C102" s="127"/>
      <c r="D102" s="243" t="s">
        <v>1495</v>
      </c>
      <c r="E102" s="244"/>
      <c r="F102" s="244"/>
      <c r="G102" s="244"/>
      <c r="H102" s="244"/>
      <c r="I102" s="245"/>
      <c r="J102" s="246">
        <f>J161</f>
        <v>0</v>
      </c>
      <c r="K102" s="127"/>
      <c r="L102" s="247"/>
    </row>
    <row r="103" s="11" customFormat="1" ht="19.92" customHeight="1">
      <c r="B103" s="242"/>
      <c r="C103" s="127"/>
      <c r="D103" s="243" t="s">
        <v>3790</v>
      </c>
      <c r="E103" s="244"/>
      <c r="F103" s="244"/>
      <c r="G103" s="244"/>
      <c r="H103" s="244"/>
      <c r="I103" s="245"/>
      <c r="J103" s="246">
        <f>J168</f>
        <v>0</v>
      </c>
      <c r="K103" s="127"/>
      <c r="L103" s="247"/>
    </row>
    <row r="104" s="11" customFormat="1" ht="19.92" customHeight="1">
      <c r="B104" s="242"/>
      <c r="C104" s="127"/>
      <c r="D104" s="243" t="s">
        <v>3791</v>
      </c>
      <c r="E104" s="244"/>
      <c r="F104" s="244"/>
      <c r="G104" s="244"/>
      <c r="H104" s="244"/>
      <c r="I104" s="245"/>
      <c r="J104" s="246">
        <f>J181</f>
        <v>0</v>
      </c>
      <c r="K104" s="127"/>
      <c r="L104" s="247"/>
    </row>
    <row r="105" s="11" customFormat="1" ht="19.92" customHeight="1">
      <c r="B105" s="242"/>
      <c r="C105" s="127"/>
      <c r="D105" s="243" t="s">
        <v>2180</v>
      </c>
      <c r="E105" s="244"/>
      <c r="F105" s="244"/>
      <c r="G105" s="244"/>
      <c r="H105" s="244"/>
      <c r="I105" s="245"/>
      <c r="J105" s="246">
        <f>J212</f>
        <v>0</v>
      </c>
      <c r="K105" s="127"/>
      <c r="L105" s="247"/>
    </row>
    <row r="106" s="11" customFormat="1" ht="19.92" customHeight="1">
      <c r="B106" s="242"/>
      <c r="C106" s="127"/>
      <c r="D106" s="243" t="s">
        <v>1497</v>
      </c>
      <c r="E106" s="244"/>
      <c r="F106" s="244"/>
      <c r="G106" s="244"/>
      <c r="H106" s="244"/>
      <c r="I106" s="245"/>
      <c r="J106" s="246">
        <f>J215</f>
        <v>0</v>
      </c>
      <c r="K106" s="127"/>
      <c r="L106" s="247"/>
    </row>
    <row r="107" s="8" customFormat="1" ht="24.96" customHeight="1">
      <c r="B107" s="192"/>
      <c r="C107" s="193"/>
      <c r="D107" s="194" t="s">
        <v>3792</v>
      </c>
      <c r="E107" s="195"/>
      <c r="F107" s="195"/>
      <c r="G107" s="195"/>
      <c r="H107" s="195"/>
      <c r="I107" s="196"/>
      <c r="J107" s="197">
        <f>J224</f>
        <v>0</v>
      </c>
      <c r="K107" s="193"/>
      <c r="L107" s="198"/>
    </row>
    <row r="108" s="11" customFormat="1" ht="19.92" customHeight="1">
      <c r="B108" s="242"/>
      <c r="C108" s="127"/>
      <c r="D108" s="243" t="s">
        <v>1498</v>
      </c>
      <c r="E108" s="244"/>
      <c r="F108" s="244"/>
      <c r="G108" s="244"/>
      <c r="H108" s="244"/>
      <c r="I108" s="245"/>
      <c r="J108" s="246">
        <f>J225</f>
        <v>0</v>
      </c>
      <c r="K108" s="127"/>
      <c r="L108" s="247"/>
    </row>
    <row r="109" s="1" customFormat="1" ht="21.84" customHeight="1">
      <c r="B109" s="37"/>
      <c r="C109" s="38"/>
      <c r="D109" s="38"/>
      <c r="E109" s="38"/>
      <c r="F109" s="38"/>
      <c r="G109" s="38"/>
      <c r="H109" s="38"/>
      <c r="I109" s="149"/>
      <c r="J109" s="38"/>
      <c r="K109" s="38"/>
      <c r="L109" s="42"/>
    </row>
    <row r="110" s="1" customFormat="1" ht="6.96" customHeight="1">
      <c r="B110" s="60"/>
      <c r="C110" s="61"/>
      <c r="D110" s="61"/>
      <c r="E110" s="61"/>
      <c r="F110" s="61"/>
      <c r="G110" s="61"/>
      <c r="H110" s="61"/>
      <c r="I110" s="182"/>
      <c r="J110" s="61"/>
      <c r="K110" s="61"/>
      <c r="L110" s="42"/>
    </row>
    <row r="114" s="1" customFormat="1" ht="6.96" customHeight="1">
      <c r="B114" s="62"/>
      <c r="C114" s="63"/>
      <c r="D114" s="63"/>
      <c r="E114" s="63"/>
      <c r="F114" s="63"/>
      <c r="G114" s="63"/>
      <c r="H114" s="63"/>
      <c r="I114" s="185"/>
      <c r="J114" s="63"/>
      <c r="K114" s="63"/>
      <c r="L114" s="42"/>
    </row>
    <row r="115" s="1" customFormat="1" ht="24.96" customHeight="1">
      <c r="B115" s="37"/>
      <c r="C115" s="22" t="s">
        <v>194</v>
      </c>
      <c r="D115" s="38"/>
      <c r="E115" s="38"/>
      <c r="F115" s="38"/>
      <c r="G115" s="38"/>
      <c r="H115" s="38"/>
      <c r="I115" s="149"/>
      <c r="J115" s="38"/>
      <c r="K115" s="38"/>
      <c r="L115" s="42"/>
    </row>
    <row r="116" s="1" customFormat="1" ht="6.96" customHeight="1">
      <c r="B116" s="37"/>
      <c r="C116" s="38"/>
      <c r="D116" s="38"/>
      <c r="E116" s="38"/>
      <c r="F116" s="38"/>
      <c r="G116" s="38"/>
      <c r="H116" s="38"/>
      <c r="I116" s="149"/>
      <c r="J116" s="38"/>
      <c r="K116" s="38"/>
      <c r="L116" s="42"/>
    </row>
    <row r="117" s="1" customFormat="1" ht="12" customHeight="1">
      <c r="B117" s="37"/>
      <c r="C117" s="31" t="s">
        <v>16</v>
      </c>
      <c r="D117" s="38"/>
      <c r="E117" s="38"/>
      <c r="F117" s="38"/>
      <c r="G117" s="38"/>
      <c r="H117" s="38"/>
      <c r="I117" s="149"/>
      <c r="J117" s="38"/>
      <c r="K117" s="38"/>
      <c r="L117" s="42"/>
    </row>
    <row r="118" s="1" customFormat="1" ht="16.5" customHeight="1">
      <c r="B118" s="37"/>
      <c r="C118" s="38"/>
      <c r="D118" s="38"/>
      <c r="E118" s="186" t="str">
        <f>E7</f>
        <v>NOVÝ ZDROJ TEPLA, TEPLOVODNÍ ROZVODY A REGULACE VYTÁPĚNÍ DŘEVOTERM s.r.o, BŘEZOVÁ</v>
      </c>
      <c r="F118" s="31"/>
      <c r="G118" s="31"/>
      <c r="H118" s="31"/>
      <c r="I118" s="149"/>
      <c r="J118" s="38"/>
      <c r="K118" s="38"/>
      <c r="L118" s="42"/>
    </row>
    <row r="119" ht="12" customHeight="1">
      <c r="B119" s="20"/>
      <c r="C119" s="31" t="s">
        <v>187</v>
      </c>
      <c r="D119" s="21"/>
      <c r="E119" s="21"/>
      <c r="F119" s="21"/>
      <c r="G119" s="21"/>
      <c r="H119" s="21"/>
      <c r="I119" s="141"/>
      <c r="J119" s="21"/>
      <c r="K119" s="21"/>
      <c r="L119" s="19"/>
    </row>
    <row r="120" s="1" customFormat="1" ht="16.5" customHeight="1">
      <c r="B120" s="37"/>
      <c r="C120" s="38"/>
      <c r="D120" s="38"/>
      <c r="E120" s="186" t="s">
        <v>3952</v>
      </c>
      <c r="F120" s="38"/>
      <c r="G120" s="38"/>
      <c r="H120" s="38"/>
      <c r="I120" s="149"/>
      <c r="J120" s="38"/>
      <c r="K120" s="38"/>
      <c r="L120" s="42"/>
    </row>
    <row r="121" s="1" customFormat="1" ht="12" customHeight="1">
      <c r="B121" s="37"/>
      <c r="C121" s="31" t="s">
        <v>233</v>
      </c>
      <c r="D121" s="38"/>
      <c r="E121" s="38"/>
      <c r="F121" s="38"/>
      <c r="G121" s="38"/>
      <c r="H121" s="38"/>
      <c r="I121" s="149"/>
      <c r="J121" s="38"/>
      <c r="K121" s="38"/>
      <c r="L121" s="42"/>
    </row>
    <row r="122" s="1" customFormat="1" ht="16.5" customHeight="1">
      <c r="B122" s="37"/>
      <c r="C122" s="38"/>
      <c r="D122" s="38"/>
      <c r="E122" s="70" t="str">
        <f>E11</f>
        <v>ZT - ZDRAVOTNÍ INSTALACE</v>
      </c>
      <c r="F122" s="38"/>
      <c r="G122" s="38"/>
      <c r="H122" s="38"/>
      <c r="I122" s="149"/>
      <c r="J122" s="38"/>
      <c r="K122" s="38"/>
      <c r="L122" s="42"/>
    </row>
    <row r="123" s="1" customFormat="1" ht="6.96" customHeight="1">
      <c r="B123" s="37"/>
      <c r="C123" s="38"/>
      <c r="D123" s="38"/>
      <c r="E123" s="38"/>
      <c r="F123" s="38"/>
      <c r="G123" s="38"/>
      <c r="H123" s="38"/>
      <c r="I123" s="149"/>
      <c r="J123" s="38"/>
      <c r="K123" s="38"/>
      <c r="L123" s="42"/>
    </row>
    <row r="124" s="1" customFormat="1" ht="12" customHeight="1">
      <c r="B124" s="37"/>
      <c r="C124" s="31" t="s">
        <v>20</v>
      </c>
      <c r="D124" s="38"/>
      <c r="E124" s="38"/>
      <c r="F124" s="26" t="str">
        <f>F14</f>
        <v xml:space="preserve"> </v>
      </c>
      <c r="G124" s="38"/>
      <c r="H124" s="38"/>
      <c r="I124" s="151" t="s">
        <v>22</v>
      </c>
      <c r="J124" s="73" t="str">
        <f>IF(J14="","",J14)</f>
        <v>26. 4. 2019</v>
      </c>
      <c r="K124" s="38"/>
      <c r="L124" s="42"/>
    </row>
    <row r="125" s="1" customFormat="1" ht="6.96" customHeight="1">
      <c r="B125" s="37"/>
      <c r="C125" s="38"/>
      <c r="D125" s="38"/>
      <c r="E125" s="38"/>
      <c r="F125" s="38"/>
      <c r="G125" s="38"/>
      <c r="H125" s="38"/>
      <c r="I125" s="149"/>
      <c r="J125" s="38"/>
      <c r="K125" s="38"/>
      <c r="L125" s="42"/>
    </row>
    <row r="126" s="1" customFormat="1" ht="15.15" customHeight="1">
      <c r="B126" s="37"/>
      <c r="C126" s="31" t="s">
        <v>24</v>
      </c>
      <c r="D126" s="38"/>
      <c r="E126" s="38"/>
      <c r="F126" s="26" t="str">
        <f>E17</f>
        <v xml:space="preserve"> </v>
      </c>
      <c r="G126" s="38"/>
      <c r="H126" s="38"/>
      <c r="I126" s="151" t="s">
        <v>29</v>
      </c>
      <c r="J126" s="35" t="str">
        <f>E23</f>
        <v xml:space="preserve"> </v>
      </c>
      <c r="K126" s="38"/>
      <c r="L126" s="42"/>
    </row>
    <row r="127" s="1" customFormat="1" ht="15.15" customHeight="1">
      <c r="B127" s="37"/>
      <c r="C127" s="31" t="s">
        <v>27</v>
      </c>
      <c r="D127" s="38"/>
      <c r="E127" s="38"/>
      <c r="F127" s="26" t="str">
        <f>IF(E20="","",E20)</f>
        <v>Vyplň údaj</v>
      </c>
      <c r="G127" s="38"/>
      <c r="H127" s="38"/>
      <c r="I127" s="151" t="s">
        <v>30</v>
      </c>
      <c r="J127" s="35" t="str">
        <f>E26</f>
        <v xml:space="preserve"> </v>
      </c>
      <c r="K127" s="38"/>
      <c r="L127" s="42"/>
    </row>
    <row r="128" s="1" customFormat="1" ht="10.32" customHeight="1">
      <c r="B128" s="37"/>
      <c r="C128" s="38"/>
      <c r="D128" s="38"/>
      <c r="E128" s="38"/>
      <c r="F128" s="38"/>
      <c r="G128" s="38"/>
      <c r="H128" s="38"/>
      <c r="I128" s="149"/>
      <c r="J128" s="38"/>
      <c r="K128" s="38"/>
      <c r="L128" s="42"/>
    </row>
    <row r="129" s="9" customFormat="1" ht="29.28" customHeight="1">
      <c r="B129" s="199"/>
      <c r="C129" s="200" t="s">
        <v>195</v>
      </c>
      <c r="D129" s="201" t="s">
        <v>58</v>
      </c>
      <c r="E129" s="201" t="s">
        <v>54</v>
      </c>
      <c r="F129" s="201" t="s">
        <v>55</v>
      </c>
      <c r="G129" s="201" t="s">
        <v>196</v>
      </c>
      <c r="H129" s="201" t="s">
        <v>197</v>
      </c>
      <c r="I129" s="202" t="s">
        <v>198</v>
      </c>
      <c r="J129" s="203" t="s">
        <v>191</v>
      </c>
      <c r="K129" s="204" t="s">
        <v>199</v>
      </c>
      <c r="L129" s="205"/>
      <c r="M129" s="94" t="s">
        <v>1</v>
      </c>
      <c r="N129" s="95" t="s">
        <v>37</v>
      </c>
      <c r="O129" s="95" t="s">
        <v>200</v>
      </c>
      <c r="P129" s="95" t="s">
        <v>201</v>
      </c>
      <c r="Q129" s="95" t="s">
        <v>202</v>
      </c>
      <c r="R129" s="95" t="s">
        <v>203</v>
      </c>
      <c r="S129" s="95" t="s">
        <v>204</v>
      </c>
      <c r="T129" s="96" t="s">
        <v>205</v>
      </c>
    </row>
    <row r="130" s="1" customFormat="1" ht="22.8" customHeight="1">
      <c r="B130" s="37"/>
      <c r="C130" s="101" t="s">
        <v>206</v>
      </c>
      <c r="D130" s="38"/>
      <c r="E130" s="38"/>
      <c r="F130" s="38"/>
      <c r="G130" s="38"/>
      <c r="H130" s="38"/>
      <c r="I130" s="149"/>
      <c r="J130" s="206">
        <f>BK130</f>
        <v>0</v>
      </c>
      <c r="K130" s="38"/>
      <c r="L130" s="42"/>
      <c r="M130" s="97"/>
      <c r="N130" s="98"/>
      <c r="O130" s="98"/>
      <c r="P130" s="207">
        <f>P131+P224</f>
        <v>0</v>
      </c>
      <c r="Q130" s="98"/>
      <c r="R130" s="207">
        <f>R131+R224</f>
        <v>28.0815506</v>
      </c>
      <c r="S130" s="98"/>
      <c r="T130" s="208">
        <f>T131+T224</f>
        <v>12.18</v>
      </c>
      <c r="AT130" s="16" t="s">
        <v>72</v>
      </c>
      <c r="AU130" s="16" t="s">
        <v>193</v>
      </c>
      <c r="BK130" s="209">
        <f>BK131+BK224</f>
        <v>0</v>
      </c>
    </row>
    <row r="131" s="10" customFormat="1" ht="25.92" customHeight="1">
      <c r="B131" s="210"/>
      <c r="C131" s="211"/>
      <c r="D131" s="212" t="s">
        <v>72</v>
      </c>
      <c r="E131" s="213" t="s">
        <v>1190</v>
      </c>
      <c r="F131" s="213" t="s">
        <v>1191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P132+P158+P161+P168+P181+P212+P215</f>
        <v>0</v>
      </c>
      <c r="Q131" s="218"/>
      <c r="R131" s="219">
        <f>R132+R158+R161+R168+R181+R212+R215</f>
        <v>28.0815506</v>
      </c>
      <c r="S131" s="218"/>
      <c r="T131" s="220">
        <f>T132+T158+T161+T168+T181+T212+T215</f>
        <v>12.18</v>
      </c>
      <c r="AR131" s="221" t="s">
        <v>81</v>
      </c>
      <c r="AT131" s="222" t="s">
        <v>72</v>
      </c>
      <c r="AU131" s="222" t="s">
        <v>73</v>
      </c>
      <c r="AY131" s="221" t="s">
        <v>208</v>
      </c>
      <c r="BK131" s="223">
        <f>BK132+BK158+BK161+BK168+BK181+BK212+BK215</f>
        <v>0</v>
      </c>
    </row>
    <row r="132" s="10" customFormat="1" ht="22.8" customHeight="1">
      <c r="B132" s="210"/>
      <c r="C132" s="211"/>
      <c r="D132" s="212" t="s">
        <v>72</v>
      </c>
      <c r="E132" s="248" t="s">
        <v>81</v>
      </c>
      <c r="F132" s="248" t="s">
        <v>1509</v>
      </c>
      <c r="G132" s="211"/>
      <c r="H132" s="211"/>
      <c r="I132" s="214"/>
      <c r="J132" s="249">
        <f>BK132</f>
        <v>0</v>
      </c>
      <c r="K132" s="211"/>
      <c r="L132" s="216"/>
      <c r="M132" s="217"/>
      <c r="N132" s="218"/>
      <c r="O132" s="218"/>
      <c r="P132" s="219">
        <f>SUM(P133:P157)</f>
        <v>0</v>
      </c>
      <c r="Q132" s="218"/>
      <c r="R132" s="219">
        <f>SUM(R133:R157)</f>
        <v>14.965260000000001</v>
      </c>
      <c r="S132" s="218"/>
      <c r="T132" s="220">
        <f>SUM(T133:T157)</f>
        <v>12.18</v>
      </c>
      <c r="AR132" s="221" t="s">
        <v>81</v>
      </c>
      <c r="AT132" s="222" t="s">
        <v>72</v>
      </c>
      <c r="AU132" s="222" t="s">
        <v>81</v>
      </c>
      <c r="AY132" s="221" t="s">
        <v>208</v>
      </c>
      <c r="BK132" s="223">
        <f>SUM(BK133:BK157)</f>
        <v>0</v>
      </c>
    </row>
    <row r="133" s="1" customFormat="1" ht="24" customHeight="1">
      <c r="B133" s="37"/>
      <c r="C133" s="224" t="s">
        <v>81</v>
      </c>
      <c r="D133" s="224" t="s">
        <v>209</v>
      </c>
      <c r="E133" s="225" t="s">
        <v>3793</v>
      </c>
      <c r="F133" s="226" t="s">
        <v>3794</v>
      </c>
      <c r="G133" s="227" t="s">
        <v>712</v>
      </c>
      <c r="H133" s="228">
        <v>42</v>
      </c>
      <c r="I133" s="229"/>
      <c r="J133" s="230">
        <f>ROUND(I133*H133,2)</f>
        <v>0</v>
      </c>
      <c r="K133" s="226" t="s">
        <v>1195</v>
      </c>
      <c r="L133" s="42"/>
      <c r="M133" s="231" t="s">
        <v>1</v>
      </c>
      <c r="N133" s="232" t="s">
        <v>38</v>
      </c>
      <c r="O133" s="85"/>
      <c r="P133" s="233">
        <f>O133*H133</f>
        <v>0</v>
      </c>
      <c r="Q133" s="233">
        <v>0</v>
      </c>
      <c r="R133" s="233">
        <f>Q133*H133</f>
        <v>0</v>
      </c>
      <c r="S133" s="233">
        <v>0.28999999999999998</v>
      </c>
      <c r="T133" s="234">
        <f>S133*H133</f>
        <v>12.18</v>
      </c>
      <c r="AR133" s="235" t="s">
        <v>221</v>
      </c>
      <c r="AT133" s="235" t="s">
        <v>209</v>
      </c>
      <c r="AU133" s="235" t="s">
        <v>83</v>
      </c>
      <c r="AY133" s="16" t="s">
        <v>208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81</v>
      </c>
      <c r="BK133" s="236">
        <f>ROUND(I133*H133,2)</f>
        <v>0</v>
      </c>
      <c r="BL133" s="16" t="s">
        <v>221</v>
      </c>
      <c r="BM133" s="235" t="s">
        <v>3953</v>
      </c>
    </row>
    <row r="134" s="12" customFormat="1">
      <c r="B134" s="260"/>
      <c r="C134" s="261"/>
      <c r="D134" s="262" t="s">
        <v>1513</v>
      </c>
      <c r="E134" s="263" t="s">
        <v>1</v>
      </c>
      <c r="F134" s="264" t="s">
        <v>3954</v>
      </c>
      <c r="G134" s="261"/>
      <c r="H134" s="265">
        <v>42</v>
      </c>
      <c r="I134" s="266"/>
      <c r="J134" s="261"/>
      <c r="K134" s="261"/>
      <c r="L134" s="267"/>
      <c r="M134" s="268"/>
      <c r="N134" s="269"/>
      <c r="O134" s="269"/>
      <c r="P134" s="269"/>
      <c r="Q134" s="269"/>
      <c r="R134" s="269"/>
      <c r="S134" s="269"/>
      <c r="T134" s="270"/>
      <c r="AT134" s="271" t="s">
        <v>1513</v>
      </c>
      <c r="AU134" s="271" t="s">
        <v>83</v>
      </c>
      <c r="AV134" s="12" t="s">
        <v>83</v>
      </c>
      <c r="AW134" s="12" t="s">
        <v>31</v>
      </c>
      <c r="AX134" s="12" t="s">
        <v>81</v>
      </c>
      <c r="AY134" s="271" t="s">
        <v>208</v>
      </c>
    </row>
    <row r="135" s="1" customFormat="1" ht="24" customHeight="1">
      <c r="B135" s="37"/>
      <c r="C135" s="224" t="s">
        <v>83</v>
      </c>
      <c r="D135" s="224" t="s">
        <v>209</v>
      </c>
      <c r="E135" s="225" t="s">
        <v>3797</v>
      </c>
      <c r="F135" s="226" t="s">
        <v>3798</v>
      </c>
      <c r="G135" s="227" t="s">
        <v>600</v>
      </c>
      <c r="H135" s="228">
        <v>3</v>
      </c>
      <c r="I135" s="229"/>
      <c r="J135" s="230">
        <f>ROUND(I135*H135,2)</f>
        <v>0</v>
      </c>
      <c r="K135" s="226" t="s">
        <v>1</v>
      </c>
      <c r="L135" s="42"/>
      <c r="M135" s="231" t="s">
        <v>1</v>
      </c>
      <c r="N135" s="232" t="s">
        <v>38</v>
      </c>
      <c r="O135" s="85"/>
      <c r="P135" s="233">
        <f>O135*H135</f>
        <v>0</v>
      </c>
      <c r="Q135" s="233">
        <v>0.036900000000000002</v>
      </c>
      <c r="R135" s="233">
        <f>Q135*H135</f>
        <v>0.11070000000000001</v>
      </c>
      <c r="S135" s="233">
        <v>0</v>
      </c>
      <c r="T135" s="234">
        <f>S135*H135</f>
        <v>0</v>
      </c>
      <c r="AR135" s="235" t="s">
        <v>221</v>
      </c>
      <c r="AT135" s="235" t="s">
        <v>209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221</v>
      </c>
      <c r="BM135" s="235" t="s">
        <v>3955</v>
      </c>
    </row>
    <row r="136" s="1" customFormat="1" ht="24" customHeight="1">
      <c r="B136" s="37"/>
      <c r="C136" s="224" t="s">
        <v>104</v>
      </c>
      <c r="D136" s="224" t="s">
        <v>209</v>
      </c>
      <c r="E136" s="225" t="s">
        <v>3800</v>
      </c>
      <c r="F136" s="226" t="s">
        <v>3801</v>
      </c>
      <c r="G136" s="227" t="s">
        <v>1525</v>
      </c>
      <c r="H136" s="228">
        <v>12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221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221</v>
      </c>
      <c r="BM136" s="235" t="s">
        <v>3956</v>
      </c>
    </row>
    <row r="137" s="12" customFormat="1">
      <c r="B137" s="260"/>
      <c r="C137" s="261"/>
      <c r="D137" s="262" t="s">
        <v>1513</v>
      </c>
      <c r="E137" s="263" t="s">
        <v>1</v>
      </c>
      <c r="F137" s="264" t="s">
        <v>3803</v>
      </c>
      <c r="G137" s="261"/>
      <c r="H137" s="265">
        <v>12</v>
      </c>
      <c r="I137" s="266"/>
      <c r="J137" s="261"/>
      <c r="K137" s="261"/>
      <c r="L137" s="267"/>
      <c r="M137" s="268"/>
      <c r="N137" s="269"/>
      <c r="O137" s="269"/>
      <c r="P137" s="269"/>
      <c r="Q137" s="269"/>
      <c r="R137" s="269"/>
      <c r="S137" s="269"/>
      <c r="T137" s="270"/>
      <c r="AT137" s="271" t="s">
        <v>1513</v>
      </c>
      <c r="AU137" s="271" t="s">
        <v>83</v>
      </c>
      <c r="AV137" s="12" t="s">
        <v>83</v>
      </c>
      <c r="AW137" s="12" t="s">
        <v>31</v>
      </c>
      <c r="AX137" s="12" t="s">
        <v>81</v>
      </c>
      <c r="AY137" s="271" t="s">
        <v>208</v>
      </c>
    </row>
    <row r="138" s="1" customFormat="1" ht="24" customHeight="1">
      <c r="B138" s="37"/>
      <c r="C138" s="224" t="s">
        <v>221</v>
      </c>
      <c r="D138" s="224" t="s">
        <v>209</v>
      </c>
      <c r="E138" s="225" t="s">
        <v>3804</v>
      </c>
      <c r="F138" s="226" t="s">
        <v>3805</v>
      </c>
      <c r="G138" s="227" t="s">
        <v>1525</v>
      </c>
      <c r="H138" s="228">
        <v>42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221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221</v>
      </c>
      <c r="BM138" s="235" t="s">
        <v>3957</v>
      </c>
    </row>
    <row r="139" s="12" customFormat="1">
      <c r="B139" s="260"/>
      <c r="C139" s="261"/>
      <c r="D139" s="262" t="s">
        <v>1513</v>
      </c>
      <c r="E139" s="263" t="s">
        <v>1</v>
      </c>
      <c r="F139" s="264" t="s">
        <v>3958</v>
      </c>
      <c r="G139" s="261"/>
      <c r="H139" s="265">
        <v>42</v>
      </c>
      <c r="I139" s="266"/>
      <c r="J139" s="261"/>
      <c r="K139" s="261"/>
      <c r="L139" s="267"/>
      <c r="M139" s="268"/>
      <c r="N139" s="269"/>
      <c r="O139" s="269"/>
      <c r="P139" s="269"/>
      <c r="Q139" s="269"/>
      <c r="R139" s="269"/>
      <c r="S139" s="269"/>
      <c r="T139" s="270"/>
      <c r="AT139" s="271" t="s">
        <v>1513</v>
      </c>
      <c r="AU139" s="271" t="s">
        <v>83</v>
      </c>
      <c r="AV139" s="12" t="s">
        <v>83</v>
      </c>
      <c r="AW139" s="12" t="s">
        <v>31</v>
      </c>
      <c r="AX139" s="12" t="s">
        <v>81</v>
      </c>
      <c r="AY139" s="271" t="s">
        <v>208</v>
      </c>
    </row>
    <row r="140" s="1" customFormat="1" ht="24" customHeight="1">
      <c r="B140" s="37"/>
      <c r="C140" s="224" t="s">
        <v>207</v>
      </c>
      <c r="D140" s="224" t="s">
        <v>209</v>
      </c>
      <c r="E140" s="225" t="s">
        <v>3808</v>
      </c>
      <c r="F140" s="226" t="s">
        <v>1558</v>
      </c>
      <c r="G140" s="227" t="s">
        <v>1525</v>
      </c>
      <c r="H140" s="228">
        <v>12.6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221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221</v>
      </c>
      <c r="BM140" s="235" t="s">
        <v>3959</v>
      </c>
    </row>
    <row r="141" s="12" customFormat="1">
      <c r="B141" s="260"/>
      <c r="C141" s="261"/>
      <c r="D141" s="262" t="s">
        <v>1513</v>
      </c>
      <c r="E141" s="263" t="s">
        <v>1</v>
      </c>
      <c r="F141" s="264" t="s">
        <v>3960</v>
      </c>
      <c r="G141" s="261"/>
      <c r="H141" s="265">
        <v>12.6</v>
      </c>
      <c r="I141" s="266"/>
      <c r="J141" s="261"/>
      <c r="K141" s="261"/>
      <c r="L141" s="267"/>
      <c r="M141" s="268"/>
      <c r="N141" s="269"/>
      <c r="O141" s="269"/>
      <c r="P141" s="269"/>
      <c r="Q141" s="269"/>
      <c r="R141" s="269"/>
      <c r="S141" s="269"/>
      <c r="T141" s="270"/>
      <c r="AT141" s="271" t="s">
        <v>1513</v>
      </c>
      <c r="AU141" s="271" t="s">
        <v>83</v>
      </c>
      <c r="AV141" s="12" t="s">
        <v>83</v>
      </c>
      <c r="AW141" s="12" t="s">
        <v>31</v>
      </c>
      <c r="AX141" s="12" t="s">
        <v>81</v>
      </c>
      <c r="AY141" s="271" t="s">
        <v>208</v>
      </c>
    </row>
    <row r="142" s="1" customFormat="1" ht="16.5" customHeight="1">
      <c r="B142" s="37"/>
      <c r="C142" s="224" t="s">
        <v>228</v>
      </c>
      <c r="D142" s="224" t="s">
        <v>209</v>
      </c>
      <c r="E142" s="225" t="s">
        <v>3811</v>
      </c>
      <c r="F142" s="226" t="s">
        <v>3812</v>
      </c>
      <c r="G142" s="227" t="s">
        <v>712</v>
      </c>
      <c r="H142" s="228">
        <v>84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0.00084000000000000003</v>
      </c>
      <c r="R142" s="233">
        <f>Q142*H142</f>
        <v>0.070559999999999998</v>
      </c>
      <c r="S142" s="233">
        <v>0</v>
      </c>
      <c r="T142" s="234">
        <f>S142*H142</f>
        <v>0</v>
      </c>
      <c r="AR142" s="235" t="s">
        <v>221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221</v>
      </c>
      <c r="BM142" s="235" t="s">
        <v>3961</v>
      </c>
    </row>
    <row r="143" s="12" customFormat="1">
      <c r="B143" s="260"/>
      <c r="C143" s="261"/>
      <c r="D143" s="262" t="s">
        <v>1513</v>
      </c>
      <c r="E143" s="263" t="s">
        <v>1</v>
      </c>
      <c r="F143" s="264" t="s">
        <v>3962</v>
      </c>
      <c r="G143" s="261"/>
      <c r="H143" s="265">
        <v>84</v>
      </c>
      <c r="I143" s="266"/>
      <c r="J143" s="261"/>
      <c r="K143" s="261"/>
      <c r="L143" s="267"/>
      <c r="M143" s="268"/>
      <c r="N143" s="269"/>
      <c r="O143" s="269"/>
      <c r="P143" s="269"/>
      <c r="Q143" s="269"/>
      <c r="R143" s="269"/>
      <c r="S143" s="269"/>
      <c r="T143" s="270"/>
      <c r="AT143" s="271" t="s">
        <v>1513</v>
      </c>
      <c r="AU143" s="271" t="s">
        <v>83</v>
      </c>
      <c r="AV143" s="12" t="s">
        <v>83</v>
      </c>
      <c r="AW143" s="12" t="s">
        <v>31</v>
      </c>
      <c r="AX143" s="12" t="s">
        <v>81</v>
      </c>
      <c r="AY143" s="271" t="s">
        <v>208</v>
      </c>
    </row>
    <row r="144" s="1" customFormat="1" ht="24" customHeight="1">
      <c r="B144" s="37"/>
      <c r="C144" s="224" t="s">
        <v>302</v>
      </c>
      <c r="D144" s="224" t="s">
        <v>209</v>
      </c>
      <c r="E144" s="225" t="s">
        <v>3815</v>
      </c>
      <c r="F144" s="226" t="s">
        <v>3816</v>
      </c>
      <c r="G144" s="227" t="s">
        <v>712</v>
      </c>
      <c r="H144" s="228">
        <v>84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221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221</v>
      </c>
      <c r="BM144" s="235" t="s">
        <v>3963</v>
      </c>
    </row>
    <row r="145" s="12" customFormat="1">
      <c r="B145" s="260"/>
      <c r="C145" s="261"/>
      <c r="D145" s="262" t="s">
        <v>1513</v>
      </c>
      <c r="E145" s="263" t="s">
        <v>1</v>
      </c>
      <c r="F145" s="264" t="s">
        <v>3962</v>
      </c>
      <c r="G145" s="261"/>
      <c r="H145" s="265">
        <v>84</v>
      </c>
      <c r="I145" s="266"/>
      <c r="J145" s="261"/>
      <c r="K145" s="261"/>
      <c r="L145" s="267"/>
      <c r="M145" s="268"/>
      <c r="N145" s="269"/>
      <c r="O145" s="269"/>
      <c r="P145" s="269"/>
      <c r="Q145" s="269"/>
      <c r="R145" s="269"/>
      <c r="S145" s="269"/>
      <c r="T145" s="270"/>
      <c r="AT145" s="271" t="s">
        <v>1513</v>
      </c>
      <c r="AU145" s="271" t="s">
        <v>83</v>
      </c>
      <c r="AV145" s="12" t="s">
        <v>83</v>
      </c>
      <c r="AW145" s="12" t="s">
        <v>31</v>
      </c>
      <c r="AX145" s="12" t="s">
        <v>81</v>
      </c>
      <c r="AY145" s="271" t="s">
        <v>208</v>
      </c>
    </row>
    <row r="146" s="1" customFormat="1" ht="24" customHeight="1">
      <c r="B146" s="37"/>
      <c r="C146" s="224" t="s">
        <v>285</v>
      </c>
      <c r="D146" s="224" t="s">
        <v>209</v>
      </c>
      <c r="E146" s="225" t="s">
        <v>3818</v>
      </c>
      <c r="F146" s="226" t="s">
        <v>1575</v>
      </c>
      <c r="G146" s="227" t="s">
        <v>1525</v>
      </c>
      <c r="H146" s="228">
        <v>42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221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221</v>
      </c>
      <c r="BM146" s="235" t="s">
        <v>3964</v>
      </c>
    </row>
    <row r="147" s="12" customFormat="1">
      <c r="B147" s="260"/>
      <c r="C147" s="261"/>
      <c r="D147" s="262" t="s">
        <v>1513</v>
      </c>
      <c r="E147" s="263" t="s">
        <v>1</v>
      </c>
      <c r="F147" s="264" t="s">
        <v>3958</v>
      </c>
      <c r="G147" s="261"/>
      <c r="H147" s="265">
        <v>42</v>
      </c>
      <c r="I147" s="266"/>
      <c r="J147" s="261"/>
      <c r="K147" s="261"/>
      <c r="L147" s="267"/>
      <c r="M147" s="268"/>
      <c r="N147" s="269"/>
      <c r="O147" s="269"/>
      <c r="P147" s="269"/>
      <c r="Q147" s="269"/>
      <c r="R147" s="269"/>
      <c r="S147" s="269"/>
      <c r="T147" s="270"/>
      <c r="AT147" s="271" t="s">
        <v>1513</v>
      </c>
      <c r="AU147" s="271" t="s">
        <v>83</v>
      </c>
      <c r="AV147" s="12" t="s">
        <v>83</v>
      </c>
      <c r="AW147" s="12" t="s">
        <v>31</v>
      </c>
      <c r="AX147" s="12" t="s">
        <v>81</v>
      </c>
      <c r="AY147" s="271" t="s">
        <v>208</v>
      </c>
    </row>
    <row r="148" s="1" customFormat="1" ht="16.5" customHeight="1">
      <c r="B148" s="37"/>
      <c r="C148" s="224" t="s">
        <v>309</v>
      </c>
      <c r="D148" s="224" t="s">
        <v>209</v>
      </c>
      <c r="E148" s="225" t="s">
        <v>3820</v>
      </c>
      <c r="F148" s="226" t="s">
        <v>1583</v>
      </c>
      <c r="G148" s="227" t="s">
        <v>1525</v>
      </c>
      <c r="H148" s="228">
        <v>11.199999999999999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221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221</v>
      </c>
      <c r="BM148" s="235" t="s">
        <v>3965</v>
      </c>
    </row>
    <row r="149" s="12" customFormat="1">
      <c r="B149" s="260"/>
      <c r="C149" s="261"/>
      <c r="D149" s="262" t="s">
        <v>1513</v>
      </c>
      <c r="E149" s="263" t="s">
        <v>1</v>
      </c>
      <c r="F149" s="264" t="s">
        <v>3966</v>
      </c>
      <c r="G149" s="261"/>
      <c r="H149" s="265">
        <v>11.199999999999999</v>
      </c>
      <c r="I149" s="266"/>
      <c r="J149" s="261"/>
      <c r="K149" s="261"/>
      <c r="L149" s="267"/>
      <c r="M149" s="268"/>
      <c r="N149" s="269"/>
      <c r="O149" s="269"/>
      <c r="P149" s="269"/>
      <c r="Q149" s="269"/>
      <c r="R149" s="269"/>
      <c r="S149" s="269"/>
      <c r="T149" s="270"/>
      <c r="AT149" s="271" t="s">
        <v>1513</v>
      </c>
      <c r="AU149" s="271" t="s">
        <v>83</v>
      </c>
      <c r="AV149" s="12" t="s">
        <v>83</v>
      </c>
      <c r="AW149" s="12" t="s">
        <v>31</v>
      </c>
      <c r="AX149" s="12" t="s">
        <v>81</v>
      </c>
      <c r="AY149" s="271" t="s">
        <v>208</v>
      </c>
    </row>
    <row r="150" s="1" customFormat="1" ht="24" customHeight="1">
      <c r="B150" s="37"/>
      <c r="C150" s="224" t="s">
        <v>313</v>
      </c>
      <c r="D150" s="224" t="s">
        <v>209</v>
      </c>
      <c r="E150" s="225" t="s">
        <v>3823</v>
      </c>
      <c r="F150" s="226" t="s">
        <v>3824</v>
      </c>
      <c r="G150" s="227" t="s">
        <v>1227</v>
      </c>
      <c r="H150" s="228">
        <v>13.44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221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221</v>
      </c>
      <c r="BM150" s="235" t="s">
        <v>3967</v>
      </c>
    </row>
    <row r="151" s="12" customFormat="1">
      <c r="B151" s="260"/>
      <c r="C151" s="261"/>
      <c r="D151" s="262" t="s">
        <v>1513</v>
      </c>
      <c r="E151" s="263" t="s">
        <v>1</v>
      </c>
      <c r="F151" s="264" t="s">
        <v>3968</v>
      </c>
      <c r="G151" s="261"/>
      <c r="H151" s="265">
        <v>13.44</v>
      </c>
      <c r="I151" s="266"/>
      <c r="J151" s="261"/>
      <c r="K151" s="261"/>
      <c r="L151" s="267"/>
      <c r="M151" s="268"/>
      <c r="N151" s="269"/>
      <c r="O151" s="269"/>
      <c r="P151" s="269"/>
      <c r="Q151" s="269"/>
      <c r="R151" s="269"/>
      <c r="S151" s="269"/>
      <c r="T151" s="270"/>
      <c r="AT151" s="271" t="s">
        <v>1513</v>
      </c>
      <c r="AU151" s="271" t="s">
        <v>83</v>
      </c>
      <c r="AV151" s="12" t="s">
        <v>83</v>
      </c>
      <c r="AW151" s="12" t="s">
        <v>31</v>
      </c>
      <c r="AX151" s="12" t="s">
        <v>81</v>
      </c>
      <c r="AY151" s="271" t="s">
        <v>208</v>
      </c>
    </row>
    <row r="152" s="1" customFormat="1" ht="24" customHeight="1">
      <c r="B152" s="37"/>
      <c r="C152" s="224" t="s">
        <v>317</v>
      </c>
      <c r="D152" s="224" t="s">
        <v>209</v>
      </c>
      <c r="E152" s="225" t="s">
        <v>3827</v>
      </c>
      <c r="F152" s="226" t="s">
        <v>1586</v>
      </c>
      <c r="G152" s="227" t="s">
        <v>1525</v>
      </c>
      <c r="H152" s="228">
        <v>24.079999999999998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221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221</v>
      </c>
      <c r="BM152" s="235" t="s">
        <v>3969</v>
      </c>
    </row>
    <row r="153" s="12" customFormat="1">
      <c r="B153" s="260"/>
      <c r="C153" s="261"/>
      <c r="D153" s="262" t="s">
        <v>1513</v>
      </c>
      <c r="E153" s="263" t="s">
        <v>1</v>
      </c>
      <c r="F153" s="264" t="s">
        <v>3970</v>
      </c>
      <c r="G153" s="261"/>
      <c r="H153" s="265">
        <v>24.079999999999998</v>
      </c>
      <c r="I153" s="266"/>
      <c r="J153" s="261"/>
      <c r="K153" s="261"/>
      <c r="L153" s="267"/>
      <c r="M153" s="268"/>
      <c r="N153" s="269"/>
      <c r="O153" s="269"/>
      <c r="P153" s="269"/>
      <c r="Q153" s="269"/>
      <c r="R153" s="269"/>
      <c r="S153" s="269"/>
      <c r="T153" s="270"/>
      <c r="AT153" s="271" t="s">
        <v>1513</v>
      </c>
      <c r="AU153" s="271" t="s">
        <v>83</v>
      </c>
      <c r="AV153" s="12" t="s">
        <v>83</v>
      </c>
      <c r="AW153" s="12" t="s">
        <v>31</v>
      </c>
      <c r="AX153" s="12" t="s">
        <v>81</v>
      </c>
      <c r="AY153" s="271" t="s">
        <v>208</v>
      </c>
    </row>
    <row r="154" s="1" customFormat="1" ht="24" customHeight="1">
      <c r="B154" s="37"/>
      <c r="C154" s="224" t="s">
        <v>321</v>
      </c>
      <c r="D154" s="224" t="s">
        <v>209</v>
      </c>
      <c r="E154" s="225" t="s">
        <v>3830</v>
      </c>
      <c r="F154" s="226" t="s">
        <v>3831</v>
      </c>
      <c r="G154" s="227" t="s">
        <v>1525</v>
      </c>
      <c r="H154" s="228">
        <v>12.32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3971</v>
      </c>
    </row>
    <row r="155" s="12" customFormat="1">
      <c r="B155" s="260"/>
      <c r="C155" s="261"/>
      <c r="D155" s="262" t="s">
        <v>1513</v>
      </c>
      <c r="E155" s="263" t="s">
        <v>1</v>
      </c>
      <c r="F155" s="264" t="s">
        <v>3972</v>
      </c>
      <c r="G155" s="261"/>
      <c r="H155" s="265">
        <v>12.32</v>
      </c>
      <c r="I155" s="266"/>
      <c r="J155" s="261"/>
      <c r="K155" s="261"/>
      <c r="L155" s="267"/>
      <c r="M155" s="268"/>
      <c r="N155" s="269"/>
      <c r="O155" s="269"/>
      <c r="P155" s="269"/>
      <c r="Q155" s="269"/>
      <c r="R155" s="269"/>
      <c r="S155" s="269"/>
      <c r="T155" s="270"/>
      <c r="AT155" s="271" t="s">
        <v>1513</v>
      </c>
      <c r="AU155" s="271" t="s">
        <v>83</v>
      </c>
      <c r="AV155" s="12" t="s">
        <v>83</v>
      </c>
      <c r="AW155" s="12" t="s">
        <v>31</v>
      </c>
      <c r="AX155" s="12" t="s">
        <v>81</v>
      </c>
      <c r="AY155" s="271" t="s">
        <v>208</v>
      </c>
    </row>
    <row r="156" s="1" customFormat="1" ht="16.5" customHeight="1">
      <c r="B156" s="37"/>
      <c r="C156" s="250" t="s">
        <v>325</v>
      </c>
      <c r="D156" s="250" t="s">
        <v>281</v>
      </c>
      <c r="E156" s="251" t="s">
        <v>3834</v>
      </c>
      <c r="F156" s="252" t="s">
        <v>3835</v>
      </c>
      <c r="G156" s="253" t="s">
        <v>1227</v>
      </c>
      <c r="H156" s="254">
        <v>14.784000000000001</v>
      </c>
      <c r="I156" s="255"/>
      <c r="J156" s="256">
        <f>ROUND(I156*H156,2)</f>
        <v>0</v>
      </c>
      <c r="K156" s="252" t="s">
        <v>1</v>
      </c>
      <c r="L156" s="257"/>
      <c r="M156" s="258" t="s">
        <v>1</v>
      </c>
      <c r="N156" s="259" t="s">
        <v>38</v>
      </c>
      <c r="O156" s="85"/>
      <c r="P156" s="233">
        <f>O156*H156</f>
        <v>0</v>
      </c>
      <c r="Q156" s="233">
        <v>1</v>
      </c>
      <c r="R156" s="233">
        <f>Q156*H156</f>
        <v>14.784000000000001</v>
      </c>
      <c r="S156" s="233">
        <v>0</v>
      </c>
      <c r="T156" s="234">
        <f>S156*H156</f>
        <v>0</v>
      </c>
      <c r="AR156" s="235" t="s">
        <v>285</v>
      </c>
      <c r="AT156" s="235" t="s">
        <v>281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3973</v>
      </c>
    </row>
    <row r="157" s="12" customFormat="1">
      <c r="B157" s="260"/>
      <c r="C157" s="261"/>
      <c r="D157" s="262" t="s">
        <v>1513</v>
      </c>
      <c r="E157" s="263" t="s">
        <v>1</v>
      </c>
      <c r="F157" s="264" t="s">
        <v>3974</v>
      </c>
      <c r="G157" s="261"/>
      <c r="H157" s="265">
        <v>14.784000000000001</v>
      </c>
      <c r="I157" s="266"/>
      <c r="J157" s="261"/>
      <c r="K157" s="261"/>
      <c r="L157" s="267"/>
      <c r="M157" s="268"/>
      <c r="N157" s="269"/>
      <c r="O157" s="269"/>
      <c r="P157" s="269"/>
      <c r="Q157" s="269"/>
      <c r="R157" s="269"/>
      <c r="S157" s="269"/>
      <c r="T157" s="270"/>
      <c r="AT157" s="271" t="s">
        <v>1513</v>
      </c>
      <c r="AU157" s="271" t="s">
        <v>83</v>
      </c>
      <c r="AV157" s="12" t="s">
        <v>83</v>
      </c>
      <c r="AW157" s="12" t="s">
        <v>31</v>
      </c>
      <c r="AX157" s="12" t="s">
        <v>81</v>
      </c>
      <c r="AY157" s="271" t="s">
        <v>208</v>
      </c>
    </row>
    <row r="158" s="10" customFormat="1" ht="22.8" customHeight="1">
      <c r="B158" s="210"/>
      <c r="C158" s="211"/>
      <c r="D158" s="212" t="s">
        <v>72</v>
      </c>
      <c r="E158" s="248" t="s">
        <v>83</v>
      </c>
      <c r="F158" s="248" t="s">
        <v>1589</v>
      </c>
      <c r="G158" s="211"/>
      <c r="H158" s="211"/>
      <c r="I158" s="214"/>
      <c r="J158" s="249">
        <f>BK158</f>
        <v>0</v>
      </c>
      <c r="K158" s="211"/>
      <c r="L158" s="216"/>
      <c r="M158" s="217"/>
      <c r="N158" s="218"/>
      <c r="O158" s="218"/>
      <c r="P158" s="219">
        <f>SUM(P159:P160)</f>
        <v>0</v>
      </c>
      <c r="Q158" s="218"/>
      <c r="R158" s="219">
        <f>SUM(R159:R160)</f>
        <v>0</v>
      </c>
      <c r="S158" s="218"/>
      <c r="T158" s="220">
        <f>SUM(T159:T160)</f>
        <v>0</v>
      </c>
      <c r="AR158" s="221" t="s">
        <v>81</v>
      </c>
      <c r="AT158" s="222" t="s">
        <v>72</v>
      </c>
      <c r="AU158" s="222" t="s">
        <v>81</v>
      </c>
      <c r="AY158" s="221" t="s">
        <v>208</v>
      </c>
      <c r="BK158" s="223">
        <f>SUM(BK159:BK160)</f>
        <v>0</v>
      </c>
    </row>
    <row r="159" s="1" customFormat="1" ht="24" customHeight="1">
      <c r="B159" s="37"/>
      <c r="C159" s="224" t="s">
        <v>329</v>
      </c>
      <c r="D159" s="224" t="s">
        <v>209</v>
      </c>
      <c r="E159" s="225" t="s">
        <v>3838</v>
      </c>
      <c r="F159" s="226" t="s">
        <v>3839</v>
      </c>
      <c r="G159" s="227" t="s">
        <v>712</v>
      </c>
      <c r="H159" s="228">
        <v>28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3975</v>
      </c>
    </row>
    <row r="160" s="12" customFormat="1">
      <c r="B160" s="260"/>
      <c r="C160" s="261"/>
      <c r="D160" s="262" t="s">
        <v>1513</v>
      </c>
      <c r="E160" s="263" t="s">
        <v>1</v>
      </c>
      <c r="F160" s="264" t="s">
        <v>3976</v>
      </c>
      <c r="G160" s="261"/>
      <c r="H160" s="265">
        <v>28</v>
      </c>
      <c r="I160" s="266"/>
      <c r="J160" s="261"/>
      <c r="K160" s="261"/>
      <c r="L160" s="267"/>
      <c r="M160" s="268"/>
      <c r="N160" s="269"/>
      <c r="O160" s="269"/>
      <c r="P160" s="269"/>
      <c r="Q160" s="269"/>
      <c r="R160" s="269"/>
      <c r="S160" s="269"/>
      <c r="T160" s="270"/>
      <c r="AT160" s="271" t="s">
        <v>1513</v>
      </c>
      <c r="AU160" s="271" t="s">
        <v>83</v>
      </c>
      <c r="AV160" s="12" t="s">
        <v>83</v>
      </c>
      <c r="AW160" s="12" t="s">
        <v>31</v>
      </c>
      <c r="AX160" s="12" t="s">
        <v>81</v>
      </c>
      <c r="AY160" s="271" t="s">
        <v>208</v>
      </c>
    </row>
    <row r="161" s="10" customFormat="1" ht="22.8" customHeight="1">
      <c r="B161" s="210"/>
      <c r="C161" s="211"/>
      <c r="D161" s="212" t="s">
        <v>72</v>
      </c>
      <c r="E161" s="248" t="s">
        <v>221</v>
      </c>
      <c r="F161" s="248" t="s">
        <v>1740</v>
      </c>
      <c r="G161" s="211"/>
      <c r="H161" s="211"/>
      <c r="I161" s="214"/>
      <c r="J161" s="249">
        <f>BK161</f>
        <v>0</v>
      </c>
      <c r="K161" s="211"/>
      <c r="L161" s="216"/>
      <c r="M161" s="217"/>
      <c r="N161" s="218"/>
      <c r="O161" s="218"/>
      <c r="P161" s="219">
        <f>SUM(P162:P167)</f>
        <v>0</v>
      </c>
      <c r="Q161" s="218"/>
      <c r="R161" s="219">
        <f>SUM(R162:R167)</f>
        <v>0.0034506000000000003</v>
      </c>
      <c r="S161" s="218"/>
      <c r="T161" s="220">
        <f>SUM(T162:T167)</f>
        <v>0</v>
      </c>
      <c r="AR161" s="221" t="s">
        <v>81</v>
      </c>
      <c r="AT161" s="222" t="s">
        <v>72</v>
      </c>
      <c r="AU161" s="222" t="s">
        <v>81</v>
      </c>
      <c r="AY161" s="221" t="s">
        <v>208</v>
      </c>
      <c r="BK161" s="223">
        <f>SUM(BK162:BK167)</f>
        <v>0</v>
      </c>
    </row>
    <row r="162" s="1" customFormat="1" ht="24" customHeight="1">
      <c r="B162" s="37"/>
      <c r="C162" s="224" t="s">
        <v>8</v>
      </c>
      <c r="D162" s="224" t="s">
        <v>209</v>
      </c>
      <c r="E162" s="225" t="s">
        <v>3842</v>
      </c>
      <c r="F162" s="226" t="s">
        <v>3843</v>
      </c>
      <c r="G162" s="227" t="s">
        <v>1525</v>
      </c>
      <c r="H162" s="228">
        <v>5.5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3977</v>
      </c>
    </row>
    <row r="163" s="12" customFormat="1">
      <c r="B163" s="260"/>
      <c r="C163" s="261"/>
      <c r="D163" s="262" t="s">
        <v>1513</v>
      </c>
      <c r="E163" s="263" t="s">
        <v>1</v>
      </c>
      <c r="F163" s="264" t="s">
        <v>3845</v>
      </c>
      <c r="G163" s="261"/>
      <c r="H163" s="265">
        <v>5.5</v>
      </c>
      <c r="I163" s="266"/>
      <c r="J163" s="261"/>
      <c r="K163" s="261"/>
      <c r="L163" s="267"/>
      <c r="M163" s="268"/>
      <c r="N163" s="269"/>
      <c r="O163" s="269"/>
      <c r="P163" s="269"/>
      <c r="Q163" s="269"/>
      <c r="R163" s="269"/>
      <c r="S163" s="269"/>
      <c r="T163" s="270"/>
      <c r="AT163" s="271" t="s">
        <v>1513</v>
      </c>
      <c r="AU163" s="271" t="s">
        <v>83</v>
      </c>
      <c r="AV163" s="12" t="s">
        <v>83</v>
      </c>
      <c r="AW163" s="12" t="s">
        <v>31</v>
      </c>
      <c r="AX163" s="12" t="s">
        <v>81</v>
      </c>
      <c r="AY163" s="271" t="s">
        <v>208</v>
      </c>
    </row>
    <row r="164" s="1" customFormat="1" ht="24" customHeight="1">
      <c r="B164" s="37"/>
      <c r="C164" s="224" t="s">
        <v>336</v>
      </c>
      <c r="D164" s="224" t="s">
        <v>209</v>
      </c>
      <c r="E164" s="225" t="s">
        <v>3846</v>
      </c>
      <c r="F164" s="226" t="s">
        <v>3847</v>
      </c>
      <c r="G164" s="227" t="s">
        <v>1525</v>
      </c>
      <c r="H164" s="228">
        <v>0.108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3978</v>
      </c>
    </row>
    <row r="165" s="12" customFormat="1">
      <c r="B165" s="260"/>
      <c r="C165" s="261"/>
      <c r="D165" s="262" t="s">
        <v>1513</v>
      </c>
      <c r="E165" s="263" t="s">
        <v>1</v>
      </c>
      <c r="F165" s="264" t="s">
        <v>3849</v>
      </c>
      <c r="G165" s="261"/>
      <c r="H165" s="265">
        <v>0.108</v>
      </c>
      <c r="I165" s="266"/>
      <c r="J165" s="261"/>
      <c r="K165" s="261"/>
      <c r="L165" s="267"/>
      <c r="M165" s="268"/>
      <c r="N165" s="269"/>
      <c r="O165" s="269"/>
      <c r="P165" s="269"/>
      <c r="Q165" s="269"/>
      <c r="R165" s="269"/>
      <c r="S165" s="269"/>
      <c r="T165" s="270"/>
      <c r="AT165" s="271" t="s">
        <v>1513</v>
      </c>
      <c r="AU165" s="271" t="s">
        <v>83</v>
      </c>
      <c r="AV165" s="12" t="s">
        <v>83</v>
      </c>
      <c r="AW165" s="12" t="s">
        <v>31</v>
      </c>
      <c r="AX165" s="12" t="s">
        <v>81</v>
      </c>
      <c r="AY165" s="271" t="s">
        <v>208</v>
      </c>
    </row>
    <row r="166" s="1" customFormat="1" ht="16.5" customHeight="1">
      <c r="B166" s="37"/>
      <c r="C166" s="224" t="s">
        <v>341</v>
      </c>
      <c r="D166" s="224" t="s">
        <v>209</v>
      </c>
      <c r="E166" s="225" t="s">
        <v>3850</v>
      </c>
      <c r="F166" s="226" t="s">
        <v>3851</v>
      </c>
      <c r="G166" s="227" t="s">
        <v>712</v>
      </c>
      <c r="H166" s="228">
        <v>0.54000000000000004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0.0063899999999999998</v>
      </c>
      <c r="R166" s="233">
        <f>Q166*H166</f>
        <v>0.0034506000000000003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3979</v>
      </c>
    </row>
    <row r="167" s="12" customFormat="1">
      <c r="B167" s="260"/>
      <c r="C167" s="261"/>
      <c r="D167" s="262" t="s">
        <v>1513</v>
      </c>
      <c r="E167" s="263" t="s">
        <v>1</v>
      </c>
      <c r="F167" s="264" t="s">
        <v>3853</v>
      </c>
      <c r="G167" s="261"/>
      <c r="H167" s="265">
        <v>0.54000000000000004</v>
      </c>
      <c r="I167" s="266"/>
      <c r="J167" s="261"/>
      <c r="K167" s="261"/>
      <c r="L167" s="267"/>
      <c r="M167" s="268"/>
      <c r="N167" s="269"/>
      <c r="O167" s="269"/>
      <c r="P167" s="269"/>
      <c r="Q167" s="269"/>
      <c r="R167" s="269"/>
      <c r="S167" s="269"/>
      <c r="T167" s="270"/>
      <c r="AT167" s="271" t="s">
        <v>1513</v>
      </c>
      <c r="AU167" s="271" t="s">
        <v>83</v>
      </c>
      <c r="AV167" s="12" t="s">
        <v>83</v>
      </c>
      <c r="AW167" s="12" t="s">
        <v>31</v>
      </c>
      <c r="AX167" s="12" t="s">
        <v>81</v>
      </c>
      <c r="AY167" s="271" t="s">
        <v>208</v>
      </c>
    </row>
    <row r="168" s="10" customFormat="1" ht="22.8" customHeight="1">
      <c r="B168" s="210"/>
      <c r="C168" s="211"/>
      <c r="D168" s="212" t="s">
        <v>72</v>
      </c>
      <c r="E168" s="248" t="s">
        <v>207</v>
      </c>
      <c r="F168" s="248" t="s">
        <v>3854</v>
      </c>
      <c r="G168" s="211"/>
      <c r="H168" s="211"/>
      <c r="I168" s="214"/>
      <c r="J168" s="249">
        <f>BK168</f>
        <v>0</v>
      </c>
      <c r="K168" s="211"/>
      <c r="L168" s="216"/>
      <c r="M168" s="217"/>
      <c r="N168" s="218"/>
      <c r="O168" s="218"/>
      <c r="P168" s="219">
        <f>SUM(P169:P180)</f>
        <v>0</v>
      </c>
      <c r="Q168" s="218"/>
      <c r="R168" s="219">
        <f>SUM(R169:R180)</f>
        <v>1.7635400000000001</v>
      </c>
      <c r="S168" s="218"/>
      <c r="T168" s="220">
        <f>SUM(T169:T180)</f>
        <v>0</v>
      </c>
      <c r="AR168" s="221" t="s">
        <v>81</v>
      </c>
      <c r="AT168" s="222" t="s">
        <v>72</v>
      </c>
      <c r="AU168" s="222" t="s">
        <v>81</v>
      </c>
      <c r="AY168" s="221" t="s">
        <v>208</v>
      </c>
      <c r="BK168" s="223">
        <f>SUM(BK169:BK180)</f>
        <v>0</v>
      </c>
    </row>
    <row r="169" s="1" customFormat="1" ht="16.5" customHeight="1">
      <c r="B169" s="37"/>
      <c r="C169" s="224" t="s">
        <v>345</v>
      </c>
      <c r="D169" s="224" t="s">
        <v>209</v>
      </c>
      <c r="E169" s="225" t="s">
        <v>3855</v>
      </c>
      <c r="F169" s="226" t="s">
        <v>3856</v>
      </c>
      <c r="G169" s="227" t="s">
        <v>712</v>
      </c>
      <c r="H169" s="228">
        <v>14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3980</v>
      </c>
    </row>
    <row r="170" s="12" customFormat="1">
      <c r="B170" s="260"/>
      <c r="C170" s="261"/>
      <c r="D170" s="262" t="s">
        <v>1513</v>
      </c>
      <c r="E170" s="263" t="s">
        <v>1</v>
      </c>
      <c r="F170" s="264" t="s">
        <v>3981</v>
      </c>
      <c r="G170" s="261"/>
      <c r="H170" s="265">
        <v>14</v>
      </c>
      <c r="I170" s="266"/>
      <c r="J170" s="261"/>
      <c r="K170" s="261"/>
      <c r="L170" s="267"/>
      <c r="M170" s="268"/>
      <c r="N170" s="269"/>
      <c r="O170" s="269"/>
      <c r="P170" s="269"/>
      <c r="Q170" s="269"/>
      <c r="R170" s="269"/>
      <c r="S170" s="269"/>
      <c r="T170" s="270"/>
      <c r="AT170" s="271" t="s">
        <v>1513</v>
      </c>
      <c r="AU170" s="271" t="s">
        <v>83</v>
      </c>
      <c r="AV170" s="12" t="s">
        <v>83</v>
      </c>
      <c r="AW170" s="12" t="s">
        <v>31</v>
      </c>
      <c r="AX170" s="12" t="s">
        <v>81</v>
      </c>
      <c r="AY170" s="271" t="s">
        <v>208</v>
      </c>
    </row>
    <row r="171" s="1" customFormat="1" ht="16.5" customHeight="1">
      <c r="B171" s="37"/>
      <c r="C171" s="224" t="s">
        <v>349</v>
      </c>
      <c r="D171" s="224" t="s">
        <v>209</v>
      </c>
      <c r="E171" s="225" t="s">
        <v>3859</v>
      </c>
      <c r="F171" s="226" t="s">
        <v>3860</v>
      </c>
      <c r="G171" s="227" t="s">
        <v>712</v>
      </c>
      <c r="H171" s="228">
        <v>14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3982</v>
      </c>
    </row>
    <row r="172" s="12" customFormat="1">
      <c r="B172" s="260"/>
      <c r="C172" s="261"/>
      <c r="D172" s="262" t="s">
        <v>1513</v>
      </c>
      <c r="E172" s="263" t="s">
        <v>1</v>
      </c>
      <c r="F172" s="264" t="s">
        <v>3981</v>
      </c>
      <c r="G172" s="261"/>
      <c r="H172" s="265">
        <v>14</v>
      </c>
      <c r="I172" s="266"/>
      <c r="J172" s="261"/>
      <c r="K172" s="261"/>
      <c r="L172" s="267"/>
      <c r="M172" s="268"/>
      <c r="N172" s="269"/>
      <c r="O172" s="269"/>
      <c r="P172" s="269"/>
      <c r="Q172" s="269"/>
      <c r="R172" s="269"/>
      <c r="S172" s="269"/>
      <c r="T172" s="270"/>
      <c r="AT172" s="271" t="s">
        <v>1513</v>
      </c>
      <c r="AU172" s="271" t="s">
        <v>83</v>
      </c>
      <c r="AV172" s="12" t="s">
        <v>83</v>
      </c>
      <c r="AW172" s="12" t="s">
        <v>31</v>
      </c>
      <c r="AX172" s="12" t="s">
        <v>81</v>
      </c>
      <c r="AY172" s="271" t="s">
        <v>208</v>
      </c>
    </row>
    <row r="173" s="1" customFormat="1" ht="24" customHeight="1">
      <c r="B173" s="37"/>
      <c r="C173" s="224" t="s">
        <v>353</v>
      </c>
      <c r="D173" s="224" t="s">
        <v>209</v>
      </c>
      <c r="E173" s="225" t="s">
        <v>3862</v>
      </c>
      <c r="F173" s="226" t="s">
        <v>3863</v>
      </c>
      <c r="G173" s="227" t="s">
        <v>712</v>
      </c>
      <c r="H173" s="228">
        <v>14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3983</v>
      </c>
    </row>
    <row r="174" s="12" customFormat="1">
      <c r="B174" s="260"/>
      <c r="C174" s="261"/>
      <c r="D174" s="262" t="s">
        <v>1513</v>
      </c>
      <c r="E174" s="263" t="s">
        <v>1</v>
      </c>
      <c r="F174" s="264" t="s">
        <v>3981</v>
      </c>
      <c r="G174" s="261"/>
      <c r="H174" s="265">
        <v>14</v>
      </c>
      <c r="I174" s="266"/>
      <c r="J174" s="261"/>
      <c r="K174" s="261"/>
      <c r="L174" s="267"/>
      <c r="M174" s="268"/>
      <c r="N174" s="269"/>
      <c r="O174" s="269"/>
      <c r="P174" s="269"/>
      <c r="Q174" s="269"/>
      <c r="R174" s="269"/>
      <c r="S174" s="269"/>
      <c r="T174" s="270"/>
      <c r="AT174" s="271" t="s">
        <v>1513</v>
      </c>
      <c r="AU174" s="271" t="s">
        <v>83</v>
      </c>
      <c r="AV174" s="12" t="s">
        <v>83</v>
      </c>
      <c r="AW174" s="12" t="s">
        <v>31</v>
      </c>
      <c r="AX174" s="12" t="s">
        <v>81</v>
      </c>
      <c r="AY174" s="271" t="s">
        <v>208</v>
      </c>
    </row>
    <row r="175" s="1" customFormat="1" ht="24" customHeight="1">
      <c r="B175" s="37"/>
      <c r="C175" s="224" t="s">
        <v>7</v>
      </c>
      <c r="D175" s="224" t="s">
        <v>209</v>
      </c>
      <c r="E175" s="225" t="s">
        <v>3865</v>
      </c>
      <c r="F175" s="226" t="s">
        <v>3866</v>
      </c>
      <c r="G175" s="227" t="s">
        <v>712</v>
      </c>
      <c r="H175" s="228">
        <v>13.5</v>
      </c>
      <c r="I175" s="229"/>
      <c r="J175" s="230">
        <f>ROUND(I175*H175,2)</f>
        <v>0</v>
      </c>
      <c r="K175" s="226" t="s">
        <v>1195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0.13</v>
      </c>
      <c r="R175" s="233">
        <f>Q175*H175</f>
        <v>1.7550000000000001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3984</v>
      </c>
    </row>
    <row r="176" s="12" customFormat="1">
      <c r="B176" s="260"/>
      <c r="C176" s="261"/>
      <c r="D176" s="262" t="s">
        <v>1513</v>
      </c>
      <c r="E176" s="263" t="s">
        <v>1</v>
      </c>
      <c r="F176" s="264" t="s">
        <v>3985</v>
      </c>
      <c r="G176" s="261"/>
      <c r="H176" s="265">
        <v>13.5</v>
      </c>
      <c r="I176" s="266"/>
      <c r="J176" s="261"/>
      <c r="K176" s="261"/>
      <c r="L176" s="267"/>
      <c r="M176" s="268"/>
      <c r="N176" s="269"/>
      <c r="O176" s="269"/>
      <c r="P176" s="269"/>
      <c r="Q176" s="269"/>
      <c r="R176" s="269"/>
      <c r="S176" s="269"/>
      <c r="T176" s="270"/>
      <c r="AT176" s="271" t="s">
        <v>1513</v>
      </c>
      <c r="AU176" s="271" t="s">
        <v>83</v>
      </c>
      <c r="AV176" s="12" t="s">
        <v>83</v>
      </c>
      <c r="AW176" s="12" t="s">
        <v>31</v>
      </c>
      <c r="AX176" s="12" t="s">
        <v>81</v>
      </c>
      <c r="AY176" s="271" t="s">
        <v>208</v>
      </c>
    </row>
    <row r="177" s="1" customFormat="1" ht="24" customHeight="1">
      <c r="B177" s="37"/>
      <c r="C177" s="224" t="s">
        <v>360</v>
      </c>
      <c r="D177" s="224" t="s">
        <v>209</v>
      </c>
      <c r="E177" s="225" t="s">
        <v>3868</v>
      </c>
      <c r="F177" s="226" t="s">
        <v>3869</v>
      </c>
      <c r="G177" s="227" t="s">
        <v>712</v>
      </c>
      <c r="H177" s="228">
        <v>14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0.00060999999999999997</v>
      </c>
      <c r="R177" s="233">
        <f>Q177*H177</f>
        <v>0.008539999999999999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3986</v>
      </c>
    </row>
    <row r="178" s="12" customFormat="1">
      <c r="B178" s="260"/>
      <c r="C178" s="261"/>
      <c r="D178" s="262" t="s">
        <v>1513</v>
      </c>
      <c r="E178" s="263" t="s">
        <v>1</v>
      </c>
      <c r="F178" s="264" t="s">
        <v>3981</v>
      </c>
      <c r="G178" s="261"/>
      <c r="H178" s="265">
        <v>14</v>
      </c>
      <c r="I178" s="266"/>
      <c r="J178" s="261"/>
      <c r="K178" s="261"/>
      <c r="L178" s="267"/>
      <c r="M178" s="268"/>
      <c r="N178" s="269"/>
      <c r="O178" s="269"/>
      <c r="P178" s="269"/>
      <c r="Q178" s="269"/>
      <c r="R178" s="269"/>
      <c r="S178" s="269"/>
      <c r="T178" s="270"/>
      <c r="AT178" s="271" t="s">
        <v>1513</v>
      </c>
      <c r="AU178" s="271" t="s">
        <v>83</v>
      </c>
      <c r="AV178" s="12" t="s">
        <v>83</v>
      </c>
      <c r="AW178" s="12" t="s">
        <v>31</v>
      </c>
      <c r="AX178" s="12" t="s">
        <v>81</v>
      </c>
      <c r="AY178" s="271" t="s">
        <v>208</v>
      </c>
    </row>
    <row r="179" s="1" customFormat="1" ht="24" customHeight="1">
      <c r="B179" s="37"/>
      <c r="C179" s="224" t="s">
        <v>364</v>
      </c>
      <c r="D179" s="224" t="s">
        <v>209</v>
      </c>
      <c r="E179" s="225" t="s">
        <v>3871</v>
      </c>
      <c r="F179" s="226" t="s">
        <v>3872</v>
      </c>
      <c r="G179" s="227" t="s">
        <v>712</v>
      </c>
      <c r="H179" s="228">
        <v>14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3987</v>
      </c>
    </row>
    <row r="180" s="12" customFormat="1">
      <c r="B180" s="260"/>
      <c r="C180" s="261"/>
      <c r="D180" s="262" t="s">
        <v>1513</v>
      </c>
      <c r="E180" s="263" t="s">
        <v>1</v>
      </c>
      <c r="F180" s="264" t="s">
        <v>3981</v>
      </c>
      <c r="G180" s="261"/>
      <c r="H180" s="265">
        <v>14</v>
      </c>
      <c r="I180" s="266"/>
      <c r="J180" s="261"/>
      <c r="K180" s="261"/>
      <c r="L180" s="267"/>
      <c r="M180" s="268"/>
      <c r="N180" s="269"/>
      <c r="O180" s="269"/>
      <c r="P180" s="269"/>
      <c r="Q180" s="269"/>
      <c r="R180" s="269"/>
      <c r="S180" s="269"/>
      <c r="T180" s="270"/>
      <c r="AT180" s="271" t="s">
        <v>1513</v>
      </c>
      <c r="AU180" s="271" t="s">
        <v>83</v>
      </c>
      <c r="AV180" s="12" t="s">
        <v>83</v>
      </c>
      <c r="AW180" s="12" t="s">
        <v>31</v>
      </c>
      <c r="AX180" s="12" t="s">
        <v>81</v>
      </c>
      <c r="AY180" s="271" t="s">
        <v>208</v>
      </c>
    </row>
    <row r="181" s="10" customFormat="1" ht="22.8" customHeight="1">
      <c r="B181" s="210"/>
      <c r="C181" s="211"/>
      <c r="D181" s="212" t="s">
        <v>72</v>
      </c>
      <c r="E181" s="248" t="s">
        <v>285</v>
      </c>
      <c r="F181" s="248" t="s">
        <v>3874</v>
      </c>
      <c r="G181" s="211"/>
      <c r="H181" s="211"/>
      <c r="I181" s="214"/>
      <c r="J181" s="249">
        <f>BK181</f>
        <v>0</v>
      </c>
      <c r="K181" s="211"/>
      <c r="L181" s="216"/>
      <c r="M181" s="217"/>
      <c r="N181" s="218"/>
      <c r="O181" s="218"/>
      <c r="P181" s="219">
        <f>SUM(P182:P211)</f>
        <v>0</v>
      </c>
      <c r="Q181" s="218"/>
      <c r="R181" s="219">
        <f>SUM(R182:R211)</f>
        <v>11.3482</v>
      </c>
      <c r="S181" s="218"/>
      <c r="T181" s="220">
        <f>SUM(T182:T211)</f>
        <v>0</v>
      </c>
      <c r="AR181" s="221" t="s">
        <v>81</v>
      </c>
      <c r="AT181" s="222" t="s">
        <v>72</v>
      </c>
      <c r="AU181" s="222" t="s">
        <v>81</v>
      </c>
      <c r="AY181" s="221" t="s">
        <v>208</v>
      </c>
      <c r="BK181" s="223">
        <f>SUM(BK182:BK211)</f>
        <v>0</v>
      </c>
    </row>
    <row r="182" s="1" customFormat="1" ht="24" customHeight="1">
      <c r="B182" s="37"/>
      <c r="C182" s="224" t="s">
        <v>368</v>
      </c>
      <c r="D182" s="224" t="s">
        <v>209</v>
      </c>
      <c r="E182" s="225" t="s">
        <v>3988</v>
      </c>
      <c r="F182" s="226" t="s">
        <v>3989</v>
      </c>
      <c r="G182" s="227" t="s">
        <v>600</v>
      </c>
      <c r="H182" s="228">
        <v>28</v>
      </c>
      <c r="I182" s="229"/>
      <c r="J182" s="230">
        <f>ROUND(I182*H182,2)</f>
        <v>0</v>
      </c>
      <c r="K182" s="226" t="s">
        <v>1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0.01146</v>
      </c>
      <c r="R182" s="233">
        <f>Q182*H182</f>
        <v>0.32088</v>
      </c>
      <c r="S182" s="233">
        <v>0</v>
      </c>
      <c r="T182" s="234">
        <f>S182*H182</f>
        <v>0</v>
      </c>
      <c r="AR182" s="235" t="s">
        <v>221</v>
      </c>
      <c r="AT182" s="235" t="s">
        <v>209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221</v>
      </c>
      <c r="BM182" s="235" t="s">
        <v>3990</v>
      </c>
    </row>
    <row r="183" s="12" customFormat="1">
      <c r="B183" s="260"/>
      <c r="C183" s="261"/>
      <c r="D183" s="262" t="s">
        <v>1513</v>
      </c>
      <c r="E183" s="263" t="s">
        <v>1</v>
      </c>
      <c r="F183" s="264" t="s">
        <v>3991</v>
      </c>
      <c r="G183" s="261"/>
      <c r="H183" s="265">
        <v>28</v>
      </c>
      <c r="I183" s="266"/>
      <c r="J183" s="261"/>
      <c r="K183" s="261"/>
      <c r="L183" s="267"/>
      <c r="M183" s="268"/>
      <c r="N183" s="269"/>
      <c r="O183" s="269"/>
      <c r="P183" s="269"/>
      <c r="Q183" s="269"/>
      <c r="R183" s="269"/>
      <c r="S183" s="269"/>
      <c r="T183" s="270"/>
      <c r="AT183" s="271" t="s">
        <v>1513</v>
      </c>
      <c r="AU183" s="271" t="s">
        <v>83</v>
      </c>
      <c r="AV183" s="12" t="s">
        <v>83</v>
      </c>
      <c r="AW183" s="12" t="s">
        <v>31</v>
      </c>
      <c r="AX183" s="12" t="s">
        <v>73</v>
      </c>
      <c r="AY183" s="271" t="s">
        <v>208</v>
      </c>
    </row>
    <row r="184" s="13" customFormat="1">
      <c r="B184" s="272"/>
      <c r="C184" s="273"/>
      <c r="D184" s="262" t="s">
        <v>1513</v>
      </c>
      <c r="E184" s="274" t="s">
        <v>1</v>
      </c>
      <c r="F184" s="275" t="s">
        <v>3992</v>
      </c>
      <c r="G184" s="273"/>
      <c r="H184" s="276">
        <v>28</v>
      </c>
      <c r="I184" s="277"/>
      <c r="J184" s="273"/>
      <c r="K184" s="273"/>
      <c r="L184" s="278"/>
      <c r="M184" s="279"/>
      <c r="N184" s="280"/>
      <c r="O184" s="280"/>
      <c r="P184" s="280"/>
      <c r="Q184" s="280"/>
      <c r="R184" s="280"/>
      <c r="S184" s="280"/>
      <c r="T184" s="281"/>
      <c r="AT184" s="282" t="s">
        <v>1513</v>
      </c>
      <c r="AU184" s="282" t="s">
        <v>83</v>
      </c>
      <c r="AV184" s="13" t="s">
        <v>221</v>
      </c>
      <c r="AW184" s="13" t="s">
        <v>31</v>
      </c>
      <c r="AX184" s="13" t="s">
        <v>81</v>
      </c>
      <c r="AY184" s="282" t="s">
        <v>208</v>
      </c>
    </row>
    <row r="185" s="1" customFormat="1" ht="24" customHeight="1">
      <c r="B185" s="37"/>
      <c r="C185" s="224" t="s">
        <v>372</v>
      </c>
      <c r="D185" s="224" t="s">
        <v>209</v>
      </c>
      <c r="E185" s="225" t="s">
        <v>3993</v>
      </c>
      <c r="F185" s="226" t="s">
        <v>3994</v>
      </c>
      <c r="G185" s="227" t="s">
        <v>212</v>
      </c>
      <c r="H185" s="228">
        <v>2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2.1167600000000002</v>
      </c>
      <c r="R185" s="233">
        <f>Q185*H185</f>
        <v>4.2335200000000004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3995</v>
      </c>
    </row>
    <row r="186" s="12" customFormat="1">
      <c r="B186" s="260"/>
      <c r="C186" s="261"/>
      <c r="D186" s="262" t="s">
        <v>1513</v>
      </c>
      <c r="E186" s="263" t="s">
        <v>1</v>
      </c>
      <c r="F186" s="264" t="s">
        <v>3996</v>
      </c>
      <c r="G186" s="261"/>
      <c r="H186" s="265">
        <v>2</v>
      </c>
      <c r="I186" s="266"/>
      <c r="J186" s="261"/>
      <c r="K186" s="261"/>
      <c r="L186" s="267"/>
      <c r="M186" s="268"/>
      <c r="N186" s="269"/>
      <c r="O186" s="269"/>
      <c r="P186" s="269"/>
      <c r="Q186" s="269"/>
      <c r="R186" s="269"/>
      <c r="S186" s="269"/>
      <c r="T186" s="270"/>
      <c r="AT186" s="271" t="s">
        <v>1513</v>
      </c>
      <c r="AU186" s="271" t="s">
        <v>83</v>
      </c>
      <c r="AV186" s="12" t="s">
        <v>83</v>
      </c>
      <c r="AW186" s="12" t="s">
        <v>31</v>
      </c>
      <c r="AX186" s="12" t="s">
        <v>73</v>
      </c>
      <c r="AY186" s="271" t="s">
        <v>208</v>
      </c>
    </row>
    <row r="187" s="13" customFormat="1">
      <c r="B187" s="272"/>
      <c r="C187" s="273"/>
      <c r="D187" s="262" t="s">
        <v>1513</v>
      </c>
      <c r="E187" s="274" t="s">
        <v>1</v>
      </c>
      <c r="F187" s="275" t="s">
        <v>3992</v>
      </c>
      <c r="G187" s="273"/>
      <c r="H187" s="276">
        <v>2</v>
      </c>
      <c r="I187" s="277"/>
      <c r="J187" s="273"/>
      <c r="K187" s="273"/>
      <c r="L187" s="278"/>
      <c r="M187" s="279"/>
      <c r="N187" s="280"/>
      <c r="O187" s="280"/>
      <c r="P187" s="280"/>
      <c r="Q187" s="280"/>
      <c r="R187" s="280"/>
      <c r="S187" s="280"/>
      <c r="T187" s="281"/>
      <c r="AT187" s="282" t="s">
        <v>1513</v>
      </c>
      <c r="AU187" s="282" t="s">
        <v>83</v>
      </c>
      <c r="AV187" s="13" t="s">
        <v>221</v>
      </c>
      <c r="AW187" s="13" t="s">
        <v>31</v>
      </c>
      <c r="AX187" s="13" t="s">
        <v>81</v>
      </c>
      <c r="AY187" s="282" t="s">
        <v>208</v>
      </c>
    </row>
    <row r="188" s="1" customFormat="1" ht="24" customHeight="1">
      <c r="B188" s="37"/>
      <c r="C188" s="250" t="s">
        <v>376</v>
      </c>
      <c r="D188" s="250" t="s">
        <v>281</v>
      </c>
      <c r="E188" s="251" t="s">
        <v>3997</v>
      </c>
      <c r="F188" s="252" t="s">
        <v>3998</v>
      </c>
      <c r="G188" s="253" t="s">
        <v>212</v>
      </c>
      <c r="H188" s="254">
        <v>2</v>
      </c>
      <c r="I188" s="255"/>
      <c r="J188" s="256">
        <f>ROUND(I188*H188,2)</f>
        <v>0</v>
      </c>
      <c r="K188" s="252" t="s">
        <v>1</v>
      </c>
      <c r="L188" s="257"/>
      <c r="M188" s="258" t="s">
        <v>1</v>
      </c>
      <c r="N188" s="259" t="s">
        <v>38</v>
      </c>
      <c r="O188" s="85"/>
      <c r="P188" s="233">
        <f>O188*H188</f>
        <v>0</v>
      </c>
      <c r="Q188" s="233">
        <v>0.50600000000000001</v>
      </c>
      <c r="R188" s="233">
        <f>Q188*H188</f>
        <v>1.012</v>
      </c>
      <c r="S188" s="233">
        <v>0</v>
      </c>
      <c r="T188" s="234">
        <f>S188*H188</f>
        <v>0</v>
      </c>
      <c r="AR188" s="235" t="s">
        <v>285</v>
      </c>
      <c r="AT188" s="235" t="s">
        <v>281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3999</v>
      </c>
    </row>
    <row r="189" s="12" customFormat="1">
      <c r="B189" s="260"/>
      <c r="C189" s="261"/>
      <c r="D189" s="262" t="s">
        <v>1513</v>
      </c>
      <c r="E189" s="263" t="s">
        <v>1</v>
      </c>
      <c r="F189" s="264" t="s">
        <v>3996</v>
      </c>
      <c r="G189" s="261"/>
      <c r="H189" s="265">
        <v>2</v>
      </c>
      <c r="I189" s="266"/>
      <c r="J189" s="261"/>
      <c r="K189" s="261"/>
      <c r="L189" s="267"/>
      <c r="M189" s="268"/>
      <c r="N189" s="269"/>
      <c r="O189" s="269"/>
      <c r="P189" s="269"/>
      <c r="Q189" s="269"/>
      <c r="R189" s="269"/>
      <c r="S189" s="269"/>
      <c r="T189" s="270"/>
      <c r="AT189" s="271" t="s">
        <v>1513</v>
      </c>
      <c r="AU189" s="271" t="s">
        <v>83</v>
      </c>
      <c r="AV189" s="12" t="s">
        <v>83</v>
      </c>
      <c r="AW189" s="12" t="s">
        <v>31</v>
      </c>
      <c r="AX189" s="12" t="s">
        <v>73</v>
      </c>
      <c r="AY189" s="271" t="s">
        <v>208</v>
      </c>
    </row>
    <row r="190" s="13" customFormat="1">
      <c r="B190" s="272"/>
      <c r="C190" s="273"/>
      <c r="D190" s="262" t="s">
        <v>1513</v>
      </c>
      <c r="E190" s="274" t="s">
        <v>1</v>
      </c>
      <c r="F190" s="275" t="s">
        <v>3992</v>
      </c>
      <c r="G190" s="273"/>
      <c r="H190" s="276">
        <v>2</v>
      </c>
      <c r="I190" s="277"/>
      <c r="J190" s="273"/>
      <c r="K190" s="273"/>
      <c r="L190" s="278"/>
      <c r="M190" s="279"/>
      <c r="N190" s="280"/>
      <c r="O190" s="280"/>
      <c r="P190" s="280"/>
      <c r="Q190" s="280"/>
      <c r="R190" s="280"/>
      <c r="S190" s="280"/>
      <c r="T190" s="281"/>
      <c r="AT190" s="282" t="s">
        <v>1513</v>
      </c>
      <c r="AU190" s="282" t="s">
        <v>83</v>
      </c>
      <c r="AV190" s="13" t="s">
        <v>221</v>
      </c>
      <c r="AW190" s="13" t="s">
        <v>31</v>
      </c>
      <c r="AX190" s="13" t="s">
        <v>81</v>
      </c>
      <c r="AY190" s="282" t="s">
        <v>208</v>
      </c>
    </row>
    <row r="191" s="1" customFormat="1" ht="24" customHeight="1">
      <c r="B191" s="37"/>
      <c r="C191" s="250" t="s">
        <v>384</v>
      </c>
      <c r="D191" s="250" t="s">
        <v>281</v>
      </c>
      <c r="E191" s="251" t="s">
        <v>4000</v>
      </c>
      <c r="F191" s="252" t="s">
        <v>4001</v>
      </c>
      <c r="G191" s="253" t="s">
        <v>212</v>
      </c>
      <c r="H191" s="254">
        <v>2</v>
      </c>
      <c r="I191" s="255"/>
      <c r="J191" s="256">
        <f>ROUND(I191*H191,2)</f>
        <v>0</v>
      </c>
      <c r="K191" s="252" t="s">
        <v>1</v>
      </c>
      <c r="L191" s="257"/>
      <c r="M191" s="258" t="s">
        <v>1</v>
      </c>
      <c r="N191" s="259" t="s">
        <v>38</v>
      </c>
      <c r="O191" s="85"/>
      <c r="P191" s="233">
        <f>O191*H191</f>
        <v>0</v>
      </c>
      <c r="Q191" s="233">
        <v>0.54800000000000004</v>
      </c>
      <c r="R191" s="233">
        <f>Q191*H191</f>
        <v>1.0960000000000001</v>
      </c>
      <c r="S191" s="233">
        <v>0</v>
      </c>
      <c r="T191" s="234">
        <f>S191*H191</f>
        <v>0</v>
      </c>
      <c r="AR191" s="235" t="s">
        <v>285</v>
      </c>
      <c r="AT191" s="235" t="s">
        <v>281</v>
      </c>
      <c r="AU191" s="235" t="s">
        <v>83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221</v>
      </c>
      <c r="BM191" s="235" t="s">
        <v>4002</v>
      </c>
    </row>
    <row r="192" s="12" customFormat="1">
      <c r="B192" s="260"/>
      <c r="C192" s="261"/>
      <c r="D192" s="262" t="s">
        <v>1513</v>
      </c>
      <c r="E192" s="263" t="s">
        <v>1</v>
      </c>
      <c r="F192" s="264" t="s">
        <v>3996</v>
      </c>
      <c r="G192" s="261"/>
      <c r="H192" s="265">
        <v>2</v>
      </c>
      <c r="I192" s="266"/>
      <c r="J192" s="261"/>
      <c r="K192" s="261"/>
      <c r="L192" s="267"/>
      <c r="M192" s="268"/>
      <c r="N192" s="269"/>
      <c r="O192" s="269"/>
      <c r="P192" s="269"/>
      <c r="Q192" s="269"/>
      <c r="R192" s="269"/>
      <c r="S192" s="269"/>
      <c r="T192" s="270"/>
      <c r="AT192" s="271" t="s">
        <v>1513</v>
      </c>
      <c r="AU192" s="271" t="s">
        <v>83</v>
      </c>
      <c r="AV192" s="12" t="s">
        <v>83</v>
      </c>
      <c r="AW192" s="12" t="s">
        <v>31</v>
      </c>
      <c r="AX192" s="12" t="s">
        <v>73</v>
      </c>
      <c r="AY192" s="271" t="s">
        <v>208</v>
      </c>
    </row>
    <row r="193" s="13" customFormat="1">
      <c r="B193" s="272"/>
      <c r="C193" s="273"/>
      <c r="D193" s="262" t="s">
        <v>1513</v>
      </c>
      <c r="E193" s="274" t="s">
        <v>1</v>
      </c>
      <c r="F193" s="275" t="s">
        <v>3992</v>
      </c>
      <c r="G193" s="273"/>
      <c r="H193" s="276">
        <v>2</v>
      </c>
      <c r="I193" s="277"/>
      <c r="J193" s="273"/>
      <c r="K193" s="273"/>
      <c r="L193" s="278"/>
      <c r="M193" s="279"/>
      <c r="N193" s="280"/>
      <c r="O193" s="280"/>
      <c r="P193" s="280"/>
      <c r="Q193" s="280"/>
      <c r="R193" s="280"/>
      <c r="S193" s="280"/>
      <c r="T193" s="281"/>
      <c r="AT193" s="282" t="s">
        <v>1513</v>
      </c>
      <c r="AU193" s="282" t="s">
        <v>83</v>
      </c>
      <c r="AV193" s="13" t="s">
        <v>221</v>
      </c>
      <c r="AW193" s="13" t="s">
        <v>31</v>
      </c>
      <c r="AX193" s="13" t="s">
        <v>81</v>
      </c>
      <c r="AY193" s="282" t="s">
        <v>208</v>
      </c>
    </row>
    <row r="194" s="1" customFormat="1" ht="24" customHeight="1">
      <c r="B194" s="37"/>
      <c r="C194" s="250" t="s">
        <v>388</v>
      </c>
      <c r="D194" s="250" t="s">
        <v>281</v>
      </c>
      <c r="E194" s="251" t="s">
        <v>4003</v>
      </c>
      <c r="F194" s="252" t="s">
        <v>4004</v>
      </c>
      <c r="G194" s="253" t="s">
        <v>212</v>
      </c>
      <c r="H194" s="254">
        <v>2</v>
      </c>
      <c r="I194" s="255"/>
      <c r="J194" s="256">
        <f>ROUND(I194*H194,2)</f>
        <v>0</v>
      </c>
      <c r="K194" s="252" t="s">
        <v>1</v>
      </c>
      <c r="L194" s="257"/>
      <c r="M194" s="258" t="s">
        <v>1</v>
      </c>
      <c r="N194" s="259" t="s">
        <v>38</v>
      </c>
      <c r="O194" s="85"/>
      <c r="P194" s="233">
        <f>O194*H194</f>
        <v>0</v>
      </c>
      <c r="Q194" s="233">
        <v>1.6000000000000001</v>
      </c>
      <c r="R194" s="233">
        <f>Q194*H194</f>
        <v>3.2000000000000002</v>
      </c>
      <c r="S194" s="233">
        <v>0</v>
      </c>
      <c r="T194" s="234">
        <f>S194*H194</f>
        <v>0</v>
      </c>
      <c r="AR194" s="235" t="s">
        <v>285</v>
      </c>
      <c r="AT194" s="235" t="s">
        <v>281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4005</v>
      </c>
    </row>
    <row r="195" s="12" customFormat="1">
      <c r="B195" s="260"/>
      <c r="C195" s="261"/>
      <c r="D195" s="262" t="s">
        <v>1513</v>
      </c>
      <c r="E195" s="263" t="s">
        <v>1</v>
      </c>
      <c r="F195" s="264" t="s">
        <v>3996</v>
      </c>
      <c r="G195" s="261"/>
      <c r="H195" s="265">
        <v>2</v>
      </c>
      <c r="I195" s="266"/>
      <c r="J195" s="261"/>
      <c r="K195" s="261"/>
      <c r="L195" s="267"/>
      <c r="M195" s="268"/>
      <c r="N195" s="269"/>
      <c r="O195" s="269"/>
      <c r="P195" s="269"/>
      <c r="Q195" s="269"/>
      <c r="R195" s="269"/>
      <c r="S195" s="269"/>
      <c r="T195" s="270"/>
      <c r="AT195" s="271" t="s">
        <v>1513</v>
      </c>
      <c r="AU195" s="271" t="s">
        <v>83</v>
      </c>
      <c r="AV195" s="12" t="s">
        <v>83</v>
      </c>
      <c r="AW195" s="12" t="s">
        <v>31</v>
      </c>
      <c r="AX195" s="12" t="s">
        <v>73</v>
      </c>
      <c r="AY195" s="271" t="s">
        <v>208</v>
      </c>
    </row>
    <row r="196" s="13" customFormat="1">
      <c r="B196" s="272"/>
      <c r="C196" s="273"/>
      <c r="D196" s="262" t="s">
        <v>1513</v>
      </c>
      <c r="E196" s="274" t="s">
        <v>1</v>
      </c>
      <c r="F196" s="275" t="s">
        <v>3992</v>
      </c>
      <c r="G196" s="273"/>
      <c r="H196" s="276">
        <v>2</v>
      </c>
      <c r="I196" s="277"/>
      <c r="J196" s="273"/>
      <c r="K196" s="273"/>
      <c r="L196" s="278"/>
      <c r="M196" s="279"/>
      <c r="N196" s="280"/>
      <c r="O196" s="280"/>
      <c r="P196" s="280"/>
      <c r="Q196" s="280"/>
      <c r="R196" s="280"/>
      <c r="S196" s="280"/>
      <c r="T196" s="281"/>
      <c r="AT196" s="282" t="s">
        <v>1513</v>
      </c>
      <c r="AU196" s="282" t="s">
        <v>83</v>
      </c>
      <c r="AV196" s="13" t="s">
        <v>221</v>
      </c>
      <c r="AW196" s="13" t="s">
        <v>31</v>
      </c>
      <c r="AX196" s="13" t="s">
        <v>81</v>
      </c>
      <c r="AY196" s="282" t="s">
        <v>208</v>
      </c>
    </row>
    <row r="197" s="1" customFormat="1" ht="24" customHeight="1">
      <c r="B197" s="37"/>
      <c r="C197" s="250" t="s">
        <v>392</v>
      </c>
      <c r="D197" s="250" t="s">
        <v>281</v>
      </c>
      <c r="E197" s="251" t="s">
        <v>4006</v>
      </c>
      <c r="F197" s="252" t="s">
        <v>4007</v>
      </c>
      <c r="G197" s="253" t="s">
        <v>212</v>
      </c>
      <c r="H197" s="254">
        <v>4</v>
      </c>
      <c r="I197" s="255"/>
      <c r="J197" s="256">
        <f>ROUND(I197*H197,2)</f>
        <v>0</v>
      </c>
      <c r="K197" s="252" t="s">
        <v>1</v>
      </c>
      <c r="L197" s="257"/>
      <c r="M197" s="258" t="s">
        <v>1</v>
      </c>
      <c r="N197" s="259" t="s">
        <v>38</v>
      </c>
      <c r="O197" s="85"/>
      <c r="P197" s="233">
        <f>O197*H197</f>
        <v>0</v>
      </c>
      <c r="Q197" s="233">
        <v>0.002</v>
      </c>
      <c r="R197" s="233">
        <f>Q197*H197</f>
        <v>0.0080000000000000002</v>
      </c>
      <c r="S197" s="233">
        <v>0</v>
      </c>
      <c r="T197" s="234">
        <f>S197*H197</f>
        <v>0</v>
      </c>
      <c r="AR197" s="235" t="s">
        <v>285</v>
      </c>
      <c r="AT197" s="235" t="s">
        <v>281</v>
      </c>
      <c r="AU197" s="235" t="s">
        <v>83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221</v>
      </c>
      <c r="BM197" s="235" t="s">
        <v>4008</v>
      </c>
    </row>
    <row r="198" s="12" customFormat="1">
      <c r="B198" s="260"/>
      <c r="C198" s="261"/>
      <c r="D198" s="262" t="s">
        <v>1513</v>
      </c>
      <c r="E198" s="263" t="s">
        <v>1</v>
      </c>
      <c r="F198" s="264" t="s">
        <v>4009</v>
      </c>
      <c r="G198" s="261"/>
      <c r="H198" s="265">
        <v>4</v>
      </c>
      <c r="I198" s="266"/>
      <c r="J198" s="261"/>
      <c r="K198" s="261"/>
      <c r="L198" s="267"/>
      <c r="M198" s="268"/>
      <c r="N198" s="269"/>
      <c r="O198" s="269"/>
      <c r="P198" s="269"/>
      <c r="Q198" s="269"/>
      <c r="R198" s="269"/>
      <c r="S198" s="269"/>
      <c r="T198" s="270"/>
      <c r="AT198" s="271" t="s">
        <v>1513</v>
      </c>
      <c r="AU198" s="271" t="s">
        <v>83</v>
      </c>
      <c r="AV198" s="12" t="s">
        <v>83</v>
      </c>
      <c r="AW198" s="12" t="s">
        <v>31</v>
      </c>
      <c r="AX198" s="12" t="s">
        <v>73</v>
      </c>
      <c r="AY198" s="271" t="s">
        <v>208</v>
      </c>
    </row>
    <row r="199" s="13" customFormat="1">
      <c r="B199" s="272"/>
      <c r="C199" s="273"/>
      <c r="D199" s="262" t="s">
        <v>1513</v>
      </c>
      <c r="E199" s="274" t="s">
        <v>1</v>
      </c>
      <c r="F199" s="275" t="s">
        <v>3992</v>
      </c>
      <c r="G199" s="273"/>
      <c r="H199" s="276">
        <v>4</v>
      </c>
      <c r="I199" s="277"/>
      <c r="J199" s="273"/>
      <c r="K199" s="273"/>
      <c r="L199" s="278"/>
      <c r="M199" s="279"/>
      <c r="N199" s="280"/>
      <c r="O199" s="280"/>
      <c r="P199" s="280"/>
      <c r="Q199" s="280"/>
      <c r="R199" s="280"/>
      <c r="S199" s="280"/>
      <c r="T199" s="281"/>
      <c r="AT199" s="282" t="s">
        <v>1513</v>
      </c>
      <c r="AU199" s="282" t="s">
        <v>83</v>
      </c>
      <c r="AV199" s="13" t="s">
        <v>221</v>
      </c>
      <c r="AW199" s="13" t="s">
        <v>31</v>
      </c>
      <c r="AX199" s="13" t="s">
        <v>81</v>
      </c>
      <c r="AY199" s="282" t="s">
        <v>208</v>
      </c>
    </row>
    <row r="200" s="1" customFormat="1" ht="24" customHeight="1">
      <c r="B200" s="37"/>
      <c r="C200" s="224" t="s">
        <v>396</v>
      </c>
      <c r="D200" s="224" t="s">
        <v>209</v>
      </c>
      <c r="E200" s="225" t="s">
        <v>4010</v>
      </c>
      <c r="F200" s="226" t="s">
        <v>4011</v>
      </c>
      <c r="G200" s="227" t="s">
        <v>212</v>
      </c>
      <c r="H200" s="228">
        <v>2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0.34089999999999998</v>
      </c>
      <c r="R200" s="233">
        <f>Q200*H200</f>
        <v>0.68179999999999996</v>
      </c>
      <c r="S200" s="233">
        <v>0</v>
      </c>
      <c r="T200" s="234">
        <f>S200*H200</f>
        <v>0</v>
      </c>
      <c r="AR200" s="235" t="s">
        <v>221</v>
      </c>
      <c r="AT200" s="235" t="s">
        <v>209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4012</v>
      </c>
    </row>
    <row r="201" s="1" customFormat="1" ht="24" customHeight="1">
      <c r="B201" s="37"/>
      <c r="C201" s="250" t="s">
        <v>400</v>
      </c>
      <c r="D201" s="250" t="s">
        <v>281</v>
      </c>
      <c r="E201" s="251" t="s">
        <v>4013</v>
      </c>
      <c r="F201" s="252" t="s">
        <v>4014</v>
      </c>
      <c r="G201" s="253" t="s">
        <v>212</v>
      </c>
      <c r="H201" s="254">
        <v>2</v>
      </c>
      <c r="I201" s="255"/>
      <c r="J201" s="256">
        <f>ROUND(I201*H201,2)</f>
        <v>0</v>
      </c>
      <c r="K201" s="252" t="s">
        <v>1</v>
      </c>
      <c r="L201" s="257"/>
      <c r="M201" s="258" t="s">
        <v>1</v>
      </c>
      <c r="N201" s="259" t="s">
        <v>38</v>
      </c>
      <c r="O201" s="85"/>
      <c r="P201" s="233">
        <f>O201*H201</f>
        <v>0</v>
      </c>
      <c r="Q201" s="233">
        <v>0.111</v>
      </c>
      <c r="R201" s="233">
        <f>Q201*H201</f>
        <v>0.222</v>
      </c>
      <c r="S201" s="233">
        <v>0</v>
      </c>
      <c r="T201" s="234">
        <f>S201*H201</f>
        <v>0</v>
      </c>
      <c r="AR201" s="235" t="s">
        <v>285</v>
      </c>
      <c r="AT201" s="235" t="s">
        <v>281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4015</v>
      </c>
    </row>
    <row r="202" s="1" customFormat="1" ht="24" customHeight="1">
      <c r="B202" s="37"/>
      <c r="C202" s="250" t="s">
        <v>404</v>
      </c>
      <c r="D202" s="250" t="s">
        <v>281</v>
      </c>
      <c r="E202" s="251" t="s">
        <v>4016</v>
      </c>
      <c r="F202" s="252" t="s">
        <v>4017</v>
      </c>
      <c r="G202" s="253" t="s">
        <v>212</v>
      </c>
      <c r="H202" s="254">
        <v>2</v>
      </c>
      <c r="I202" s="255"/>
      <c r="J202" s="256">
        <f>ROUND(I202*H202,2)</f>
        <v>0</v>
      </c>
      <c r="K202" s="252" t="s">
        <v>1</v>
      </c>
      <c r="L202" s="257"/>
      <c r="M202" s="258" t="s">
        <v>1</v>
      </c>
      <c r="N202" s="259" t="s">
        <v>38</v>
      </c>
      <c r="O202" s="85"/>
      <c r="P202" s="233">
        <f>O202*H202</f>
        <v>0</v>
      </c>
      <c r="Q202" s="233">
        <v>0.097000000000000003</v>
      </c>
      <c r="R202" s="233">
        <f>Q202*H202</f>
        <v>0.19400000000000001</v>
      </c>
      <c r="S202" s="233">
        <v>0</v>
      </c>
      <c r="T202" s="234">
        <f>S202*H202</f>
        <v>0</v>
      </c>
      <c r="AR202" s="235" t="s">
        <v>285</v>
      </c>
      <c r="AT202" s="235" t="s">
        <v>281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4018</v>
      </c>
    </row>
    <row r="203" s="1" customFormat="1" ht="24" customHeight="1">
      <c r="B203" s="37"/>
      <c r="C203" s="250" t="s">
        <v>408</v>
      </c>
      <c r="D203" s="250" t="s">
        <v>281</v>
      </c>
      <c r="E203" s="251" t="s">
        <v>4019</v>
      </c>
      <c r="F203" s="252" t="s">
        <v>4020</v>
      </c>
      <c r="G203" s="253" t="s">
        <v>212</v>
      </c>
      <c r="H203" s="254">
        <v>2</v>
      </c>
      <c r="I203" s="255"/>
      <c r="J203" s="256">
        <f>ROUND(I203*H203,2)</f>
        <v>0</v>
      </c>
      <c r="K203" s="252" t="s">
        <v>1</v>
      </c>
      <c r="L203" s="257"/>
      <c r="M203" s="258" t="s">
        <v>1</v>
      </c>
      <c r="N203" s="259" t="s">
        <v>38</v>
      </c>
      <c r="O203" s="85"/>
      <c r="P203" s="233">
        <f>O203*H203</f>
        <v>0</v>
      </c>
      <c r="Q203" s="233">
        <v>0.027</v>
      </c>
      <c r="R203" s="233">
        <f>Q203*H203</f>
        <v>0.053999999999999999</v>
      </c>
      <c r="S203" s="233">
        <v>0</v>
      </c>
      <c r="T203" s="234">
        <f>S203*H203</f>
        <v>0</v>
      </c>
      <c r="AR203" s="235" t="s">
        <v>285</v>
      </c>
      <c r="AT203" s="235" t="s">
        <v>281</v>
      </c>
      <c r="AU203" s="235" t="s">
        <v>83</v>
      </c>
      <c r="AY203" s="16" t="s">
        <v>208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6" t="s">
        <v>81</v>
      </c>
      <c r="BK203" s="236">
        <f>ROUND(I203*H203,2)</f>
        <v>0</v>
      </c>
      <c r="BL203" s="16" t="s">
        <v>221</v>
      </c>
      <c r="BM203" s="235" t="s">
        <v>4021</v>
      </c>
    </row>
    <row r="204" s="1" customFormat="1" ht="16.5" customHeight="1">
      <c r="B204" s="37"/>
      <c r="C204" s="250" t="s">
        <v>412</v>
      </c>
      <c r="D204" s="250" t="s">
        <v>281</v>
      </c>
      <c r="E204" s="251" t="s">
        <v>4022</v>
      </c>
      <c r="F204" s="252" t="s">
        <v>4023</v>
      </c>
      <c r="G204" s="253" t="s">
        <v>212</v>
      </c>
      <c r="H204" s="254">
        <v>2</v>
      </c>
      <c r="I204" s="255"/>
      <c r="J204" s="256">
        <f>ROUND(I204*H204,2)</f>
        <v>0</v>
      </c>
      <c r="K204" s="252" t="s">
        <v>1</v>
      </c>
      <c r="L204" s="257"/>
      <c r="M204" s="258" t="s">
        <v>1</v>
      </c>
      <c r="N204" s="259" t="s">
        <v>38</v>
      </c>
      <c r="O204" s="85"/>
      <c r="P204" s="233">
        <f>O204*H204</f>
        <v>0</v>
      </c>
      <c r="Q204" s="233">
        <v>0.042999999999999997</v>
      </c>
      <c r="R204" s="233">
        <f>Q204*H204</f>
        <v>0.085999999999999993</v>
      </c>
      <c r="S204" s="233">
        <v>0</v>
      </c>
      <c r="T204" s="234">
        <f>S204*H204</f>
        <v>0</v>
      </c>
      <c r="AR204" s="235" t="s">
        <v>285</v>
      </c>
      <c r="AT204" s="235" t="s">
        <v>281</v>
      </c>
      <c r="AU204" s="235" t="s">
        <v>83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221</v>
      </c>
      <c r="BM204" s="235" t="s">
        <v>4024</v>
      </c>
    </row>
    <row r="205" s="1" customFormat="1" ht="16.5" customHeight="1">
      <c r="B205" s="37"/>
      <c r="C205" s="250" t="s">
        <v>416</v>
      </c>
      <c r="D205" s="250" t="s">
        <v>281</v>
      </c>
      <c r="E205" s="251" t="s">
        <v>4025</v>
      </c>
      <c r="F205" s="252" t="s">
        <v>4026</v>
      </c>
      <c r="G205" s="253" t="s">
        <v>212</v>
      </c>
      <c r="H205" s="254">
        <v>2</v>
      </c>
      <c r="I205" s="255"/>
      <c r="J205" s="256">
        <f>ROUND(I205*H205,2)</f>
        <v>0</v>
      </c>
      <c r="K205" s="252" t="s">
        <v>1</v>
      </c>
      <c r="L205" s="257"/>
      <c r="M205" s="258" t="s">
        <v>1</v>
      </c>
      <c r="N205" s="259" t="s">
        <v>38</v>
      </c>
      <c r="O205" s="85"/>
      <c r="P205" s="233">
        <f>O205*H205</f>
        <v>0</v>
      </c>
      <c r="Q205" s="233">
        <v>0.0060000000000000001</v>
      </c>
      <c r="R205" s="233">
        <f>Q205*H205</f>
        <v>0.012</v>
      </c>
      <c r="S205" s="233">
        <v>0</v>
      </c>
      <c r="T205" s="234">
        <f>S205*H205</f>
        <v>0</v>
      </c>
      <c r="AR205" s="235" t="s">
        <v>285</v>
      </c>
      <c r="AT205" s="235" t="s">
        <v>281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4027</v>
      </c>
    </row>
    <row r="206" s="1" customFormat="1" ht="16.5" customHeight="1">
      <c r="B206" s="37"/>
      <c r="C206" s="250" t="s">
        <v>418</v>
      </c>
      <c r="D206" s="250" t="s">
        <v>281</v>
      </c>
      <c r="E206" s="251" t="s">
        <v>4028</v>
      </c>
      <c r="F206" s="252" t="s">
        <v>4029</v>
      </c>
      <c r="G206" s="253" t="s">
        <v>212</v>
      </c>
      <c r="H206" s="254">
        <v>2</v>
      </c>
      <c r="I206" s="255"/>
      <c r="J206" s="256">
        <f>ROUND(I206*H206,2)</f>
        <v>0</v>
      </c>
      <c r="K206" s="252" t="s">
        <v>1</v>
      </c>
      <c r="L206" s="257"/>
      <c r="M206" s="258" t="s">
        <v>1</v>
      </c>
      <c r="N206" s="259" t="s">
        <v>38</v>
      </c>
      <c r="O206" s="85"/>
      <c r="P206" s="233">
        <f>O206*H206</f>
        <v>0</v>
      </c>
      <c r="Q206" s="233">
        <v>0.059999999999999998</v>
      </c>
      <c r="R206" s="233">
        <f>Q206*H206</f>
        <v>0.12</v>
      </c>
      <c r="S206" s="233">
        <v>0</v>
      </c>
      <c r="T206" s="234">
        <f>S206*H206</f>
        <v>0</v>
      </c>
      <c r="AR206" s="235" t="s">
        <v>285</v>
      </c>
      <c r="AT206" s="235" t="s">
        <v>281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4030</v>
      </c>
    </row>
    <row r="207" s="1" customFormat="1" ht="24" customHeight="1">
      <c r="B207" s="37"/>
      <c r="C207" s="224" t="s">
        <v>420</v>
      </c>
      <c r="D207" s="224" t="s">
        <v>209</v>
      </c>
      <c r="E207" s="225" t="s">
        <v>4031</v>
      </c>
      <c r="F207" s="226" t="s">
        <v>4032</v>
      </c>
      <c r="G207" s="227" t="s">
        <v>212</v>
      </c>
      <c r="H207" s="228">
        <v>2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0.0070200000000000002</v>
      </c>
      <c r="R207" s="233">
        <f>Q207*H207</f>
        <v>0.01404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4033</v>
      </c>
    </row>
    <row r="208" s="12" customFormat="1">
      <c r="B208" s="260"/>
      <c r="C208" s="261"/>
      <c r="D208" s="262" t="s">
        <v>1513</v>
      </c>
      <c r="E208" s="263" t="s">
        <v>1</v>
      </c>
      <c r="F208" s="264" t="s">
        <v>3996</v>
      </c>
      <c r="G208" s="261"/>
      <c r="H208" s="265">
        <v>2</v>
      </c>
      <c r="I208" s="266"/>
      <c r="J208" s="261"/>
      <c r="K208" s="261"/>
      <c r="L208" s="267"/>
      <c r="M208" s="268"/>
      <c r="N208" s="269"/>
      <c r="O208" s="269"/>
      <c r="P208" s="269"/>
      <c r="Q208" s="269"/>
      <c r="R208" s="269"/>
      <c r="S208" s="269"/>
      <c r="T208" s="270"/>
      <c r="AT208" s="271" t="s">
        <v>1513</v>
      </c>
      <c r="AU208" s="271" t="s">
        <v>83</v>
      </c>
      <c r="AV208" s="12" t="s">
        <v>83</v>
      </c>
      <c r="AW208" s="12" t="s">
        <v>31</v>
      </c>
      <c r="AX208" s="12" t="s">
        <v>73</v>
      </c>
      <c r="AY208" s="271" t="s">
        <v>208</v>
      </c>
    </row>
    <row r="209" s="13" customFormat="1">
      <c r="B209" s="272"/>
      <c r="C209" s="273"/>
      <c r="D209" s="262" t="s">
        <v>1513</v>
      </c>
      <c r="E209" s="274" t="s">
        <v>1</v>
      </c>
      <c r="F209" s="275" t="s">
        <v>3992</v>
      </c>
      <c r="G209" s="273"/>
      <c r="H209" s="276">
        <v>2</v>
      </c>
      <c r="I209" s="277"/>
      <c r="J209" s="273"/>
      <c r="K209" s="273"/>
      <c r="L209" s="278"/>
      <c r="M209" s="279"/>
      <c r="N209" s="280"/>
      <c r="O209" s="280"/>
      <c r="P209" s="280"/>
      <c r="Q209" s="280"/>
      <c r="R209" s="280"/>
      <c r="S209" s="280"/>
      <c r="T209" s="281"/>
      <c r="AT209" s="282" t="s">
        <v>1513</v>
      </c>
      <c r="AU209" s="282" t="s">
        <v>83</v>
      </c>
      <c r="AV209" s="13" t="s">
        <v>221</v>
      </c>
      <c r="AW209" s="13" t="s">
        <v>31</v>
      </c>
      <c r="AX209" s="13" t="s">
        <v>81</v>
      </c>
      <c r="AY209" s="282" t="s">
        <v>208</v>
      </c>
    </row>
    <row r="210" s="1" customFormat="1" ht="24" customHeight="1">
      <c r="B210" s="37"/>
      <c r="C210" s="250" t="s">
        <v>422</v>
      </c>
      <c r="D210" s="250" t="s">
        <v>281</v>
      </c>
      <c r="E210" s="251" t="s">
        <v>4034</v>
      </c>
      <c r="F210" s="252" t="s">
        <v>4035</v>
      </c>
      <c r="G210" s="253" t="s">
        <v>212</v>
      </c>
      <c r="H210" s="254">
        <v>2</v>
      </c>
      <c r="I210" s="255"/>
      <c r="J210" s="256">
        <f>ROUND(I210*H210,2)</f>
        <v>0</v>
      </c>
      <c r="K210" s="252" t="s">
        <v>1</v>
      </c>
      <c r="L210" s="257"/>
      <c r="M210" s="258" t="s">
        <v>1</v>
      </c>
      <c r="N210" s="259" t="s">
        <v>38</v>
      </c>
      <c r="O210" s="85"/>
      <c r="P210" s="233">
        <f>O210*H210</f>
        <v>0</v>
      </c>
      <c r="Q210" s="233">
        <v>0.045999999999999999</v>
      </c>
      <c r="R210" s="233">
        <f>Q210*H210</f>
        <v>0.091999999999999998</v>
      </c>
      <c r="S210" s="233">
        <v>0</v>
      </c>
      <c r="T210" s="234">
        <f>S210*H210</f>
        <v>0</v>
      </c>
      <c r="AR210" s="235" t="s">
        <v>285</v>
      </c>
      <c r="AT210" s="235" t="s">
        <v>281</v>
      </c>
      <c r="AU210" s="235" t="s">
        <v>83</v>
      </c>
      <c r="AY210" s="16" t="s">
        <v>208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6" t="s">
        <v>81</v>
      </c>
      <c r="BK210" s="236">
        <f>ROUND(I210*H210,2)</f>
        <v>0</v>
      </c>
      <c r="BL210" s="16" t="s">
        <v>221</v>
      </c>
      <c r="BM210" s="235" t="s">
        <v>4036</v>
      </c>
    </row>
    <row r="211" s="1" customFormat="1" ht="16.5" customHeight="1">
      <c r="B211" s="37"/>
      <c r="C211" s="224" t="s">
        <v>424</v>
      </c>
      <c r="D211" s="224" t="s">
        <v>209</v>
      </c>
      <c r="E211" s="225" t="s">
        <v>3926</v>
      </c>
      <c r="F211" s="226" t="s">
        <v>3927</v>
      </c>
      <c r="G211" s="227" t="s">
        <v>600</v>
      </c>
      <c r="H211" s="228">
        <v>28</v>
      </c>
      <c r="I211" s="229"/>
      <c r="J211" s="230">
        <f>ROUND(I211*H211,2)</f>
        <v>0</v>
      </c>
      <c r="K211" s="226" t="s">
        <v>1195</v>
      </c>
      <c r="L211" s="42"/>
      <c r="M211" s="231" t="s">
        <v>1</v>
      </c>
      <c r="N211" s="232" t="s">
        <v>38</v>
      </c>
      <c r="O211" s="85"/>
      <c r="P211" s="233">
        <f>O211*H211</f>
        <v>0</v>
      </c>
      <c r="Q211" s="233">
        <v>6.9999999999999994E-05</v>
      </c>
      <c r="R211" s="233">
        <f>Q211*H211</f>
        <v>0.0019599999999999999</v>
      </c>
      <c r="S211" s="233">
        <v>0</v>
      </c>
      <c r="T211" s="234">
        <f>S211*H211</f>
        <v>0</v>
      </c>
      <c r="AR211" s="235" t="s">
        <v>221</v>
      </c>
      <c r="AT211" s="235" t="s">
        <v>209</v>
      </c>
      <c r="AU211" s="235" t="s">
        <v>83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221</v>
      </c>
      <c r="BM211" s="235" t="s">
        <v>4037</v>
      </c>
    </row>
    <row r="212" s="10" customFormat="1" ht="22.8" customHeight="1">
      <c r="B212" s="210"/>
      <c r="C212" s="211"/>
      <c r="D212" s="212" t="s">
        <v>72</v>
      </c>
      <c r="E212" s="248" t="s">
        <v>309</v>
      </c>
      <c r="F212" s="248" t="s">
        <v>2267</v>
      </c>
      <c r="G212" s="211"/>
      <c r="H212" s="211"/>
      <c r="I212" s="214"/>
      <c r="J212" s="249">
        <f>BK212</f>
        <v>0</v>
      </c>
      <c r="K212" s="211"/>
      <c r="L212" s="216"/>
      <c r="M212" s="217"/>
      <c r="N212" s="218"/>
      <c r="O212" s="218"/>
      <c r="P212" s="219">
        <f>SUM(P213:P214)</f>
        <v>0</v>
      </c>
      <c r="Q212" s="218"/>
      <c r="R212" s="219">
        <f>SUM(R213:R214)</f>
        <v>0.0011000000000000001</v>
      </c>
      <c r="S212" s="218"/>
      <c r="T212" s="220">
        <f>SUM(T213:T214)</f>
        <v>0</v>
      </c>
      <c r="AR212" s="221" t="s">
        <v>81</v>
      </c>
      <c r="AT212" s="222" t="s">
        <v>72</v>
      </c>
      <c r="AU212" s="222" t="s">
        <v>81</v>
      </c>
      <c r="AY212" s="221" t="s">
        <v>208</v>
      </c>
      <c r="BK212" s="223">
        <f>SUM(BK213:BK214)</f>
        <v>0</v>
      </c>
    </row>
    <row r="213" s="1" customFormat="1" ht="24" customHeight="1">
      <c r="B213" s="37"/>
      <c r="C213" s="224" t="s">
        <v>426</v>
      </c>
      <c r="D213" s="224" t="s">
        <v>209</v>
      </c>
      <c r="E213" s="225" t="s">
        <v>3929</v>
      </c>
      <c r="F213" s="226" t="s">
        <v>3930</v>
      </c>
      <c r="G213" s="227" t="s">
        <v>600</v>
      </c>
      <c r="H213" s="228">
        <v>10</v>
      </c>
      <c r="I213" s="229"/>
      <c r="J213" s="230">
        <f>ROUND(I213*H213,2)</f>
        <v>0</v>
      </c>
      <c r="K213" s="226" t="s">
        <v>1</v>
      </c>
      <c r="L213" s="42"/>
      <c r="M213" s="231" t="s">
        <v>1</v>
      </c>
      <c r="N213" s="232" t="s">
        <v>38</v>
      </c>
      <c r="O213" s="85"/>
      <c r="P213" s="233">
        <f>O213*H213</f>
        <v>0</v>
      </c>
      <c r="Q213" s="233">
        <v>0.00011</v>
      </c>
      <c r="R213" s="233">
        <f>Q213*H213</f>
        <v>0.0011000000000000001</v>
      </c>
      <c r="S213" s="233">
        <v>0</v>
      </c>
      <c r="T213" s="234">
        <f>S213*H213</f>
        <v>0</v>
      </c>
      <c r="AR213" s="235" t="s">
        <v>221</v>
      </c>
      <c r="AT213" s="235" t="s">
        <v>209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221</v>
      </c>
      <c r="BM213" s="235" t="s">
        <v>4038</v>
      </c>
    </row>
    <row r="214" s="1" customFormat="1" ht="16.5" customHeight="1">
      <c r="B214" s="37"/>
      <c r="C214" s="224" t="s">
        <v>428</v>
      </c>
      <c r="D214" s="224" t="s">
        <v>209</v>
      </c>
      <c r="E214" s="225" t="s">
        <v>3932</v>
      </c>
      <c r="F214" s="226" t="s">
        <v>3933</v>
      </c>
      <c r="G214" s="227" t="s">
        <v>600</v>
      </c>
      <c r="H214" s="228">
        <v>10</v>
      </c>
      <c r="I214" s="229"/>
      <c r="J214" s="230">
        <f>ROUND(I214*H214,2)</f>
        <v>0</v>
      </c>
      <c r="K214" s="226" t="s">
        <v>1</v>
      </c>
      <c r="L214" s="42"/>
      <c r="M214" s="231" t="s">
        <v>1</v>
      </c>
      <c r="N214" s="232" t="s">
        <v>38</v>
      </c>
      <c r="O214" s="85"/>
      <c r="P214" s="233">
        <f>O214*H214</f>
        <v>0</v>
      </c>
      <c r="Q214" s="233">
        <v>0</v>
      </c>
      <c r="R214" s="233">
        <f>Q214*H214</f>
        <v>0</v>
      </c>
      <c r="S214" s="233">
        <v>0</v>
      </c>
      <c r="T214" s="234">
        <f>S214*H214</f>
        <v>0</v>
      </c>
      <c r="AR214" s="235" t="s">
        <v>221</v>
      </c>
      <c r="AT214" s="235" t="s">
        <v>209</v>
      </c>
      <c r="AU214" s="235" t="s">
        <v>83</v>
      </c>
      <c r="AY214" s="16" t="s">
        <v>208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6" t="s">
        <v>81</v>
      </c>
      <c r="BK214" s="236">
        <f>ROUND(I214*H214,2)</f>
        <v>0</v>
      </c>
      <c r="BL214" s="16" t="s">
        <v>221</v>
      </c>
      <c r="BM214" s="235" t="s">
        <v>4039</v>
      </c>
    </row>
    <row r="215" s="10" customFormat="1" ht="22.8" customHeight="1">
      <c r="B215" s="210"/>
      <c r="C215" s="211"/>
      <c r="D215" s="212" t="s">
        <v>72</v>
      </c>
      <c r="E215" s="248" t="s">
        <v>1970</v>
      </c>
      <c r="F215" s="248" t="s">
        <v>1971</v>
      </c>
      <c r="G215" s="211"/>
      <c r="H215" s="211"/>
      <c r="I215" s="214"/>
      <c r="J215" s="249">
        <f>BK215</f>
        <v>0</v>
      </c>
      <c r="K215" s="211"/>
      <c r="L215" s="216"/>
      <c r="M215" s="217"/>
      <c r="N215" s="218"/>
      <c r="O215" s="218"/>
      <c r="P215" s="219">
        <f>SUM(P216:P223)</f>
        <v>0</v>
      </c>
      <c r="Q215" s="218"/>
      <c r="R215" s="219">
        <f>SUM(R216:R223)</f>
        <v>0</v>
      </c>
      <c r="S215" s="218"/>
      <c r="T215" s="220">
        <f>SUM(T216:T223)</f>
        <v>0</v>
      </c>
      <c r="AR215" s="221" t="s">
        <v>81</v>
      </c>
      <c r="AT215" s="222" t="s">
        <v>72</v>
      </c>
      <c r="AU215" s="222" t="s">
        <v>81</v>
      </c>
      <c r="AY215" s="221" t="s">
        <v>208</v>
      </c>
      <c r="BK215" s="223">
        <f>SUM(BK216:BK223)</f>
        <v>0</v>
      </c>
    </row>
    <row r="216" s="1" customFormat="1" ht="16.5" customHeight="1">
      <c r="B216" s="37"/>
      <c r="C216" s="224" t="s">
        <v>431</v>
      </c>
      <c r="D216" s="224" t="s">
        <v>209</v>
      </c>
      <c r="E216" s="225" t="s">
        <v>3935</v>
      </c>
      <c r="F216" s="226" t="s">
        <v>3936</v>
      </c>
      <c r="G216" s="227" t="s">
        <v>1227</v>
      </c>
      <c r="H216" s="228">
        <v>29.039999999999999</v>
      </c>
      <c r="I216" s="229"/>
      <c r="J216" s="230">
        <f>ROUND(I216*H216,2)</f>
        <v>0</v>
      </c>
      <c r="K216" s="226" t="s">
        <v>1</v>
      </c>
      <c r="L216" s="42"/>
      <c r="M216" s="231" t="s">
        <v>1</v>
      </c>
      <c r="N216" s="232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221</v>
      </c>
      <c r="AT216" s="235" t="s">
        <v>209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221</v>
      </c>
      <c r="BM216" s="235" t="s">
        <v>4040</v>
      </c>
    </row>
    <row r="217" s="12" customFormat="1">
      <c r="B217" s="260"/>
      <c r="C217" s="261"/>
      <c r="D217" s="262" t="s">
        <v>1513</v>
      </c>
      <c r="E217" s="263" t="s">
        <v>1</v>
      </c>
      <c r="F217" s="264" t="s">
        <v>3837</v>
      </c>
      <c r="G217" s="261"/>
      <c r="H217" s="265">
        <v>29.039999999999999</v>
      </c>
      <c r="I217" s="266"/>
      <c r="J217" s="261"/>
      <c r="K217" s="261"/>
      <c r="L217" s="267"/>
      <c r="M217" s="268"/>
      <c r="N217" s="269"/>
      <c r="O217" s="269"/>
      <c r="P217" s="269"/>
      <c r="Q217" s="269"/>
      <c r="R217" s="269"/>
      <c r="S217" s="269"/>
      <c r="T217" s="270"/>
      <c r="AT217" s="271" t="s">
        <v>1513</v>
      </c>
      <c r="AU217" s="271" t="s">
        <v>83</v>
      </c>
      <c r="AV217" s="12" t="s">
        <v>83</v>
      </c>
      <c r="AW217" s="12" t="s">
        <v>31</v>
      </c>
      <c r="AX217" s="12" t="s">
        <v>81</v>
      </c>
      <c r="AY217" s="271" t="s">
        <v>208</v>
      </c>
    </row>
    <row r="218" s="1" customFormat="1" ht="24" customHeight="1">
      <c r="B218" s="37"/>
      <c r="C218" s="224" t="s">
        <v>433</v>
      </c>
      <c r="D218" s="224" t="s">
        <v>209</v>
      </c>
      <c r="E218" s="225" t="s">
        <v>3938</v>
      </c>
      <c r="F218" s="226" t="s">
        <v>3939</v>
      </c>
      <c r="G218" s="227" t="s">
        <v>1227</v>
      </c>
      <c r="H218" s="228">
        <v>29.039999999999999</v>
      </c>
      <c r="I218" s="229"/>
      <c r="J218" s="230">
        <f>ROUND(I218*H218,2)</f>
        <v>0</v>
      </c>
      <c r="K218" s="226" t="s">
        <v>1</v>
      </c>
      <c r="L218" s="42"/>
      <c r="M218" s="231" t="s">
        <v>1</v>
      </c>
      <c r="N218" s="232" t="s">
        <v>38</v>
      </c>
      <c r="O218" s="85"/>
      <c r="P218" s="233">
        <f>O218*H218</f>
        <v>0</v>
      </c>
      <c r="Q218" s="233">
        <v>0</v>
      </c>
      <c r="R218" s="233">
        <f>Q218*H218</f>
        <v>0</v>
      </c>
      <c r="S218" s="233">
        <v>0</v>
      </c>
      <c r="T218" s="234">
        <f>S218*H218</f>
        <v>0</v>
      </c>
      <c r="AR218" s="235" t="s">
        <v>221</v>
      </c>
      <c r="AT218" s="235" t="s">
        <v>209</v>
      </c>
      <c r="AU218" s="235" t="s">
        <v>83</v>
      </c>
      <c r="AY218" s="16" t="s">
        <v>208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6" t="s">
        <v>81</v>
      </c>
      <c r="BK218" s="236">
        <f>ROUND(I218*H218,2)</f>
        <v>0</v>
      </c>
      <c r="BL218" s="16" t="s">
        <v>221</v>
      </c>
      <c r="BM218" s="235" t="s">
        <v>4041</v>
      </c>
    </row>
    <row r="219" s="12" customFormat="1">
      <c r="B219" s="260"/>
      <c r="C219" s="261"/>
      <c r="D219" s="262" t="s">
        <v>1513</v>
      </c>
      <c r="E219" s="263" t="s">
        <v>1</v>
      </c>
      <c r="F219" s="264" t="s">
        <v>3837</v>
      </c>
      <c r="G219" s="261"/>
      <c r="H219" s="265">
        <v>29.039999999999999</v>
      </c>
      <c r="I219" s="266"/>
      <c r="J219" s="261"/>
      <c r="K219" s="261"/>
      <c r="L219" s="267"/>
      <c r="M219" s="268"/>
      <c r="N219" s="269"/>
      <c r="O219" s="269"/>
      <c r="P219" s="269"/>
      <c r="Q219" s="269"/>
      <c r="R219" s="269"/>
      <c r="S219" s="269"/>
      <c r="T219" s="270"/>
      <c r="AT219" s="271" t="s">
        <v>1513</v>
      </c>
      <c r="AU219" s="271" t="s">
        <v>83</v>
      </c>
      <c r="AV219" s="12" t="s">
        <v>83</v>
      </c>
      <c r="AW219" s="12" t="s">
        <v>31</v>
      </c>
      <c r="AX219" s="12" t="s">
        <v>81</v>
      </c>
      <c r="AY219" s="271" t="s">
        <v>208</v>
      </c>
    </row>
    <row r="220" s="1" customFormat="1" ht="24" customHeight="1">
      <c r="B220" s="37"/>
      <c r="C220" s="224" t="s">
        <v>436</v>
      </c>
      <c r="D220" s="224" t="s">
        <v>209</v>
      </c>
      <c r="E220" s="225" t="s">
        <v>3941</v>
      </c>
      <c r="F220" s="226" t="s">
        <v>3942</v>
      </c>
      <c r="G220" s="227" t="s">
        <v>1227</v>
      </c>
      <c r="H220" s="228">
        <v>29.039999999999999</v>
      </c>
      <c r="I220" s="229"/>
      <c r="J220" s="230">
        <f>ROUND(I220*H220,2)</f>
        <v>0</v>
      </c>
      <c r="K220" s="226" t="s">
        <v>1</v>
      </c>
      <c r="L220" s="42"/>
      <c r="M220" s="231" t="s">
        <v>1</v>
      </c>
      <c r="N220" s="232" t="s">
        <v>38</v>
      </c>
      <c r="O220" s="85"/>
      <c r="P220" s="233">
        <f>O220*H220</f>
        <v>0</v>
      </c>
      <c r="Q220" s="233">
        <v>0</v>
      </c>
      <c r="R220" s="233">
        <f>Q220*H220</f>
        <v>0</v>
      </c>
      <c r="S220" s="233">
        <v>0</v>
      </c>
      <c r="T220" s="234">
        <f>S220*H220</f>
        <v>0</v>
      </c>
      <c r="AR220" s="235" t="s">
        <v>221</v>
      </c>
      <c r="AT220" s="235" t="s">
        <v>209</v>
      </c>
      <c r="AU220" s="235" t="s">
        <v>83</v>
      </c>
      <c r="AY220" s="16" t="s">
        <v>208</v>
      </c>
      <c r="BE220" s="236">
        <f>IF(N220="základní",J220,0)</f>
        <v>0</v>
      </c>
      <c r="BF220" s="236">
        <f>IF(N220="snížená",J220,0)</f>
        <v>0</v>
      </c>
      <c r="BG220" s="236">
        <f>IF(N220="zákl. přenesená",J220,0)</f>
        <v>0</v>
      </c>
      <c r="BH220" s="236">
        <f>IF(N220="sníž. přenesená",J220,0)</f>
        <v>0</v>
      </c>
      <c r="BI220" s="236">
        <f>IF(N220="nulová",J220,0)</f>
        <v>0</v>
      </c>
      <c r="BJ220" s="16" t="s">
        <v>81</v>
      </c>
      <c r="BK220" s="236">
        <f>ROUND(I220*H220,2)</f>
        <v>0</v>
      </c>
      <c r="BL220" s="16" t="s">
        <v>221</v>
      </c>
      <c r="BM220" s="235" t="s">
        <v>4042</v>
      </c>
    </row>
    <row r="221" s="12" customFormat="1">
      <c r="B221" s="260"/>
      <c r="C221" s="261"/>
      <c r="D221" s="262" t="s">
        <v>1513</v>
      </c>
      <c r="E221" s="263" t="s">
        <v>1</v>
      </c>
      <c r="F221" s="264" t="s">
        <v>3837</v>
      </c>
      <c r="G221" s="261"/>
      <c r="H221" s="265">
        <v>29.039999999999999</v>
      </c>
      <c r="I221" s="266"/>
      <c r="J221" s="261"/>
      <c r="K221" s="261"/>
      <c r="L221" s="267"/>
      <c r="M221" s="268"/>
      <c r="N221" s="269"/>
      <c r="O221" s="269"/>
      <c r="P221" s="269"/>
      <c r="Q221" s="269"/>
      <c r="R221" s="269"/>
      <c r="S221" s="269"/>
      <c r="T221" s="270"/>
      <c r="AT221" s="271" t="s">
        <v>1513</v>
      </c>
      <c r="AU221" s="271" t="s">
        <v>83</v>
      </c>
      <c r="AV221" s="12" t="s">
        <v>83</v>
      </c>
      <c r="AW221" s="12" t="s">
        <v>31</v>
      </c>
      <c r="AX221" s="12" t="s">
        <v>81</v>
      </c>
      <c r="AY221" s="271" t="s">
        <v>208</v>
      </c>
    </row>
    <row r="222" s="1" customFormat="1" ht="24" customHeight="1">
      <c r="B222" s="37"/>
      <c r="C222" s="224" t="s">
        <v>439</v>
      </c>
      <c r="D222" s="224" t="s">
        <v>209</v>
      </c>
      <c r="E222" s="225" t="s">
        <v>3944</v>
      </c>
      <c r="F222" s="226" t="s">
        <v>3945</v>
      </c>
      <c r="G222" s="227" t="s">
        <v>1227</v>
      </c>
      <c r="H222" s="228">
        <v>1.95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4043</v>
      </c>
    </row>
    <row r="223" s="12" customFormat="1">
      <c r="B223" s="260"/>
      <c r="C223" s="261"/>
      <c r="D223" s="262" t="s">
        <v>1513</v>
      </c>
      <c r="E223" s="263" t="s">
        <v>1</v>
      </c>
      <c r="F223" s="264" t="s">
        <v>3947</v>
      </c>
      <c r="G223" s="261"/>
      <c r="H223" s="265">
        <v>1.95</v>
      </c>
      <c r="I223" s="266"/>
      <c r="J223" s="261"/>
      <c r="K223" s="261"/>
      <c r="L223" s="267"/>
      <c r="M223" s="268"/>
      <c r="N223" s="269"/>
      <c r="O223" s="269"/>
      <c r="P223" s="269"/>
      <c r="Q223" s="269"/>
      <c r="R223" s="269"/>
      <c r="S223" s="269"/>
      <c r="T223" s="270"/>
      <c r="AT223" s="271" t="s">
        <v>1513</v>
      </c>
      <c r="AU223" s="271" t="s">
        <v>83</v>
      </c>
      <c r="AV223" s="12" t="s">
        <v>83</v>
      </c>
      <c r="AW223" s="12" t="s">
        <v>31</v>
      </c>
      <c r="AX223" s="12" t="s">
        <v>81</v>
      </c>
      <c r="AY223" s="271" t="s">
        <v>208</v>
      </c>
    </row>
    <row r="224" s="10" customFormat="1" ht="25.92" customHeight="1">
      <c r="B224" s="210"/>
      <c r="C224" s="211"/>
      <c r="D224" s="212" t="s">
        <v>72</v>
      </c>
      <c r="E224" s="213" t="s">
        <v>1473</v>
      </c>
      <c r="F224" s="213" t="s">
        <v>3948</v>
      </c>
      <c r="G224" s="211"/>
      <c r="H224" s="211"/>
      <c r="I224" s="214"/>
      <c r="J224" s="215">
        <f>BK224</f>
        <v>0</v>
      </c>
      <c r="K224" s="211"/>
      <c r="L224" s="216"/>
      <c r="M224" s="217"/>
      <c r="N224" s="218"/>
      <c r="O224" s="218"/>
      <c r="P224" s="219">
        <f>P225</f>
        <v>0</v>
      </c>
      <c r="Q224" s="218"/>
      <c r="R224" s="219">
        <f>R225</f>
        <v>0</v>
      </c>
      <c r="S224" s="218"/>
      <c r="T224" s="220">
        <f>T225</f>
        <v>0</v>
      </c>
      <c r="AR224" s="221" t="s">
        <v>221</v>
      </c>
      <c r="AT224" s="222" t="s">
        <v>72</v>
      </c>
      <c r="AU224" s="222" t="s">
        <v>73</v>
      </c>
      <c r="AY224" s="221" t="s">
        <v>208</v>
      </c>
      <c r="BK224" s="223">
        <f>BK225</f>
        <v>0</v>
      </c>
    </row>
    <row r="225" s="10" customFormat="1" ht="22.8" customHeight="1">
      <c r="B225" s="210"/>
      <c r="C225" s="211"/>
      <c r="D225" s="212" t="s">
        <v>72</v>
      </c>
      <c r="E225" s="248" t="s">
        <v>1985</v>
      </c>
      <c r="F225" s="248" t="s">
        <v>1986</v>
      </c>
      <c r="G225" s="211"/>
      <c r="H225" s="211"/>
      <c r="I225" s="214"/>
      <c r="J225" s="249">
        <f>BK225</f>
        <v>0</v>
      </c>
      <c r="K225" s="211"/>
      <c r="L225" s="216"/>
      <c r="M225" s="217"/>
      <c r="N225" s="218"/>
      <c r="O225" s="218"/>
      <c r="P225" s="219">
        <f>P226</f>
        <v>0</v>
      </c>
      <c r="Q225" s="218"/>
      <c r="R225" s="219">
        <f>R226</f>
        <v>0</v>
      </c>
      <c r="S225" s="218"/>
      <c r="T225" s="220">
        <f>T226</f>
        <v>0</v>
      </c>
      <c r="AR225" s="221" t="s">
        <v>221</v>
      </c>
      <c r="AT225" s="222" t="s">
        <v>72</v>
      </c>
      <c r="AU225" s="222" t="s">
        <v>81</v>
      </c>
      <c r="AY225" s="221" t="s">
        <v>208</v>
      </c>
      <c r="BK225" s="223">
        <f>BK226</f>
        <v>0</v>
      </c>
    </row>
    <row r="226" s="1" customFormat="1" ht="24" customHeight="1">
      <c r="B226" s="37"/>
      <c r="C226" s="224" t="s">
        <v>442</v>
      </c>
      <c r="D226" s="224" t="s">
        <v>209</v>
      </c>
      <c r="E226" s="225" t="s">
        <v>4044</v>
      </c>
      <c r="F226" s="226" t="s">
        <v>3950</v>
      </c>
      <c r="G226" s="227" t="s">
        <v>1227</v>
      </c>
      <c r="H226" s="228">
        <v>3.1000000000000001</v>
      </c>
      <c r="I226" s="229"/>
      <c r="J226" s="230">
        <f>ROUND(I226*H226,2)</f>
        <v>0</v>
      </c>
      <c r="K226" s="226" t="s">
        <v>1</v>
      </c>
      <c r="L226" s="42"/>
      <c r="M226" s="237" t="s">
        <v>1</v>
      </c>
      <c r="N226" s="238" t="s">
        <v>38</v>
      </c>
      <c r="O226" s="239"/>
      <c r="P226" s="240">
        <f>O226*H226</f>
        <v>0</v>
      </c>
      <c r="Q226" s="240">
        <v>0</v>
      </c>
      <c r="R226" s="240">
        <f>Q226*H226</f>
        <v>0</v>
      </c>
      <c r="S226" s="240">
        <v>0</v>
      </c>
      <c r="T226" s="241">
        <f>S226*H226</f>
        <v>0</v>
      </c>
      <c r="AR226" s="235" t="s">
        <v>213</v>
      </c>
      <c r="AT226" s="235" t="s">
        <v>209</v>
      </c>
      <c r="AU226" s="235" t="s">
        <v>83</v>
      </c>
      <c r="AY226" s="16" t="s">
        <v>208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6" t="s">
        <v>81</v>
      </c>
      <c r="BK226" s="236">
        <f>ROUND(I226*H226,2)</f>
        <v>0</v>
      </c>
      <c r="BL226" s="16" t="s">
        <v>213</v>
      </c>
      <c r="BM226" s="235" t="s">
        <v>4045</v>
      </c>
    </row>
    <row r="227" s="1" customFormat="1" ht="6.96" customHeight="1">
      <c r="B227" s="60"/>
      <c r="C227" s="61"/>
      <c r="D227" s="61"/>
      <c r="E227" s="61"/>
      <c r="F227" s="61"/>
      <c r="G227" s="61"/>
      <c r="H227" s="61"/>
      <c r="I227" s="182"/>
      <c r="J227" s="61"/>
      <c r="K227" s="61"/>
      <c r="L227" s="42"/>
    </row>
  </sheetData>
  <sheetProtection sheet="1" autoFilter="0" formatColumns="0" formatRows="0" objects="1" scenarios="1" spinCount="100000" saltValue="l1V3r0sbTwYHJmjrRaNnPUultmvebDFhW034+Rse5thUJM7rJbivTdIGT9kLgXiNfJ1HC5/frkaA41BJpgTT4Q==" hashValue="ykeJXDHaQi7Pwi0nO2Ctiozk1dqiMnY3UGufakPMi7g9zbR9VbnEIzjMsRRjq4Ix4Hez0WJEsJj8h1ssvAGgBA==" algorithmName="SHA-512" password="CC35"/>
  <autoFilter ref="C129:K22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176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ht="12" customHeight="1">
      <c r="B8" s="19"/>
      <c r="D8" s="147" t="s">
        <v>187</v>
      </c>
      <c r="L8" s="19"/>
    </row>
    <row r="9" s="1" customFormat="1" ht="16.5" customHeight="1">
      <c r="B9" s="42"/>
      <c r="E9" s="148" t="s">
        <v>4046</v>
      </c>
      <c r="F9" s="1"/>
      <c r="G9" s="1"/>
      <c r="H9" s="1"/>
      <c r="I9" s="149"/>
      <c r="L9" s="42"/>
    </row>
    <row r="10" s="1" customFormat="1" ht="12" customHeight="1">
      <c r="B10" s="42"/>
      <c r="D10" s="147" t="s">
        <v>233</v>
      </c>
      <c r="I10" s="149"/>
      <c r="L10" s="42"/>
    </row>
    <row r="11" s="1" customFormat="1" ht="36.96" customHeight="1">
      <c r="B11" s="42"/>
      <c r="E11" s="150" t="s">
        <v>4047</v>
      </c>
      <c r="F11" s="1"/>
      <c r="G11" s="1"/>
      <c r="H11" s="1"/>
      <c r="I11" s="149"/>
      <c r="L11" s="42"/>
    </row>
    <row r="12" s="1" customFormat="1">
      <c r="B12" s="42"/>
      <c r="I12" s="149"/>
      <c r="L12" s="42"/>
    </row>
    <row r="13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="1" customFormat="1" ht="10.8" customHeight="1">
      <c r="B15" s="42"/>
      <c r="I15" s="149"/>
      <c r="L15" s="42"/>
    </row>
    <row r="16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="1" customFormat="1" ht="6.96" customHeight="1">
      <c r="B18" s="42"/>
      <c r="I18" s="149"/>
      <c r="L18" s="42"/>
    </row>
    <row r="19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="1" customFormat="1" ht="6.96" customHeight="1">
      <c r="B21" s="42"/>
      <c r="I21" s="149"/>
      <c r="L21" s="42"/>
    </row>
    <row r="2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="1" customFormat="1" ht="6.96" customHeight="1">
      <c r="B24" s="42"/>
      <c r="I24" s="149"/>
      <c r="L24" s="42"/>
    </row>
    <row r="25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="1" customFormat="1" ht="6.96" customHeight="1">
      <c r="B27" s="42"/>
      <c r="I27" s="149"/>
      <c r="L27" s="42"/>
    </row>
    <row r="28" s="1" customFormat="1" ht="12" customHeight="1">
      <c r="B28" s="42"/>
      <c r="D28" s="147" t="s">
        <v>32</v>
      </c>
      <c r="I28" s="149"/>
      <c r="L28" s="42"/>
    </row>
    <row r="29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="1" customFormat="1" ht="6.96" customHeight="1">
      <c r="B30" s="42"/>
      <c r="I30" s="149"/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="1" customFormat="1" ht="25.44" customHeight="1">
      <c r="B32" s="42"/>
      <c r="D32" s="157" t="s">
        <v>33</v>
      </c>
      <c r="I32" s="149"/>
      <c r="J32" s="158">
        <f>ROUND(J131,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="1" customFormat="1" ht="14.4" customHeight="1">
      <c r="B35" s="42"/>
      <c r="D35" s="161" t="s">
        <v>37</v>
      </c>
      <c r="E35" s="147" t="s">
        <v>38</v>
      </c>
      <c r="F35" s="162">
        <f>ROUND((SUM(BE131:BE207)),  2)</f>
        <v>0</v>
      </c>
      <c r="I35" s="163">
        <v>0.20999999999999999</v>
      </c>
      <c r="J35" s="162">
        <f>ROUND(((SUM(BE131:BE207))*I35),  2)</f>
        <v>0</v>
      </c>
      <c r="L35" s="42"/>
    </row>
    <row r="36" s="1" customFormat="1" ht="14.4" customHeight="1">
      <c r="B36" s="42"/>
      <c r="E36" s="147" t="s">
        <v>39</v>
      </c>
      <c r="F36" s="162">
        <f>ROUND((SUM(BF131:BF207)),  2)</f>
        <v>0</v>
      </c>
      <c r="I36" s="163">
        <v>0.14999999999999999</v>
      </c>
      <c r="J36" s="162">
        <f>ROUND(((SUM(BF131:BF207))*I36),  2)</f>
        <v>0</v>
      </c>
      <c r="L36" s="42"/>
    </row>
    <row r="37" hidden="1" s="1" customFormat="1" ht="14.4" customHeight="1">
      <c r="B37" s="42"/>
      <c r="E37" s="147" t="s">
        <v>40</v>
      </c>
      <c r="F37" s="162">
        <f>ROUND((SUM(BG131:BG207)),  2)</f>
        <v>0</v>
      </c>
      <c r="I37" s="163">
        <v>0.20999999999999999</v>
      </c>
      <c r="J37" s="162">
        <f>0</f>
        <v>0</v>
      </c>
      <c r="L37" s="42"/>
    </row>
    <row r="38" hidden="1" s="1" customFormat="1" ht="14.4" customHeight="1">
      <c r="B38" s="42"/>
      <c r="E38" s="147" t="s">
        <v>41</v>
      </c>
      <c r="F38" s="162">
        <f>ROUND((SUM(BH131:BH207)),  2)</f>
        <v>0</v>
      </c>
      <c r="I38" s="163">
        <v>0.14999999999999999</v>
      </c>
      <c r="J38" s="162">
        <f>0</f>
        <v>0</v>
      </c>
      <c r="L38" s="42"/>
    </row>
    <row r="39" hidden="1" s="1" customFormat="1" ht="14.4" customHeight="1">
      <c r="B39" s="42"/>
      <c r="E39" s="147" t="s">
        <v>42</v>
      </c>
      <c r="F39" s="162">
        <f>ROUND((SUM(BI131:BI207)),  2)</f>
        <v>0</v>
      </c>
      <c r="I39" s="163">
        <v>0</v>
      </c>
      <c r="J39" s="162">
        <f>0</f>
        <v>0</v>
      </c>
      <c r="L39" s="42"/>
    </row>
    <row r="40" s="1" customFormat="1" ht="6.96" customHeight="1">
      <c r="B40" s="42"/>
      <c r="I40" s="149"/>
      <c r="L40" s="42"/>
    </row>
    <row r="41" s="1" customFormat="1" ht="25.4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="1" customFormat="1" ht="14.4" customHeight="1">
      <c r="B42" s="42"/>
      <c r="I42" s="149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="1" customFormat="1" ht="16.5" customHeight="1">
      <c r="B87" s="37"/>
      <c r="C87" s="38"/>
      <c r="D87" s="38"/>
      <c r="E87" s="186" t="s">
        <v>4046</v>
      </c>
      <c r="F87" s="38"/>
      <c r="G87" s="38"/>
      <c r="H87" s="38"/>
      <c r="I87" s="149"/>
      <c r="J87" s="38"/>
      <c r="K87" s="38"/>
      <c r="L87" s="42"/>
    </row>
    <row r="88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="1" customFormat="1" ht="16.5" customHeight="1">
      <c r="B89" s="37"/>
      <c r="C89" s="38"/>
      <c r="D89" s="38"/>
      <c r="E89" s="70" t="str">
        <f>E11</f>
        <v>EL - ELEKTRO</v>
      </c>
      <c r="F89" s="38"/>
      <c r="G89" s="38"/>
      <c r="H89" s="38"/>
      <c r="I89" s="149"/>
      <c r="J89" s="38"/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="1" customFormat="1" ht="29.28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J131</f>
        <v>0</v>
      </c>
      <c r="K98" s="38"/>
      <c r="L98" s="42"/>
      <c r="AU98" s="16" t="s">
        <v>193</v>
      </c>
    </row>
    <row r="99" s="8" customFormat="1" ht="24.96" customHeight="1">
      <c r="B99" s="192"/>
      <c r="C99" s="193"/>
      <c r="D99" s="194" t="s">
        <v>1179</v>
      </c>
      <c r="E99" s="195"/>
      <c r="F99" s="195"/>
      <c r="G99" s="195"/>
      <c r="H99" s="195"/>
      <c r="I99" s="196"/>
      <c r="J99" s="197">
        <f>J132</f>
        <v>0</v>
      </c>
      <c r="K99" s="193"/>
      <c r="L99" s="198"/>
    </row>
    <row r="100" s="11" customFormat="1" ht="19.92" customHeight="1">
      <c r="B100" s="242"/>
      <c r="C100" s="127"/>
      <c r="D100" s="243" t="s">
        <v>1492</v>
      </c>
      <c r="E100" s="244"/>
      <c r="F100" s="244"/>
      <c r="G100" s="244"/>
      <c r="H100" s="244"/>
      <c r="I100" s="245"/>
      <c r="J100" s="246">
        <f>J133</f>
        <v>0</v>
      </c>
      <c r="K100" s="127"/>
      <c r="L100" s="247"/>
    </row>
    <row r="101" s="11" customFormat="1" ht="19.92" customHeight="1">
      <c r="B101" s="242"/>
      <c r="C101" s="127"/>
      <c r="D101" s="243" t="s">
        <v>1493</v>
      </c>
      <c r="E101" s="244"/>
      <c r="F101" s="244"/>
      <c r="G101" s="244"/>
      <c r="H101" s="244"/>
      <c r="I101" s="245"/>
      <c r="J101" s="246">
        <f>J159</f>
        <v>0</v>
      </c>
      <c r="K101" s="127"/>
      <c r="L101" s="247"/>
    </row>
    <row r="102" s="11" customFormat="1" ht="19.92" customHeight="1">
      <c r="B102" s="242"/>
      <c r="C102" s="127"/>
      <c r="D102" s="243" t="s">
        <v>1495</v>
      </c>
      <c r="E102" s="244"/>
      <c r="F102" s="244"/>
      <c r="G102" s="244"/>
      <c r="H102" s="244"/>
      <c r="I102" s="245"/>
      <c r="J102" s="246">
        <f>J162</f>
        <v>0</v>
      </c>
      <c r="K102" s="127"/>
      <c r="L102" s="247"/>
    </row>
    <row r="103" s="11" customFormat="1" ht="19.92" customHeight="1">
      <c r="B103" s="242"/>
      <c r="C103" s="127"/>
      <c r="D103" s="243" t="s">
        <v>3790</v>
      </c>
      <c r="E103" s="244"/>
      <c r="F103" s="244"/>
      <c r="G103" s="244"/>
      <c r="H103" s="244"/>
      <c r="I103" s="245"/>
      <c r="J103" s="246">
        <f>J165</f>
        <v>0</v>
      </c>
      <c r="K103" s="127"/>
      <c r="L103" s="247"/>
    </row>
    <row r="104" s="11" customFormat="1" ht="19.92" customHeight="1">
      <c r="B104" s="242"/>
      <c r="C104" s="127"/>
      <c r="D104" s="243" t="s">
        <v>2180</v>
      </c>
      <c r="E104" s="244"/>
      <c r="F104" s="244"/>
      <c r="G104" s="244"/>
      <c r="H104" s="244"/>
      <c r="I104" s="245"/>
      <c r="J104" s="246">
        <f>J178</f>
        <v>0</v>
      </c>
      <c r="K104" s="127"/>
      <c r="L104" s="247"/>
    </row>
    <row r="105" s="11" customFormat="1" ht="19.92" customHeight="1">
      <c r="B105" s="242"/>
      <c r="C105" s="127"/>
      <c r="D105" s="243" t="s">
        <v>1497</v>
      </c>
      <c r="E105" s="244"/>
      <c r="F105" s="244"/>
      <c r="G105" s="244"/>
      <c r="H105" s="244"/>
      <c r="I105" s="245"/>
      <c r="J105" s="246">
        <f>J183</f>
        <v>0</v>
      </c>
      <c r="K105" s="127"/>
      <c r="L105" s="247"/>
    </row>
    <row r="106" s="8" customFormat="1" ht="24.96" customHeight="1">
      <c r="B106" s="192"/>
      <c r="C106" s="193"/>
      <c r="D106" s="194" t="s">
        <v>1501</v>
      </c>
      <c r="E106" s="195"/>
      <c r="F106" s="195"/>
      <c r="G106" s="195"/>
      <c r="H106" s="195"/>
      <c r="I106" s="196"/>
      <c r="J106" s="197">
        <f>J192</f>
        <v>0</v>
      </c>
      <c r="K106" s="193"/>
      <c r="L106" s="198"/>
    </row>
    <row r="107" s="11" customFormat="1" ht="19.92" customHeight="1">
      <c r="B107" s="242"/>
      <c r="C107" s="127"/>
      <c r="D107" s="243" t="s">
        <v>4048</v>
      </c>
      <c r="E107" s="244"/>
      <c r="F107" s="244"/>
      <c r="G107" s="244"/>
      <c r="H107" s="244"/>
      <c r="I107" s="245"/>
      <c r="J107" s="246">
        <f>J193</f>
        <v>0</v>
      </c>
      <c r="K107" s="127"/>
      <c r="L107" s="247"/>
    </row>
    <row r="108" s="8" customFormat="1" ht="24.96" customHeight="1">
      <c r="B108" s="192"/>
      <c r="C108" s="193"/>
      <c r="D108" s="194" t="s">
        <v>4049</v>
      </c>
      <c r="E108" s="195"/>
      <c r="F108" s="195"/>
      <c r="G108" s="195"/>
      <c r="H108" s="195"/>
      <c r="I108" s="196"/>
      <c r="J108" s="197">
        <f>J202</f>
        <v>0</v>
      </c>
      <c r="K108" s="193"/>
      <c r="L108" s="198"/>
    </row>
    <row r="109" s="11" customFormat="1" ht="19.92" customHeight="1">
      <c r="B109" s="242"/>
      <c r="C109" s="127"/>
      <c r="D109" s="243" t="s">
        <v>4050</v>
      </c>
      <c r="E109" s="244"/>
      <c r="F109" s="244"/>
      <c r="G109" s="244"/>
      <c r="H109" s="244"/>
      <c r="I109" s="245"/>
      <c r="J109" s="246">
        <f>J203</f>
        <v>0</v>
      </c>
      <c r="K109" s="127"/>
      <c r="L109" s="247"/>
    </row>
    <row r="110" s="1" customFormat="1" ht="21.84" customHeight="1">
      <c r="B110" s="37"/>
      <c r="C110" s="38"/>
      <c r="D110" s="38"/>
      <c r="E110" s="38"/>
      <c r="F110" s="38"/>
      <c r="G110" s="38"/>
      <c r="H110" s="38"/>
      <c r="I110" s="149"/>
      <c r="J110" s="38"/>
      <c r="K110" s="38"/>
      <c r="L110" s="42"/>
    </row>
    <row r="111" s="1" customFormat="1" ht="6.96" customHeight="1">
      <c r="B111" s="60"/>
      <c r="C111" s="61"/>
      <c r="D111" s="61"/>
      <c r="E111" s="61"/>
      <c r="F111" s="61"/>
      <c r="G111" s="61"/>
      <c r="H111" s="61"/>
      <c r="I111" s="182"/>
      <c r="J111" s="61"/>
      <c r="K111" s="61"/>
      <c r="L111" s="42"/>
    </row>
    <row r="115" s="1" customFormat="1" ht="6.96" customHeight="1">
      <c r="B115" s="62"/>
      <c r="C115" s="63"/>
      <c r="D115" s="63"/>
      <c r="E115" s="63"/>
      <c r="F115" s="63"/>
      <c r="G115" s="63"/>
      <c r="H115" s="63"/>
      <c r="I115" s="185"/>
      <c r="J115" s="63"/>
      <c r="K115" s="63"/>
      <c r="L115" s="42"/>
    </row>
    <row r="116" s="1" customFormat="1" ht="24.96" customHeight="1">
      <c r="B116" s="37"/>
      <c r="C116" s="22" t="s">
        <v>194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="1" customFormat="1" ht="6.96" customHeight="1">
      <c r="B117" s="37"/>
      <c r="C117" s="38"/>
      <c r="D117" s="38"/>
      <c r="E117" s="38"/>
      <c r="F117" s="38"/>
      <c r="G117" s="38"/>
      <c r="H117" s="38"/>
      <c r="I117" s="149"/>
      <c r="J117" s="38"/>
      <c r="K117" s="38"/>
      <c r="L117" s="42"/>
    </row>
    <row r="118" s="1" customFormat="1" ht="12" customHeight="1">
      <c r="B118" s="37"/>
      <c r="C118" s="31" t="s">
        <v>16</v>
      </c>
      <c r="D118" s="38"/>
      <c r="E118" s="38"/>
      <c r="F118" s="38"/>
      <c r="G118" s="38"/>
      <c r="H118" s="38"/>
      <c r="I118" s="149"/>
      <c r="J118" s="38"/>
      <c r="K118" s="38"/>
      <c r="L118" s="42"/>
    </row>
    <row r="119" s="1" customFormat="1" ht="16.5" customHeight="1">
      <c r="B119" s="37"/>
      <c r="C119" s="38"/>
      <c r="D119" s="38"/>
      <c r="E119" s="186" t="str">
        <f>E7</f>
        <v>NOVÝ ZDROJ TEPLA, TEPLOVODNÍ ROZVODY A REGULACE VYTÁPĚNÍ DŘEVOTERM s.r.o, BŘEZOVÁ</v>
      </c>
      <c r="F119" s="31"/>
      <c r="G119" s="31"/>
      <c r="H119" s="31"/>
      <c r="I119" s="149"/>
      <c r="J119" s="38"/>
      <c r="K119" s="38"/>
      <c r="L119" s="42"/>
    </row>
    <row r="120" ht="12" customHeight="1">
      <c r="B120" s="20"/>
      <c r="C120" s="31" t="s">
        <v>187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="1" customFormat="1" ht="16.5" customHeight="1">
      <c r="B121" s="37"/>
      <c r="C121" s="38"/>
      <c r="D121" s="38"/>
      <c r="E121" s="186" t="s">
        <v>4046</v>
      </c>
      <c r="F121" s="38"/>
      <c r="G121" s="38"/>
      <c r="H121" s="38"/>
      <c r="I121" s="149"/>
      <c r="J121" s="38"/>
      <c r="K121" s="38"/>
      <c r="L121" s="42"/>
    </row>
    <row r="122" s="1" customFormat="1" ht="12" customHeight="1">
      <c r="B122" s="37"/>
      <c r="C122" s="31" t="s">
        <v>233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="1" customFormat="1" ht="16.5" customHeight="1">
      <c r="B123" s="37"/>
      <c r="C123" s="38"/>
      <c r="D123" s="38"/>
      <c r="E123" s="70" t="str">
        <f>E11</f>
        <v>EL - ELEKTRO</v>
      </c>
      <c r="F123" s="38"/>
      <c r="G123" s="38"/>
      <c r="H123" s="38"/>
      <c r="I123" s="149"/>
      <c r="J123" s="38"/>
      <c r="K123" s="38"/>
      <c r="L123" s="42"/>
    </row>
    <row r="124" s="1" customFormat="1" ht="6.96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="1" customFormat="1" ht="12" customHeight="1">
      <c r="B125" s="37"/>
      <c r="C125" s="31" t="s">
        <v>20</v>
      </c>
      <c r="D125" s="38"/>
      <c r="E125" s="38"/>
      <c r="F125" s="26" t="str">
        <f>F14</f>
        <v xml:space="preserve"> </v>
      </c>
      <c r="G125" s="38"/>
      <c r="H125" s="38"/>
      <c r="I125" s="151" t="s">
        <v>22</v>
      </c>
      <c r="J125" s="73" t="str">
        <f>IF(J14="","",J14)</f>
        <v>26. 4. 2019</v>
      </c>
      <c r="K125" s="38"/>
      <c r="L125" s="42"/>
    </row>
    <row r="126" s="1" customFormat="1" ht="6.96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="1" customFormat="1" ht="15.15" customHeight="1">
      <c r="B127" s="37"/>
      <c r="C127" s="31" t="s">
        <v>24</v>
      </c>
      <c r="D127" s="38"/>
      <c r="E127" s="38"/>
      <c r="F127" s="26" t="str">
        <f>E17</f>
        <v xml:space="preserve"> </v>
      </c>
      <c r="G127" s="38"/>
      <c r="H127" s="38"/>
      <c r="I127" s="151" t="s">
        <v>29</v>
      </c>
      <c r="J127" s="35" t="str">
        <f>E23</f>
        <v xml:space="preserve"> </v>
      </c>
      <c r="K127" s="38"/>
      <c r="L127" s="42"/>
    </row>
    <row r="128" s="1" customFormat="1" ht="15.15" customHeight="1">
      <c r="B128" s="37"/>
      <c r="C128" s="31" t="s">
        <v>27</v>
      </c>
      <c r="D128" s="38"/>
      <c r="E128" s="38"/>
      <c r="F128" s="26" t="str">
        <f>IF(E20="","",E20)</f>
        <v>Vyplň údaj</v>
      </c>
      <c r="G128" s="38"/>
      <c r="H128" s="38"/>
      <c r="I128" s="151" t="s">
        <v>30</v>
      </c>
      <c r="J128" s="35" t="str">
        <f>E26</f>
        <v xml:space="preserve"> </v>
      </c>
      <c r="K128" s="38"/>
      <c r="L128" s="42"/>
    </row>
    <row r="129" s="1" customFormat="1" ht="10.32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="9" customFormat="1" ht="29.28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P132+P192+P202</f>
        <v>0</v>
      </c>
      <c r="Q131" s="98"/>
      <c r="R131" s="207">
        <f>R132+R192+R202</f>
        <v>4.117083</v>
      </c>
      <c r="S131" s="98"/>
      <c r="T131" s="208">
        <f>T132+T192+T202</f>
        <v>3.9439999999999995</v>
      </c>
      <c r="AT131" s="16" t="s">
        <v>72</v>
      </c>
      <c r="AU131" s="16" t="s">
        <v>193</v>
      </c>
      <c r="BK131" s="209">
        <f>BK132+BK192+BK202</f>
        <v>0</v>
      </c>
    </row>
    <row r="132" s="10" customFormat="1" ht="25.92" customHeight="1">
      <c r="B132" s="210"/>
      <c r="C132" s="211"/>
      <c r="D132" s="212" t="s">
        <v>72</v>
      </c>
      <c r="E132" s="213" t="s">
        <v>1190</v>
      </c>
      <c r="F132" s="213" t="s">
        <v>1191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P133+P159+P162+P165+P178+P183</f>
        <v>0</v>
      </c>
      <c r="Q132" s="218"/>
      <c r="R132" s="219">
        <f>R133+R159+R162+R165+R178+R183</f>
        <v>4.0533830000000002</v>
      </c>
      <c r="S132" s="218"/>
      <c r="T132" s="220">
        <f>T133+T159+T162+T165+T178+T183</f>
        <v>3.9439999999999995</v>
      </c>
      <c r="AR132" s="221" t="s">
        <v>81</v>
      </c>
      <c r="AT132" s="222" t="s">
        <v>72</v>
      </c>
      <c r="AU132" s="222" t="s">
        <v>73</v>
      </c>
      <c r="AY132" s="221" t="s">
        <v>208</v>
      </c>
      <c r="BK132" s="223">
        <f>BK133+BK159+BK162+BK165+BK178+BK183</f>
        <v>0</v>
      </c>
    </row>
    <row r="133" s="10" customFormat="1" ht="22.8" customHeight="1">
      <c r="B133" s="210"/>
      <c r="C133" s="211"/>
      <c r="D133" s="212" t="s">
        <v>72</v>
      </c>
      <c r="E133" s="248" t="s">
        <v>81</v>
      </c>
      <c r="F133" s="248" t="s">
        <v>1509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SUM(P134:P158)</f>
        <v>0</v>
      </c>
      <c r="Q133" s="218"/>
      <c r="R133" s="219">
        <f>SUM(R134:R158)</f>
        <v>3.2755479999999997</v>
      </c>
      <c r="S133" s="218"/>
      <c r="T133" s="220">
        <f>SUM(T134:T158)</f>
        <v>3.9439999999999995</v>
      </c>
      <c r="AR133" s="221" t="s">
        <v>81</v>
      </c>
      <c r="AT133" s="222" t="s">
        <v>72</v>
      </c>
      <c r="AU133" s="222" t="s">
        <v>81</v>
      </c>
      <c r="AY133" s="221" t="s">
        <v>208</v>
      </c>
      <c r="BK133" s="223">
        <f>SUM(BK134:BK158)</f>
        <v>0</v>
      </c>
    </row>
    <row r="134" s="1" customFormat="1" ht="24" customHeight="1">
      <c r="B134" s="37"/>
      <c r="C134" s="224" t="s">
        <v>81</v>
      </c>
      <c r="D134" s="224" t="s">
        <v>209</v>
      </c>
      <c r="E134" s="225" t="s">
        <v>3793</v>
      </c>
      <c r="F134" s="226" t="s">
        <v>3794</v>
      </c>
      <c r="G134" s="227" t="s">
        <v>712</v>
      </c>
      <c r="H134" s="228">
        <v>13.6</v>
      </c>
      <c r="I134" s="229"/>
      <c r="J134" s="230">
        <f>ROUND(I134*H134,2)</f>
        <v>0</v>
      </c>
      <c r="K134" s="226" t="s">
        <v>1195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</v>
      </c>
      <c r="R134" s="233">
        <f>Q134*H134</f>
        <v>0</v>
      </c>
      <c r="S134" s="233">
        <v>0.28999999999999998</v>
      </c>
      <c r="T134" s="234">
        <f>S134*H134</f>
        <v>3.9439999999999995</v>
      </c>
      <c r="AR134" s="235" t="s">
        <v>221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221</v>
      </c>
      <c r="BM134" s="235" t="s">
        <v>4051</v>
      </c>
    </row>
    <row r="135" s="12" customFormat="1">
      <c r="B135" s="260"/>
      <c r="C135" s="261"/>
      <c r="D135" s="262" t="s">
        <v>1513</v>
      </c>
      <c r="E135" s="263" t="s">
        <v>1</v>
      </c>
      <c r="F135" s="264" t="s">
        <v>4052</v>
      </c>
      <c r="G135" s="261"/>
      <c r="H135" s="265">
        <v>13.6</v>
      </c>
      <c r="I135" s="266"/>
      <c r="J135" s="261"/>
      <c r="K135" s="261"/>
      <c r="L135" s="267"/>
      <c r="M135" s="268"/>
      <c r="N135" s="269"/>
      <c r="O135" s="269"/>
      <c r="P135" s="269"/>
      <c r="Q135" s="269"/>
      <c r="R135" s="269"/>
      <c r="S135" s="269"/>
      <c r="T135" s="270"/>
      <c r="AT135" s="271" t="s">
        <v>1513</v>
      </c>
      <c r="AU135" s="271" t="s">
        <v>83</v>
      </c>
      <c r="AV135" s="12" t="s">
        <v>83</v>
      </c>
      <c r="AW135" s="12" t="s">
        <v>31</v>
      </c>
      <c r="AX135" s="12" t="s">
        <v>81</v>
      </c>
      <c r="AY135" s="271" t="s">
        <v>208</v>
      </c>
    </row>
    <row r="136" s="1" customFormat="1" ht="24" customHeight="1">
      <c r="B136" s="37"/>
      <c r="C136" s="224" t="s">
        <v>83</v>
      </c>
      <c r="D136" s="224" t="s">
        <v>209</v>
      </c>
      <c r="E136" s="225" t="s">
        <v>3797</v>
      </c>
      <c r="F136" s="226" t="s">
        <v>3798</v>
      </c>
      <c r="G136" s="227" t="s">
        <v>600</v>
      </c>
      <c r="H136" s="228">
        <v>3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0.036900000000000002</v>
      </c>
      <c r="R136" s="233">
        <f>Q136*H136</f>
        <v>0.11070000000000001</v>
      </c>
      <c r="S136" s="233">
        <v>0</v>
      </c>
      <c r="T136" s="234">
        <f>S136*H136</f>
        <v>0</v>
      </c>
      <c r="AR136" s="235" t="s">
        <v>221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221</v>
      </c>
      <c r="BM136" s="235" t="s">
        <v>4053</v>
      </c>
    </row>
    <row r="137" s="1" customFormat="1" ht="24" customHeight="1">
      <c r="B137" s="37"/>
      <c r="C137" s="224" t="s">
        <v>104</v>
      </c>
      <c r="D137" s="224" t="s">
        <v>209</v>
      </c>
      <c r="E137" s="225" t="s">
        <v>3800</v>
      </c>
      <c r="F137" s="226" t="s">
        <v>3801</v>
      </c>
      <c r="G137" s="227" t="s">
        <v>1525</v>
      </c>
      <c r="H137" s="228">
        <v>6.4000000000000004</v>
      </c>
      <c r="I137" s="229"/>
      <c r="J137" s="230">
        <f>ROUND(I137*H137,2)</f>
        <v>0</v>
      </c>
      <c r="K137" s="226" t="s">
        <v>1</v>
      </c>
      <c r="L137" s="42"/>
      <c r="M137" s="231" t="s">
        <v>1</v>
      </c>
      <c r="N137" s="232" t="s">
        <v>38</v>
      </c>
      <c r="O137" s="85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221</v>
      </c>
      <c r="AT137" s="235" t="s">
        <v>209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221</v>
      </c>
      <c r="BM137" s="235" t="s">
        <v>4054</v>
      </c>
    </row>
    <row r="138" s="12" customFormat="1">
      <c r="B138" s="260"/>
      <c r="C138" s="261"/>
      <c r="D138" s="262" t="s">
        <v>1513</v>
      </c>
      <c r="E138" s="263" t="s">
        <v>1</v>
      </c>
      <c r="F138" s="264" t="s">
        <v>4055</v>
      </c>
      <c r="G138" s="261"/>
      <c r="H138" s="265">
        <v>6.4000000000000004</v>
      </c>
      <c r="I138" s="266"/>
      <c r="J138" s="261"/>
      <c r="K138" s="261"/>
      <c r="L138" s="267"/>
      <c r="M138" s="268"/>
      <c r="N138" s="269"/>
      <c r="O138" s="269"/>
      <c r="P138" s="269"/>
      <c r="Q138" s="269"/>
      <c r="R138" s="269"/>
      <c r="S138" s="269"/>
      <c r="T138" s="270"/>
      <c r="AT138" s="271" t="s">
        <v>1513</v>
      </c>
      <c r="AU138" s="271" t="s">
        <v>83</v>
      </c>
      <c r="AV138" s="12" t="s">
        <v>83</v>
      </c>
      <c r="AW138" s="12" t="s">
        <v>31</v>
      </c>
      <c r="AX138" s="12" t="s">
        <v>81</v>
      </c>
      <c r="AY138" s="271" t="s">
        <v>208</v>
      </c>
    </row>
    <row r="139" s="1" customFormat="1" ht="24" customHeight="1">
      <c r="B139" s="37"/>
      <c r="C139" s="224" t="s">
        <v>221</v>
      </c>
      <c r="D139" s="224" t="s">
        <v>209</v>
      </c>
      <c r="E139" s="225" t="s">
        <v>3804</v>
      </c>
      <c r="F139" s="226" t="s">
        <v>3805</v>
      </c>
      <c r="G139" s="227" t="s">
        <v>1525</v>
      </c>
      <c r="H139" s="228">
        <v>13.6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221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221</v>
      </c>
      <c r="BM139" s="235" t="s">
        <v>4056</v>
      </c>
    </row>
    <row r="140" s="12" customFormat="1">
      <c r="B140" s="260"/>
      <c r="C140" s="261"/>
      <c r="D140" s="262" t="s">
        <v>1513</v>
      </c>
      <c r="E140" s="263" t="s">
        <v>1</v>
      </c>
      <c r="F140" s="264" t="s">
        <v>4057</v>
      </c>
      <c r="G140" s="261"/>
      <c r="H140" s="265">
        <v>13.6</v>
      </c>
      <c r="I140" s="266"/>
      <c r="J140" s="261"/>
      <c r="K140" s="261"/>
      <c r="L140" s="267"/>
      <c r="M140" s="268"/>
      <c r="N140" s="269"/>
      <c r="O140" s="269"/>
      <c r="P140" s="269"/>
      <c r="Q140" s="269"/>
      <c r="R140" s="269"/>
      <c r="S140" s="269"/>
      <c r="T140" s="270"/>
      <c r="AT140" s="271" t="s">
        <v>1513</v>
      </c>
      <c r="AU140" s="271" t="s">
        <v>83</v>
      </c>
      <c r="AV140" s="12" t="s">
        <v>83</v>
      </c>
      <c r="AW140" s="12" t="s">
        <v>31</v>
      </c>
      <c r="AX140" s="12" t="s">
        <v>81</v>
      </c>
      <c r="AY140" s="271" t="s">
        <v>208</v>
      </c>
    </row>
    <row r="141" s="1" customFormat="1" ht="24" customHeight="1">
      <c r="B141" s="37"/>
      <c r="C141" s="224" t="s">
        <v>207</v>
      </c>
      <c r="D141" s="224" t="s">
        <v>209</v>
      </c>
      <c r="E141" s="225" t="s">
        <v>3808</v>
      </c>
      <c r="F141" s="226" t="s">
        <v>1558</v>
      </c>
      <c r="G141" s="227" t="s">
        <v>1525</v>
      </c>
      <c r="H141" s="228">
        <v>4.0800000000000001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221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221</v>
      </c>
      <c r="BM141" s="235" t="s">
        <v>4058</v>
      </c>
    </row>
    <row r="142" s="12" customFormat="1">
      <c r="B142" s="260"/>
      <c r="C142" s="261"/>
      <c r="D142" s="262" t="s">
        <v>1513</v>
      </c>
      <c r="E142" s="263" t="s">
        <v>1</v>
      </c>
      <c r="F142" s="264" t="s">
        <v>4059</v>
      </c>
      <c r="G142" s="261"/>
      <c r="H142" s="265">
        <v>4.0800000000000001</v>
      </c>
      <c r="I142" s="266"/>
      <c r="J142" s="261"/>
      <c r="K142" s="261"/>
      <c r="L142" s="267"/>
      <c r="M142" s="268"/>
      <c r="N142" s="269"/>
      <c r="O142" s="269"/>
      <c r="P142" s="269"/>
      <c r="Q142" s="269"/>
      <c r="R142" s="269"/>
      <c r="S142" s="269"/>
      <c r="T142" s="270"/>
      <c r="AT142" s="271" t="s">
        <v>1513</v>
      </c>
      <c r="AU142" s="271" t="s">
        <v>83</v>
      </c>
      <c r="AV142" s="12" t="s">
        <v>83</v>
      </c>
      <c r="AW142" s="12" t="s">
        <v>31</v>
      </c>
      <c r="AX142" s="12" t="s">
        <v>81</v>
      </c>
      <c r="AY142" s="271" t="s">
        <v>208</v>
      </c>
    </row>
    <row r="143" s="1" customFormat="1" ht="16.5" customHeight="1">
      <c r="B143" s="37"/>
      <c r="C143" s="224" t="s">
        <v>228</v>
      </c>
      <c r="D143" s="224" t="s">
        <v>209</v>
      </c>
      <c r="E143" s="225" t="s">
        <v>3811</v>
      </c>
      <c r="F143" s="226" t="s">
        <v>3812</v>
      </c>
      <c r="G143" s="227" t="s">
        <v>712</v>
      </c>
      <c r="H143" s="228">
        <v>27.199999999999999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0.00084000000000000003</v>
      </c>
      <c r="R143" s="233">
        <f>Q143*H143</f>
        <v>0.022848</v>
      </c>
      <c r="S143" s="233">
        <v>0</v>
      </c>
      <c r="T143" s="234">
        <f>S143*H143</f>
        <v>0</v>
      </c>
      <c r="AR143" s="235" t="s">
        <v>221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221</v>
      </c>
      <c r="BM143" s="235" t="s">
        <v>4060</v>
      </c>
    </row>
    <row r="144" s="12" customFormat="1">
      <c r="B144" s="260"/>
      <c r="C144" s="261"/>
      <c r="D144" s="262" t="s">
        <v>1513</v>
      </c>
      <c r="E144" s="263" t="s">
        <v>1</v>
      </c>
      <c r="F144" s="264" t="s">
        <v>4061</v>
      </c>
      <c r="G144" s="261"/>
      <c r="H144" s="265">
        <v>27.199999999999999</v>
      </c>
      <c r="I144" s="266"/>
      <c r="J144" s="261"/>
      <c r="K144" s="261"/>
      <c r="L144" s="267"/>
      <c r="M144" s="268"/>
      <c r="N144" s="269"/>
      <c r="O144" s="269"/>
      <c r="P144" s="269"/>
      <c r="Q144" s="269"/>
      <c r="R144" s="269"/>
      <c r="S144" s="269"/>
      <c r="T144" s="270"/>
      <c r="AT144" s="271" t="s">
        <v>1513</v>
      </c>
      <c r="AU144" s="271" t="s">
        <v>83</v>
      </c>
      <c r="AV144" s="12" t="s">
        <v>83</v>
      </c>
      <c r="AW144" s="12" t="s">
        <v>31</v>
      </c>
      <c r="AX144" s="12" t="s">
        <v>81</v>
      </c>
      <c r="AY144" s="271" t="s">
        <v>208</v>
      </c>
    </row>
    <row r="145" s="1" customFormat="1" ht="24" customHeight="1">
      <c r="B145" s="37"/>
      <c r="C145" s="224" t="s">
        <v>302</v>
      </c>
      <c r="D145" s="224" t="s">
        <v>209</v>
      </c>
      <c r="E145" s="225" t="s">
        <v>3815</v>
      </c>
      <c r="F145" s="226" t="s">
        <v>3816</v>
      </c>
      <c r="G145" s="227" t="s">
        <v>712</v>
      </c>
      <c r="H145" s="228">
        <v>27.199999999999999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221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221</v>
      </c>
      <c r="BM145" s="235" t="s">
        <v>4062</v>
      </c>
    </row>
    <row r="146" s="12" customFormat="1">
      <c r="B146" s="260"/>
      <c r="C146" s="261"/>
      <c r="D146" s="262" t="s">
        <v>1513</v>
      </c>
      <c r="E146" s="263" t="s">
        <v>1</v>
      </c>
      <c r="F146" s="264" t="s">
        <v>4061</v>
      </c>
      <c r="G146" s="261"/>
      <c r="H146" s="265">
        <v>27.199999999999999</v>
      </c>
      <c r="I146" s="266"/>
      <c r="J146" s="261"/>
      <c r="K146" s="261"/>
      <c r="L146" s="267"/>
      <c r="M146" s="268"/>
      <c r="N146" s="269"/>
      <c r="O146" s="269"/>
      <c r="P146" s="269"/>
      <c r="Q146" s="269"/>
      <c r="R146" s="269"/>
      <c r="S146" s="269"/>
      <c r="T146" s="270"/>
      <c r="AT146" s="271" t="s">
        <v>1513</v>
      </c>
      <c r="AU146" s="271" t="s">
        <v>83</v>
      </c>
      <c r="AV146" s="12" t="s">
        <v>83</v>
      </c>
      <c r="AW146" s="12" t="s">
        <v>31</v>
      </c>
      <c r="AX146" s="12" t="s">
        <v>81</v>
      </c>
      <c r="AY146" s="271" t="s">
        <v>208</v>
      </c>
    </row>
    <row r="147" s="1" customFormat="1" ht="24" customHeight="1">
      <c r="B147" s="37"/>
      <c r="C147" s="224" t="s">
        <v>285</v>
      </c>
      <c r="D147" s="224" t="s">
        <v>209</v>
      </c>
      <c r="E147" s="225" t="s">
        <v>3818</v>
      </c>
      <c r="F147" s="226" t="s">
        <v>1575</v>
      </c>
      <c r="G147" s="227" t="s">
        <v>1525</v>
      </c>
      <c r="H147" s="228">
        <v>13.6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221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221</v>
      </c>
      <c r="BM147" s="235" t="s">
        <v>4063</v>
      </c>
    </row>
    <row r="148" s="12" customFormat="1">
      <c r="B148" s="260"/>
      <c r="C148" s="261"/>
      <c r="D148" s="262" t="s">
        <v>1513</v>
      </c>
      <c r="E148" s="263" t="s">
        <v>1</v>
      </c>
      <c r="F148" s="264" t="s">
        <v>4057</v>
      </c>
      <c r="G148" s="261"/>
      <c r="H148" s="265">
        <v>13.6</v>
      </c>
      <c r="I148" s="266"/>
      <c r="J148" s="261"/>
      <c r="K148" s="261"/>
      <c r="L148" s="267"/>
      <c r="M148" s="268"/>
      <c r="N148" s="269"/>
      <c r="O148" s="269"/>
      <c r="P148" s="269"/>
      <c r="Q148" s="269"/>
      <c r="R148" s="269"/>
      <c r="S148" s="269"/>
      <c r="T148" s="270"/>
      <c r="AT148" s="271" t="s">
        <v>1513</v>
      </c>
      <c r="AU148" s="271" t="s">
        <v>83</v>
      </c>
      <c r="AV148" s="12" t="s">
        <v>83</v>
      </c>
      <c r="AW148" s="12" t="s">
        <v>31</v>
      </c>
      <c r="AX148" s="12" t="s">
        <v>81</v>
      </c>
      <c r="AY148" s="271" t="s">
        <v>208</v>
      </c>
    </row>
    <row r="149" s="1" customFormat="1" ht="16.5" customHeight="1">
      <c r="B149" s="37"/>
      <c r="C149" s="224" t="s">
        <v>309</v>
      </c>
      <c r="D149" s="224" t="s">
        <v>209</v>
      </c>
      <c r="E149" s="225" t="s">
        <v>3820</v>
      </c>
      <c r="F149" s="226" t="s">
        <v>1583</v>
      </c>
      <c r="G149" s="227" t="s">
        <v>1525</v>
      </c>
      <c r="H149" s="228">
        <v>6.7999999999999998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221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221</v>
      </c>
      <c r="BM149" s="235" t="s">
        <v>4064</v>
      </c>
    </row>
    <row r="150" s="12" customFormat="1">
      <c r="B150" s="260"/>
      <c r="C150" s="261"/>
      <c r="D150" s="262" t="s">
        <v>1513</v>
      </c>
      <c r="E150" s="263" t="s">
        <v>1</v>
      </c>
      <c r="F150" s="264" t="s">
        <v>4065</v>
      </c>
      <c r="G150" s="261"/>
      <c r="H150" s="265">
        <v>6.7999999999999998</v>
      </c>
      <c r="I150" s="266"/>
      <c r="J150" s="261"/>
      <c r="K150" s="261"/>
      <c r="L150" s="267"/>
      <c r="M150" s="268"/>
      <c r="N150" s="269"/>
      <c r="O150" s="269"/>
      <c r="P150" s="269"/>
      <c r="Q150" s="269"/>
      <c r="R150" s="269"/>
      <c r="S150" s="269"/>
      <c r="T150" s="270"/>
      <c r="AT150" s="271" t="s">
        <v>1513</v>
      </c>
      <c r="AU150" s="271" t="s">
        <v>83</v>
      </c>
      <c r="AV150" s="12" t="s">
        <v>83</v>
      </c>
      <c r="AW150" s="12" t="s">
        <v>31</v>
      </c>
      <c r="AX150" s="12" t="s">
        <v>81</v>
      </c>
      <c r="AY150" s="271" t="s">
        <v>208</v>
      </c>
    </row>
    <row r="151" s="1" customFormat="1" ht="24" customHeight="1">
      <c r="B151" s="37"/>
      <c r="C151" s="224" t="s">
        <v>313</v>
      </c>
      <c r="D151" s="224" t="s">
        <v>209</v>
      </c>
      <c r="E151" s="225" t="s">
        <v>3823</v>
      </c>
      <c r="F151" s="226" t="s">
        <v>3824</v>
      </c>
      <c r="G151" s="227" t="s">
        <v>1227</v>
      </c>
      <c r="H151" s="228">
        <v>4.5599999999999996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221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221</v>
      </c>
      <c r="BM151" s="235" t="s">
        <v>4066</v>
      </c>
    </row>
    <row r="152" s="12" customFormat="1">
      <c r="B152" s="260"/>
      <c r="C152" s="261"/>
      <c r="D152" s="262" t="s">
        <v>1513</v>
      </c>
      <c r="E152" s="263" t="s">
        <v>1</v>
      </c>
      <c r="F152" s="264" t="s">
        <v>4067</v>
      </c>
      <c r="G152" s="261"/>
      <c r="H152" s="265">
        <v>4.5599999999999996</v>
      </c>
      <c r="I152" s="266"/>
      <c r="J152" s="261"/>
      <c r="K152" s="261"/>
      <c r="L152" s="267"/>
      <c r="M152" s="268"/>
      <c r="N152" s="269"/>
      <c r="O152" s="269"/>
      <c r="P152" s="269"/>
      <c r="Q152" s="269"/>
      <c r="R152" s="269"/>
      <c r="S152" s="269"/>
      <c r="T152" s="270"/>
      <c r="AT152" s="271" t="s">
        <v>1513</v>
      </c>
      <c r="AU152" s="271" t="s">
        <v>83</v>
      </c>
      <c r="AV152" s="12" t="s">
        <v>83</v>
      </c>
      <c r="AW152" s="12" t="s">
        <v>31</v>
      </c>
      <c r="AX152" s="12" t="s">
        <v>81</v>
      </c>
      <c r="AY152" s="271" t="s">
        <v>208</v>
      </c>
    </row>
    <row r="153" s="1" customFormat="1" ht="24" customHeight="1">
      <c r="B153" s="37"/>
      <c r="C153" s="224" t="s">
        <v>317</v>
      </c>
      <c r="D153" s="224" t="s">
        <v>209</v>
      </c>
      <c r="E153" s="225" t="s">
        <v>3827</v>
      </c>
      <c r="F153" s="226" t="s">
        <v>1586</v>
      </c>
      <c r="G153" s="227" t="s">
        <v>1525</v>
      </c>
      <c r="H153" s="228">
        <v>5.117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4068</v>
      </c>
    </row>
    <row r="154" s="12" customFormat="1">
      <c r="B154" s="260"/>
      <c r="C154" s="261"/>
      <c r="D154" s="262" t="s">
        <v>1513</v>
      </c>
      <c r="E154" s="263" t="s">
        <v>1</v>
      </c>
      <c r="F154" s="264" t="s">
        <v>4069</v>
      </c>
      <c r="G154" s="261"/>
      <c r="H154" s="265">
        <v>5.117</v>
      </c>
      <c r="I154" s="266"/>
      <c r="J154" s="261"/>
      <c r="K154" s="261"/>
      <c r="L154" s="267"/>
      <c r="M154" s="268"/>
      <c r="N154" s="269"/>
      <c r="O154" s="269"/>
      <c r="P154" s="269"/>
      <c r="Q154" s="269"/>
      <c r="R154" s="269"/>
      <c r="S154" s="269"/>
      <c r="T154" s="270"/>
      <c r="AT154" s="271" t="s">
        <v>1513</v>
      </c>
      <c r="AU154" s="271" t="s">
        <v>83</v>
      </c>
      <c r="AV154" s="12" t="s">
        <v>83</v>
      </c>
      <c r="AW154" s="12" t="s">
        <v>31</v>
      </c>
      <c r="AX154" s="12" t="s">
        <v>81</v>
      </c>
      <c r="AY154" s="271" t="s">
        <v>208</v>
      </c>
    </row>
    <row r="155" s="1" customFormat="1" ht="24" customHeight="1">
      <c r="B155" s="37"/>
      <c r="C155" s="224" t="s">
        <v>321</v>
      </c>
      <c r="D155" s="224" t="s">
        <v>209</v>
      </c>
      <c r="E155" s="225" t="s">
        <v>3830</v>
      </c>
      <c r="F155" s="226" t="s">
        <v>3831</v>
      </c>
      <c r="G155" s="227" t="s">
        <v>1525</v>
      </c>
      <c r="H155" s="228">
        <v>2.6179999999999999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4070</v>
      </c>
    </row>
    <row r="156" s="12" customFormat="1">
      <c r="B156" s="260"/>
      <c r="C156" s="261"/>
      <c r="D156" s="262" t="s">
        <v>1513</v>
      </c>
      <c r="E156" s="263" t="s">
        <v>1</v>
      </c>
      <c r="F156" s="264" t="s">
        <v>4071</v>
      </c>
      <c r="G156" s="261"/>
      <c r="H156" s="265">
        <v>2.6179999999999999</v>
      </c>
      <c r="I156" s="266"/>
      <c r="J156" s="261"/>
      <c r="K156" s="261"/>
      <c r="L156" s="267"/>
      <c r="M156" s="268"/>
      <c r="N156" s="269"/>
      <c r="O156" s="269"/>
      <c r="P156" s="269"/>
      <c r="Q156" s="269"/>
      <c r="R156" s="269"/>
      <c r="S156" s="269"/>
      <c r="T156" s="270"/>
      <c r="AT156" s="271" t="s">
        <v>1513</v>
      </c>
      <c r="AU156" s="271" t="s">
        <v>83</v>
      </c>
      <c r="AV156" s="12" t="s">
        <v>83</v>
      </c>
      <c r="AW156" s="12" t="s">
        <v>31</v>
      </c>
      <c r="AX156" s="12" t="s">
        <v>81</v>
      </c>
      <c r="AY156" s="271" t="s">
        <v>208</v>
      </c>
    </row>
    <row r="157" s="1" customFormat="1" ht="16.5" customHeight="1">
      <c r="B157" s="37"/>
      <c r="C157" s="250" t="s">
        <v>325</v>
      </c>
      <c r="D157" s="250" t="s">
        <v>281</v>
      </c>
      <c r="E157" s="251" t="s">
        <v>3834</v>
      </c>
      <c r="F157" s="252" t="s">
        <v>3835</v>
      </c>
      <c r="G157" s="253" t="s">
        <v>1227</v>
      </c>
      <c r="H157" s="254">
        <v>3.1419999999999999</v>
      </c>
      <c r="I157" s="255"/>
      <c r="J157" s="256">
        <f>ROUND(I157*H157,2)</f>
        <v>0</v>
      </c>
      <c r="K157" s="252" t="s">
        <v>1</v>
      </c>
      <c r="L157" s="257"/>
      <c r="M157" s="258" t="s">
        <v>1</v>
      </c>
      <c r="N157" s="259" t="s">
        <v>38</v>
      </c>
      <c r="O157" s="85"/>
      <c r="P157" s="233">
        <f>O157*H157</f>
        <v>0</v>
      </c>
      <c r="Q157" s="233">
        <v>1</v>
      </c>
      <c r="R157" s="233">
        <f>Q157*H157</f>
        <v>3.1419999999999999</v>
      </c>
      <c r="S157" s="233">
        <v>0</v>
      </c>
      <c r="T157" s="234">
        <f>S157*H157</f>
        <v>0</v>
      </c>
      <c r="AR157" s="235" t="s">
        <v>285</v>
      </c>
      <c r="AT157" s="235" t="s">
        <v>281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4072</v>
      </c>
    </row>
    <row r="158" s="12" customFormat="1">
      <c r="B158" s="260"/>
      <c r="C158" s="261"/>
      <c r="D158" s="262" t="s">
        <v>1513</v>
      </c>
      <c r="E158" s="263" t="s">
        <v>1</v>
      </c>
      <c r="F158" s="264" t="s">
        <v>4073</v>
      </c>
      <c r="G158" s="261"/>
      <c r="H158" s="265">
        <v>3.1415999999999999</v>
      </c>
      <c r="I158" s="266"/>
      <c r="J158" s="261"/>
      <c r="K158" s="261"/>
      <c r="L158" s="267"/>
      <c r="M158" s="268"/>
      <c r="N158" s="269"/>
      <c r="O158" s="269"/>
      <c r="P158" s="269"/>
      <c r="Q158" s="269"/>
      <c r="R158" s="269"/>
      <c r="S158" s="269"/>
      <c r="T158" s="270"/>
      <c r="AT158" s="271" t="s">
        <v>1513</v>
      </c>
      <c r="AU158" s="271" t="s">
        <v>83</v>
      </c>
      <c r="AV158" s="12" t="s">
        <v>83</v>
      </c>
      <c r="AW158" s="12" t="s">
        <v>31</v>
      </c>
      <c r="AX158" s="12" t="s">
        <v>81</v>
      </c>
      <c r="AY158" s="271" t="s">
        <v>208</v>
      </c>
    </row>
    <row r="159" s="10" customFormat="1" ht="22.8" customHeight="1">
      <c r="B159" s="210"/>
      <c r="C159" s="211"/>
      <c r="D159" s="212" t="s">
        <v>72</v>
      </c>
      <c r="E159" s="248" t="s">
        <v>83</v>
      </c>
      <c r="F159" s="248" t="s">
        <v>1589</v>
      </c>
      <c r="G159" s="211"/>
      <c r="H159" s="211"/>
      <c r="I159" s="214"/>
      <c r="J159" s="249">
        <f>BK159</f>
        <v>0</v>
      </c>
      <c r="K159" s="211"/>
      <c r="L159" s="216"/>
      <c r="M159" s="217"/>
      <c r="N159" s="218"/>
      <c r="O159" s="218"/>
      <c r="P159" s="219">
        <f>SUM(P160:P161)</f>
        <v>0</v>
      </c>
      <c r="Q159" s="218"/>
      <c r="R159" s="219">
        <f>SUM(R160:R161)</f>
        <v>0</v>
      </c>
      <c r="S159" s="218"/>
      <c r="T159" s="220">
        <f>SUM(T160:T161)</f>
        <v>0</v>
      </c>
      <c r="AR159" s="221" t="s">
        <v>81</v>
      </c>
      <c r="AT159" s="222" t="s">
        <v>72</v>
      </c>
      <c r="AU159" s="222" t="s">
        <v>81</v>
      </c>
      <c r="AY159" s="221" t="s">
        <v>208</v>
      </c>
      <c r="BK159" s="223">
        <f>SUM(BK160:BK161)</f>
        <v>0</v>
      </c>
    </row>
    <row r="160" s="1" customFormat="1" ht="24" customHeight="1">
      <c r="B160" s="37"/>
      <c r="C160" s="224" t="s">
        <v>329</v>
      </c>
      <c r="D160" s="224" t="s">
        <v>209</v>
      </c>
      <c r="E160" s="225" t="s">
        <v>3838</v>
      </c>
      <c r="F160" s="226" t="s">
        <v>3839</v>
      </c>
      <c r="G160" s="227" t="s">
        <v>712</v>
      </c>
      <c r="H160" s="228">
        <v>5.9500000000000002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4074</v>
      </c>
    </row>
    <row r="161" s="12" customFormat="1">
      <c r="B161" s="260"/>
      <c r="C161" s="261"/>
      <c r="D161" s="262" t="s">
        <v>1513</v>
      </c>
      <c r="E161" s="263" t="s">
        <v>1</v>
      </c>
      <c r="F161" s="264" t="s">
        <v>4075</v>
      </c>
      <c r="G161" s="261"/>
      <c r="H161" s="265">
        <v>5.9500000000000002</v>
      </c>
      <c r="I161" s="266"/>
      <c r="J161" s="261"/>
      <c r="K161" s="261"/>
      <c r="L161" s="267"/>
      <c r="M161" s="268"/>
      <c r="N161" s="269"/>
      <c r="O161" s="269"/>
      <c r="P161" s="269"/>
      <c r="Q161" s="269"/>
      <c r="R161" s="269"/>
      <c r="S161" s="269"/>
      <c r="T161" s="270"/>
      <c r="AT161" s="271" t="s">
        <v>1513</v>
      </c>
      <c r="AU161" s="271" t="s">
        <v>83</v>
      </c>
      <c r="AV161" s="12" t="s">
        <v>83</v>
      </c>
      <c r="AW161" s="12" t="s">
        <v>31</v>
      </c>
      <c r="AX161" s="12" t="s">
        <v>81</v>
      </c>
      <c r="AY161" s="271" t="s">
        <v>208</v>
      </c>
    </row>
    <row r="162" s="10" customFormat="1" ht="22.8" customHeight="1">
      <c r="B162" s="210"/>
      <c r="C162" s="211"/>
      <c r="D162" s="212" t="s">
        <v>72</v>
      </c>
      <c r="E162" s="248" t="s">
        <v>221</v>
      </c>
      <c r="F162" s="248" t="s">
        <v>1740</v>
      </c>
      <c r="G162" s="211"/>
      <c r="H162" s="211"/>
      <c r="I162" s="214"/>
      <c r="J162" s="249">
        <f>BK162</f>
        <v>0</v>
      </c>
      <c r="K162" s="211"/>
      <c r="L162" s="216"/>
      <c r="M162" s="217"/>
      <c r="N162" s="218"/>
      <c r="O162" s="218"/>
      <c r="P162" s="219">
        <f>SUM(P163:P164)</f>
        <v>0</v>
      </c>
      <c r="Q162" s="218"/>
      <c r="R162" s="219">
        <f>SUM(R163:R164)</f>
        <v>0</v>
      </c>
      <c r="S162" s="218"/>
      <c r="T162" s="220">
        <f>SUM(T163:T164)</f>
        <v>0</v>
      </c>
      <c r="AR162" s="221" t="s">
        <v>81</v>
      </c>
      <c r="AT162" s="222" t="s">
        <v>72</v>
      </c>
      <c r="AU162" s="222" t="s">
        <v>81</v>
      </c>
      <c r="AY162" s="221" t="s">
        <v>208</v>
      </c>
      <c r="BK162" s="223">
        <f>SUM(BK163:BK164)</f>
        <v>0</v>
      </c>
    </row>
    <row r="163" s="1" customFormat="1" ht="24" customHeight="1">
      <c r="B163" s="37"/>
      <c r="C163" s="224" t="s">
        <v>8</v>
      </c>
      <c r="D163" s="224" t="s">
        <v>209</v>
      </c>
      <c r="E163" s="225" t="s">
        <v>3842</v>
      </c>
      <c r="F163" s="226" t="s">
        <v>3843</v>
      </c>
      <c r="G163" s="227" t="s">
        <v>1525</v>
      </c>
      <c r="H163" s="228">
        <v>0.59499999999999997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4076</v>
      </c>
    </row>
    <row r="164" s="12" customFormat="1">
      <c r="B164" s="260"/>
      <c r="C164" s="261"/>
      <c r="D164" s="262" t="s">
        <v>1513</v>
      </c>
      <c r="E164" s="263" t="s">
        <v>1</v>
      </c>
      <c r="F164" s="264" t="s">
        <v>4077</v>
      </c>
      <c r="G164" s="261"/>
      <c r="H164" s="265">
        <v>0.59499999999999997</v>
      </c>
      <c r="I164" s="266"/>
      <c r="J164" s="261"/>
      <c r="K164" s="261"/>
      <c r="L164" s="267"/>
      <c r="M164" s="268"/>
      <c r="N164" s="269"/>
      <c r="O164" s="269"/>
      <c r="P164" s="269"/>
      <c r="Q164" s="269"/>
      <c r="R164" s="269"/>
      <c r="S164" s="269"/>
      <c r="T164" s="270"/>
      <c r="AT164" s="271" t="s">
        <v>1513</v>
      </c>
      <c r="AU164" s="271" t="s">
        <v>83</v>
      </c>
      <c r="AV164" s="12" t="s">
        <v>83</v>
      </c>
      <c r="AW164" s="12" t="s">
        <v>31</v>
      </c>
      <c r="AX164" s="12" t="s">
        <v>81</v>
      </c>
      <c r="AY164" s="271" t="s">
        <v>208</v>
      </c>
    </row>
    <row r="165" s="10" customFormat="1" ht="22.8" customHeight="1">
      <c r="B165" s="210"/>
      <c r="C165" s="211"/>
      <c r="D165" s="212" t="s">
        <v>72</v>
      </c>
      <c r="E165" s="248" t="s">
        <v>207</v>
      </c>
      <c r="F165" s="248" t="s">
        <v>3854</v>
      </c>
      <c r="G165" s="211"/>
      <c r="H165" s="211"/>
      <c r="I165" s="214"/>
      <c r="J165" s="249">
        <f>BK165</f>
        <v>0</v>
      </c>
      <c r="K165" s="211"/>
      <c r="L165" s="216"/>
      <c r="M165" s="217"/>
      <c r="N165" s="218"/>
      <c r="O165" s="218"/>
      <c r="P165" s="219">
        <f>SUM(P166:P177)</f>
        <v>0</v>
      </c>
      <c r="Q165" s="218"/>
      <c r="R165" s="219">
        <f>SUM(R166:R177)</f>
        <v>0.77563500000000007</v>
      </c>
      <c r="S165" s="218"/>
      <c r="T165" s="220">
        <f>SUM(T166:T177)</f>
        <v>0</v>
      </c>
      <c r="AR165" s="221" t="s">
        <v>81</v>
      </c>
      <c r="AT165" s="222" t="s">
        <v>72</v>
      </c>
      <c r="AU165" s="222" t="s">
        <v>81</v>
      </c>
      <c r="AY165" s="221" t="s">
        <v>208</v>
      </c>
      <c r="BK165" s="223">
        <f>SUM(BK166:BK177)</f>
        <v>0</v>
      </c>
    </row>
    <row r="166" s="1" customFormat="1" ht="16.5" customHeight="1">
      <c r="B166" s="37"/>
      <c r="C166" s="224" t="s">
        <v>336</v>
      </c>
      <c r="D166" s="224" t="s">
        <v>209</v>
      </c>
      <c r="E166" s="225" t="s">
        <v>3855</v>
      </c>
      <c r="F166" s="226" t="s">
        <v>3856</v>
      </c>
      <c r="G166" s="227" t="s">
        <v>712</v>
      </c>
      <c r="H166" s="228">
        <v>3.5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4078</v>
      </c>
    </row>
    <row r="167" s="12" customFormat="1">
      <c r="B167" s="260"/>
      <c r="C167" s="261"/>
      <c r="D167" s="262" t="s">
        <v>1513</v>
      </c>
      <c r="E167" s="263" t="s">
        <v>1</v>
      </c>
      <c r="F167" s="264" t="s">
        <v>4079</v>
      </c>
      <c r="G167" s="261"/>
      <c r="H167" s="265">
        <v>3.5</v>
      </c>
      <c r="I167" s="266"/>
      <c r="J167" s="261"/>
      <c r="K167" s="261"/>
      <c r="L167" s="267"/>
      <c r="M167" s="268"/>
      <c r="N167" s="269"/>
      <c r="O167" s="269"/>
      <c r="P167" s="269"/>
      <c r="Q167" s="269"/>
      <c r="R167" s="269"/>
      <c r="S167" s="269"/>
      <c r="T167" s="270"/>
      <c r="AT167" s="271" t="s">
        <v>1513</v>
      </c>
      <c r="AU167" s="271" t="s">
        <v>83</v>
      </c>
      <c r="AV167" s="12" t="s">
        <v>83</v>
      </c>
      <c r="AW167" s="12" t="s">
        <v>31</v>
      </c>
      <c r="AX167" s="12" t="s">
        <v>81</v>
      </c>
      <c r="AY167" s="271" t="s">
        <v>208</v>
      </c>
    </row>
    <row r="168" s="1" customFormat="1" ht="16.5" customHeight="1">
      <c r="B168" s="37"/>
      <c r="C168" s="224" t="s">
        <v>341</v>
      </c>
      <c r="D168" s="224" t="s">
        <v>209</v>
      </c>
      <c r="E168" s="225" t="s">
        <v>3859</v>
      </c>
      <c r="F168" s="226" t="s">
        <v>3860</v>
      </c>
      <c r="G168" s="227" t="s">
        <v>712</v>
      </c>
      <c r="H168" s="228">
        <v>3.5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4080</v>
      </c>
    </row>
    <row r="169" s="12" customFormat="1">
      <c r="B169" s="260"/>
      <c r="C169" s="261"/>
      <c r="D169" s="262" t="s">
        <v>1513</v>
      </c>
      <c r="E169" s="263" t="s">
        <v>1</v>
      </c>
      <c r="F169" s="264" t="s">
        <v>4079</v>
      </c>
      <c r="G169" s="261"/>
      <c r="H169" s="265">
        <v>3.5</v>
      </c>
      <c r="I169" s="266"/>
      <c r="J169" s="261"/>
      <c r="K169" s="261"/>
      <c r="L169" s="267"/>
      <c r="M169" s="268"/>
      <c r="N169" s="269"/>
      <c r="O169" s="269"/>
      <c r="P169" s="269"/>
      <c r="Q169" s="269"/>
      <c r="R169" s="269"/>
      <c r="S169" s="269"/>
      <c r="T169" s="270"/>
      <c r="AT169" s="271" t="s">
        <v>1513</v>
      </c>
      <c r="AU169" s="271" t="s">
        <v>83</v>
      </c>
      <c r="AV169" s="12" t="s">
        <v>83</v>
      </c>
      <c r="AW169" s="12" t="s">
        <v>31</v>
      </c>
      <c r="AX169" s="12" t="s">
        <v>81</v>
      </c>
      <c r="AY169" s="271" t="s">
        <v>208</v>
      </c>
    </row>
    <row r="170" s="1" customFormat="1" ht="24" customHeight="1">
      <c r="B170" s="37"/>
      <c r="C170" s="224" t="s">
        <v>345</v>
      </c>
      <c r="D170" s="224" t="s">
        <v>209</v>
      </c>
      <c r="E170" s="225" t="s">
        <v>3862</v>
      </c>
      <c r="F170" s="226" t="s">
        <v>3863</v>
      </c>
      <c r="G170" s="227" t="s">
        <v>712</v>
      </c>
      <c r="H170" s="228">
        <v>3.5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4081</v>
      </c>
    </row>
    <row r="171" s="12" customFormat="1">
      <c r="B171" s="260"/>
      <c r="C171" s="261"/>
      <c r="D171" s="262" t="s">
        <v>1513</v>
      </c>
      <c r="E171" s="263" t="s">
        <v>1</v>
      </c>
      <c r="F171" s="264" t="s">
        <v>4079</v>
      </c>
      <c r="G171" s="261"/>
      <c r="H171" s="265">
        <v>3.5</v>
      </c>
      <c r="I171" s="266"/>
      <c r="J171" s="261"/>
      <c r="K171" s="261"/>
      <c r="L171" s="267"/>
      <c r="M171" s="268"/>
      <c r="N171" s="269"/>
      <c r="O171" s="269"/>
      <c r="P171" s="269"/>
      <c r="Q171" s="269"/>
      <c r="R171" s="269"/>
      <c r="S171" s="269"/>
      <c r="T171" s="270"/>
      <c r="AT171" s="271" t="s">
        <v>1513</v>
      </c>
      <c r="AU171" s="271" t="s">
        <v>83</v>
      </c>
      <c r="AV171" s="12" t="s">
        <v>83</v>
      </c>
      <c r="AW171" s="12" t="s">
        <v>31</v>
      </c>
      <c r="AX171" s="12" t="s">
        <v>81</v>
      </c>
      <c r="AY171" s="271" t="s">
        <v>208</v>
      </c>
    </row>
    <row r="172" s="1" customFormat="1" ht="24" customHeight="1">
      <c r="B172" s="37"/>
      <c r="C172" s="224" t="s">
        <v>349</v>
      </c>
      <c r="D172" s="224" t="s">
        <v>209</v>
      </c>
      <c r="E172" s="225" t="s">
        <v>3865</v>
      </c>
      <c r="F172" s="226" t="s">
        <v>3866</v>
      </c>
      <c r="G172" s="227" t="s">
        <v>712</v>
      </c>
      <c r="H172" s="228">
        <v>5.9500000000000002</v>
      </c>
      <c r="I172" s="229"/>
      <c r="J172" s="230">
        <f>ROUND(I172*H172,2)</f>
        <v>0</v>
      </c>
      <c r="K172" s="226" t="s">
        <v>1195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0.13</v>
      </c>
      <c r="R172" s="233">
        <f>Q172*H172</f>
        <v>0.77350000000000008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4082</v>
      </c>
    </row>
    <row r="173" s="12" customFormat="1">
      <c r="B173" s="260"/>
      <c r="C173" s="261"/>
      <c r="D173" s="262" t="s">
        <v>1513</v>
      </c>
      <c r="E173" s="263" t="s">
        <v>1</v>
      </c>
      <c r="F173" s="264" t="s">
        <v>4075</v>
      </c>
      <c r="G173" s="261"/>
      <c r="H173" s="265">
        <v>5.9500000000000002</v>
      </c>
      <c r="I173" s="266"/>
      <c r="J173" s="261"/>
      <c r="K173" s="261"/>
      <c r="L173" s="267"/>
      <c r="M173" s="268"/>
      <c r="N173" s="269"/>
      <c r="O173" s="269"/>
      <c r="P173" s="269"/>
      <c r="Q173" s="269"/>
      <c r="R173" s="269"/>
      <c r="S173" s="269"/>
      <c r="T173" s="270"/>
      <c r="AT173" s="271" t="s">
        <v>1513</v>
      </c>
      <c r="AU173" s="271" t="s">
        <v>83</v>
      </c>
      <c r="AV173" s="12" t="s">
        <v>83</v>
      </c>
      <c r="AW173" s="12" t="s">
        <v>31</v>
      </c>
      <c r="AX173" s="12" t="s">
        <v>81</v>
      </c>
      <c r="AY173" s="271" t="s">
        <v>208</v>
      </c>
    </row>
    <row r="174" s="1" customFormat="1" ht="24" customHeight="1">
      <c r="B174" s="37"/>
      <c r="C174" s="224" t="s">
        <v>353</v>
      </c>
      <c r="D174" s="224" t="s">
        <v>209</v>
      </c>
      <c r="E174" s="225" t="s">
        <v>3868</v>
      </c>
      <c r="F174" s="226" t="s">
        <v>3869</v>
      </c>
      <c r="G174" s="227" t="s">
        <v>712</v>
      </c>
      <c r="H174" s="228">
        <v>3.5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0.00060999999999999997</v>
      </c>
      <c r="R174" s="233">
        <f>Q174*H174</f>
        <v>0.0021349999999999997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4083</v>
      </c>
    </row>
    <row r="175" s="12" customFormat="1">
      <c r="B175" s="260"/>
      <c r="C175" s="261"/>
      <c r="D175" s="262" t="s">
        <v>1513</v>
      </c>
      <c r="E175" s="263" t="s">
        <v>1</v>
      </c>
      <c r="F175" s="264" t="s">
        <v>4079</v>
      </c>
      <c r="G175" s="261"/>
      <c r="H175" s="265">
        <v>3.5</v>
      </c>
      <c r="I175" s="266"/>
      <c r="J175" s="261"/>
      <c r="K175" s="261"/>
      <c r="L175" s="267"/>
      <c r="M175" s="268"/>
      <c r="N175" s="269"/>
      <c r="O175" s="269"/>
      <c r="P175" s="269"/>
      <c r="Q175" s="269"/>
      <c r="R175" s="269"/>
      <c r="S175" s="269"/>
      <c r="T175" s="270"/>
      <c r="AT175" s="271" t="s">
        <v>1513</v>
      </c>
      <c r="AU175" s="271" t="s">
        <v>83</v>
      </c>
      <c r="AV175" s="12" t="s">
        <v>83</v>
      </c>
      <c r="AW175" s="12" t="s">
        <v>31</v>
      </c>
      <c r="AX175" s="12" t="s">
        <v>81</v>
      </c>
      <c r="AY175" s="271" t="s">
        <v>208</v>
      </c>
    </row>
    <row r="176" s="1" customFormat="1" ht="24" customHeight="1">
      <c r="B176" s="37"/>
      <c r="C176" s="224" t="s">
        <v>7</v>
      </c>
      <c r="D176" s="224" t="s">
        <v>209</v>
      </c>
      <c r="E176" s="225" t="s">
        <v>3871</v>
      </c>
      <c r="F176" s="226" t="s">
        <v>3872</v>
      </c>
      <c r="G176" s="227" t="s">
        <v>712</v>
      </c>
      <c r="H176" s="228">
        <v>3.5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4084</v>
      </c>
    </row>
    <row r="177" s="12" customFormat="1">
      <c r="B177" s="260"/>
      <c r="C177" s="261"/>
      <c r="D177" s="262" t="s">
        <v>1513</v>
      </c>
      <c r="E177" s="263" t="s">
        <v>1</v>
      </c>
      <c r="F177" s="264" t="s">
        <v>4079</v>
      </c>
      <c r="G177" s="261"/>
      <c r="H177" s="265">
        <v>3.5</v>
      </c>
      <c r="I177" s="266"/>
      <c r="J177" s="261"/>
      <c r="K177" s="261"/>
      <c r="L177" s="267"/>
      <c r="M177" s="268"/>
      <c r="N177" s="269"/>
      <c r="O177" s="269"/>
      <c r="P177" s="269"/>
      <c r="Q177" s="269"/>
      <c r="R177" s="269"/>
      <c r="S177" s="269"/>
      <c r="T177" s="270"/>
      <c r="AT177" s="271" t="s">
        <v>1513</v>
      </c>
      <c r="AU177" s="271" t="s">
        <v>83</v>
      </c>
      <c r="AV177" s="12" t="s">
        <v>83</v>
      </c>
      <c r="AW177" s="12" t="s">
        <v>31</v>
      </c>
      <c r="AX177" s="12" t="s">
        <v>81</v>
      </c>
      <c r="AY177" s="271" t="s">
        <v>208</v>
      </c>
    </row>
    <row r="178" s="10" customFormat="1" ht="22.8" customHeight="1">
      <c r="B178" s="210"/>
      <c r="C178" s="211"/>
      <c r="D178" s="212" t="s">
        <v>72</v>
      </c>
      <c r="E178" s="248" t="s">
        <v>309</v>
      </c>
      <c r="F178" s="248" t="s">
        <v>2267</v>
      </c>
      <c r="G178" s="211"/>
      <c r="H178" s="211"/>
      <c r="I178" s="214"/>
      <c r="J178" s="249">
        <f>BK178</f>
        <v>0</v>
      </c>
      <c r="K178" s="211"/>
      <c r="L178" s="216"/>
      <c r="M178" s="217"/>
      <c r="N178" s="218"/>
      <c r="O178" s="218"/>
      <c r="P178" s="219">
        <f>SUM(P179:P182)</f>
        <v>0</v>
      </c>
      <c r="Q178" s="218"/>
      <c r="R178" s="219">
        <f>SUM(R179:R182)</f>
        <v>0.0022000000000000001</v>
      </c>
      <c r="S178" s="218"/>
      <c r="T178" s="220">
        <f>SUM(T179:T182)</f>
        <v>0</v>
      </c>
      <c r="AR178" s="221" t="s">
        <v>81</v>
      </c>
      <c r="AT178" s="222" t="s">
        <v>72</v>
      </c>
      <c r="AU178" s="222" t="s">
        <v>81</v>
      </c>
      <c r="AY178" s="221" t="s">
        <v>208</v>
      </c>
      <c r="BK178" s="223">
        <f>SUM(BK179:BK182)</f>
        <v>0</v>
      </c>
    </row>
    <row r="179" s="1" customFormat="1" ht="24" customHeight="1">
      <c r="B179" s="37"/>
      <c r="C179" s="224" t="s">
        <v>360</v>
      </c>
      <c r="D179" s="224" t="s">
        <v>209</v>
      </c>
      <c r="E179" s="225" t="s">
        <v>3929</v>
      </c>
      <c r="F179" s="226" t="s">
        <v>3930</v>
      </c>
      <c r="G179" s="227" t="s">
        <v>600</v>
      </c>
      <c r="H179" s="228">
        <v>20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0.00011</v>
      </c>
      <c r="R179" s="233">
        <f>Q179*H179</f>
        <v>0.0022000000000000001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4085</v>
      </c>
    </row>
    <row r="180" s="12" customFormat="1">
      <c r="B180" s="260"/>
      <c r="C180" s="261"/>
      <c r="D180" s="262" t="s">
        <v>1513</v>
      </c>
      <c r="E180" s="263" t="s">
        <v>1</v>
      </c>
      <c r="F180" s="264" t="s">
        <v>4086</v>
      </c>
      <c r="G180" s="261"/>
      <c r="H180" s="265">
        <v>20</v>
      </c>
      <c r="I180" s="266"/>
      <c r="J180" s="261"/>
      <c r="K180" s="261"/>
      <c r="L180" s="267"/>
      <c r="M180" s="268"/>
      <c r="N180" s="269"/>
      <c r="O180" s="269"/>
      <c r="P180" s="269"/>
      <c r="Q180" s="269"/>
      <c r="R180" s="269"/>
      <c r="S180" s="269"/>
      <c r="T180" s="270"/>
      <c r="AT180" s="271" t="s">
        <v>1513</v>
      </c>
      <c r="AU180" s="271" t="s">
        <v>83</v>
      </c>
      <c r="AV180" s="12" t="s">
        <v>83</v>
      </c>
      <c r="AW180" s="12" t="s">
        <v>31</v>
      </c>
      <c r="AX180" s="12" t="s">
        <v>81</v>
      </c>
      <c r="AY180" s="271" t="s">
        <v>208</v>
      </c>
    </row>
    <row r="181" s="1" customFormat="1" ht="16.5" customHeight="1">
      <c r="B181" s="37"/>
      <c r="C181" s="224" t="s">
        <v>364</v>
      </c>
      <c r="D181" s="224" t="s">
        <v>209</v>
      </c>
      <c r="E181" s="225" t="s">
        <v>3932</v>
      </c>
      <c r="F181" s="226" t="s">
        <v>3933</v>
      </c>
      <c r="G181" s="227" t="s">
        <v>600</v>
      </c>
      <c r="H181" s="228">
        <v>20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4087</v>
      </c>
    </row>
    <row r="182" s="12" customFormat="1">
      <c r="B182" s="260"/>
      <c r="C182" s="261"/>
      <c r="D182" s="262" t="s">
        <v>1513</v>
      </c>
      <c r="E182" s="263" t="s">
        <v>1</v>
      </c>
      <c r="F182" s="264" t="s">
        <v>4086</v>
      </c>
      <c r="G182" s="261"/>
      <c r="H182" s="265">
        <v>20</v>
      </c>
      <c r="I182" s="266"/>
      <c r="J182" s="261"/>
      <c r="K182" s="261"/>
      <c r="L182" s="267"/>
      <c r="M182" s="268"/>
      <c r="N182" s="269"/>
      <c r="O182" s="269"/>
      <c r="P182" s="269"/>
      <c r="Q182" s="269"/>
      <c r="R182" s="269"/>
      <c r="S182" s="269"/>
      <c r="T182" s="270"/>
      <c r="AT182" s="271" t="s">
        <v>1513</v>
      </c>
      <c r="AU182" s="271" t="s">
        <v>83</v>
      </c>
      <c r="AV182" s="12" t="s">
        <v>83</v>
      </c>
      <c r="AW182" s="12" t="s">
        <v>31</v>
      </c>
      <c r="AX182" s="12" t="s">
        <v>81</v>
      </c>
      <c r="AY182" s="271" t="s">
        <v>208</v>
      </c>
    </row>
    <row r="183" s="10" customFormat="1" ht="22.8" customHeight="1">
      <c r="B183" s="210"/>
      <c r="C183" s="211"/>
      <c r="D183" s="212" t="s">
        <v>72</v>
      </c>
      <c r="E183" s="248" t="s">
        <v>1970</v>
      </c>
      <c r="F183" s="248" t="s">
        <v>1971</v>
      </c>
      <c r="G183" s="211"/>
      <c r="H183" s="211"/>
      <c r="I183" s="214"/>
      <c r="J183" s="249">
        <f>BK183</f>
        <v>0</v>
      </c>
      <c r="K183" s="211"/>
      <c r="L183" s="216"/>
      <c r="M183" s="217"/>
      <c r="N183" s="218"/>
      <c r="O183" s="218"/>
      <c r="P183" s="219">
        <f>SUM(P184:P191)</f>
        <v>0</v>
      </c>
      <c r="Q183" s="218"/>
      <c r="R183" s="219">
        <f>SUM(R184:R191)</f>
        <v>0</v>
      </c>
      <c r="S183" s="218"/>
      <c r="T183" s="220">
        <f>SUM(T184:T191)</f>
        <v>0</v>
      </c>
      <c r="AR183" s="221" t="s">
        <v>81</v>
      </c>
      <c r="AT183" s="222" t="s">
        <v>72</v>
      </c>
      <c r="AU183" s="222" t="s">
        <v>81</v>
      </c>
      <c r="AY183" s="221" t="s">
        <v>208</v>
      </c>
      <c r="BK183" s="223">
        <f>SUM(BK184:BK191)</f>
        <v>0</v>
      </c>
    </row>
    <row r="184" s="1" customFormat="1" ht="16.5" customHeight="1">
      <c r="B184" s="37"/>
      <c r="C184" s="224" t="s">
        <v>368</v>
      </c>
      <c r="D184" s="224" t="s">
        <v>209</v>
      </c>
      <c r="E184" s="225" t="s">
        <v>3935</v>
      </c>
      <c r="F184" s="226" t="s">
        <v>3936</v>
      </c>
      <c r="G184" s="227" t="s">
        <v>1227</v>
      </c>
      <c r="H184" s="228">
        <v>3.1419999999999999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4088</v>
      </c>
    </row>
    <row r="185" s="12" customFormat="1">
      <c r="B185" s="260"/>
      <c r="C185" s="261"/>
      <c r="D185" s="262" t="s">
        <v>1513</v>
      </c>
      <c r="E185" s="263" t="s">
        <v>1</v>
      </c>
      <c r="F185" s="264" t="s">
        <v>4073</v>
      </c>
      <c r="G185" s="261"/>
      <c r="H185" s="265">
        <v>3.1415999999999999</v>
      </c>
      <c r="I185" s="266"/>
      <c r="J185" s="261"/>
      <c r="K185" s="261"/>
      <c r="L185" s="267"/>
      <c r="M185" s="268"/>
      <c r="N185" s="269"/>
      <c r="O185" s="269"/>
      <c r="P185" s="269"/>
      <c r="Q185" s="269"/>
      <c r="R185" s="269"/>
      <c r="S185" s="269"/>
      <c r="T185" s="270"/>
      <c r="AT185" s="271" t="s">
        <v>1513</v>
      </c>
      <c r="AU185" s="271" t="s">
        <v>83</v>
      </c>
      <c r="AV185" s="12" t="s">
        <v>83</v>
      </c>
      <c r="AW185" s="12" t="s">
        <v>31</v>
      </c>
      <c r="AX185" s="12" t="s">
        <v>81</v>
      </c>
      <c r="AY185" s="271" t="s">
        <v>208</v>
      </c>
    </row>
    <row r="186" s="1" customFormat="1" ht="24" customHeight="1">
      <c r="B186" s="37"/>
      <c r="C186" s="224" t="s">
        <v>372</v>
      </c>
      <c r="D186" s="224" t="s">
        <v>209</v>
      </c>
      <c r="E186" s="225" t="s">
        <v>3938</v>
      </c>
      <c r="F186" s="226" t="s">
        <v>3939</v>
      </c>
      <c r="G186" s="227" t="s">
        <v>1227</v>
      </c>
      <c r="H186" s="228">
        <v>3.1419999999999999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4089</v>
      </c>
    </row>
    <row r="187" s="12" customFormat="1">
      <c r="B187" s="260"/>
      <c r="C187" s="261"/>
      <c r="D187" s="262" t="s">
        <v>1513</v>
      </c>
      <c r="E187" s="263" t="s">
        <v>1</v>
      </c>
      <c r="F187" s="264" t="s">
        <v>4073</v>
      </c>
      <c r="G187" s="261"/>
      <c r="H187" s="265">
        <v>3.1415999999999999</v>
      </c>
      <c r="I187" s="266"/>
      <c r="J187" s="261"/>
      <c r="K187" s="261"/>
      <c r="L187" s="267"/>
      <c r="M187" s="268"/>
      <c r="N187" s="269"/>
      <c r="O187" s="269"/>
      <c r="P187" s="269"/>
      <c r="Q187" s="269"/>
      <c r="R187" s="269"/>
      <c r="S187" s="269"/>
      <c r="T187" s="270"/>
      <c r="AT187" s="271" t="s">
        <v>1513</v>
      </c>
      <c r="AU187" s="271" t="s">
        <v>83</v>
      </c>
      <c r="AV187" s="12" t="s">
        <v>83</v>
      </c>
      <c r="AW187" s="12" t="s">
        <v>31</v>
      </c>
      <c r="AX187" s="12" t="s">
        <v>81</v>
      </c>
      <c r="AY187" s="271" t="s">
        <v>208</v>
      </c>
    </row>
    <row r="188" s="1" customFormat="1" ht="24" customHeight="1">
      <c r="B188" s="37"/>
      <c r="C188" s="224" t="s">
        <v>376</v>
      </c>
      <c r="D188" s="224" t="s">
        <v>209</v>
      </c>
      <c r="E188" s="225" t="s">
        <v>3941</v>
      </c>
      <c r="F188" s="226" t="s">
        <v>3942</v>
      </c>
      <c r="G188" s="227" t="s">
        <v>1227</v>
      </c>
      <c r="H188" s="228">
        <v>3.1419999999999999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4090</v>
      </c>
    </row>
    <row r="189" s="12" customFormat="1">
      <c r="B189" s="260"/>
      <c r="C189" s="261"/>
      <c r="D189" s="262" t="s">
        <v>1513</v>
      </c>
      <c r="E189" s="263" t="s">
        <v>1</v>
      </c>
      <c r="F189" s="264" t="s">
        <v>4073</v>
      </c>
      <c r="G189" s="261"/>
      <c r="H189" s="265">
        <v>3.1415999999999999</v>
      </c>
      <c r="I189" s="266"/>
      <c r="J189" s="261"/>
      <c r="K189" s="261"/>
      <c r="L189" s="267"/>
      <c r="M189" s="268"/>
      <c r="N189" s="269"/>
      <c r="O189" s="269"/>
      <c r="P189" s="269"/>
      <c r="Q189" s="269"/>
      <c r="R189" s="269"/>
      <c r="S189" s="269"/>
      <c r="T189" s="270"/>
      <c r="AT189" s="271" t="s">
        <v>1513</v>
      </c>
      <c r="AU189" s="271" t="s">
        <v>83</v>
      </c>
      <c r="AV189" s="12" t="s">
        <v>83</v>
      </c>
      <c r="AW189" s="12" t="s">
        <v>31</v>
      </c>
      <c r="AX189" s="12" t="s">
        <v>81</v>
      </c>
      <c r="AY189" s="271" t="s">
        <v>208</v>
      </c>
    </row>
    <row r="190" s="1" customFormat="1" ht="24" customHeight="1">
      <c r="B190" s="37"/>
      <c r="C190" s="224" t="s">
        <v>384</v>
      </c>
      <c r="D190" s="224" t="s">
        <v>209</v>
      </c>
      <c r="E190" s="225" t="s">
        <v>3944</v>
      </c>
      <c r="F190" s="226" t="s">
        <v>3945</v>
      </c>
      <c r="G190" s="227" t="s">
        <v>1227</v>
      </c>
      <c r="H190" s="228">
        <v>1.365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4091</v>
      </c>
    </row>
    <row r="191" s="12" customFormat="1">
      <c r="B191" s="260"/>
      <c r="C191" s="261"/>
      <c r="D191" s="262" t="s">
        <v>1513</v>
      </c>
      <c r="E191" s="263" t="s">
        <v>1</v>
      </c>
      <c r="F191" s="264" t="s">
        <v>4092</v>
      </c>
      <c r="G191" s="261"/>
      <c r="H191" s="265">
        <v>1.365</v>
      </c>
      <c r="I191" s="266"/>
      <c r="J191" s="261"/>
      <c r="K191" s="261"/>
      <c r="L191" s="267"/>
      <c r="M191" s="268"/>
      <c r="N191" s="269"/>
      <c r="O191" s="269"/>
      <c r="P191" s="269"/>
      <c r="Q191" s="269"/>
      <c r="R191" s="269"/>
      <c r="S191" s="269"/>
      <c r="T191" s="270"/>
      <c r="AT191" s="271" t="s">
        <v>1513</v>
      </c>
      <c r="AU191" s="271" t="s">
        <v>83</v>
      </c>
      <c r="AV191" s="12" t="s">
        <v>83</v>
      </c>
      <c r="AW191" s="12" t="s">
        <v>31</v>
      </c>
      <c r="AX191" s="12" t="s">
        <v>81</v>
      </c>
      <c r="AY191" s="271" t="s">
        <v>208</v>
      </c>
    </row>
    <row r="192" s="10" customFormat="1" ht="25.92" customHeight="1">
      <c r="B192" s="210"/>
      <c r="C192" s="211"/>
      <c r="D192" s="212" t="s">
        <v>72</v>
      </c>
      <c r="E192" s="213" t="s">
        <v>1200</v>
      </c>
      <c r="F192" s="213" t="s">
        <v>2003</v>
      </c>
      <c r="G192" s="211"/>
      <c r="H192" s="211"/>
      <c r="I192" s="214"/>
      <c r="J192" s="215">
        <f>BK192</f>
        <v>0</v>
      </c>
      <c r="K192" s="211"/>
      <c r="L192" s="216"/>
      <c r="M192" s="217"/>
      <c r="N192" s="218"/>
      <c r="O192" s="218"/>
      <c r="P192" s="219">
        <f>P193</f>
        <v>0</v>
      </c>
      <c r="Q192" s="218"/>
      <c r="R192" s="219">
        <f>R193</f>
        <v>0.035699999999999996</v>
      </c>
      <c r="S192" s="218"/>
      <c r="T192" s="220">
        <f>T193</f>
        <v>0</v>
      </c>
      <c r="AR192" s="221" t="s">
        <v>83</v>
      </c>
      <c r="AT192" s="222" t="s">
        <v>72</v>
      </c>
      <c r="AU192" s="222" t="s">
        <v>73</v>
      </c>
      <c r="AY192" s="221" t="s">
        <v>208</v>
      </c>
      <c r="BK192" s="223">
        <f>BK193</f>
        <v>0</v>
      </c>
    </row>
    <row r="193" s="10" customFormat="1" ht="22.8" customHeight="1">
      <c r="B193" s="210"/>
      <c r="C193" s="211"/>
      <c r="D193" s="212" t="s">
        <v>72</v>
      </c>
      <c r="E193" s="248" t="s">
        <v>4093</v>
      </c>
      <c r="F193" s="248" t="s">
        <v>4094</v>
      </c>
      <c r="G193" s="211"/>
      <c r="H193" s="211"/>
      <c r="I193" s="214"/>
      <c r="J193" s="249">
        <f>BK193</f>
        <v>0</v>
      </c>
      <c r="K193" s="211"/>
      <c r="L193" s="216"/>
      <c r="M193" s="217"/>
      <c r="N193" s="218"/>
      <c r="O193" s="218"/>
      <c r="P193" s="219">
        <f>SUM(P194:P201)</f>
        <v>0</v>
      </c>
      <c r="Q193" s="218"/>
      <c r="R193" s="219">
        <f>SUM(R194:R201)</f>
        <v>0.035699999999999996</v>
      </c>
      <c r="S193" s="218"/>
      <c r="T193" s="220">
        <f>SUM(T194:T201)</f>
        <v>0</v>
      </c>
      <c r="AR193" s="221" t="s">
        <v>83</v>
      </c>
      <c r="AT193" s="222" t="s">
        <v>72</v>
      </c>
      <c r="AU193" s="222" t="s">
        <v>81</v>
      </c>
      <c r="AY193" s="221" t="s">
        <v>208</v>
      </c>
      <c r="BK193" s="223">
        <f>SUM(BK194:BK201)</f>
        <v>0</v>
      </c>
    </row>
    <row r="194" s="1" customFormat="1" ht="24" customHeight="1">
      <c r="B194" s="37"/>
      <c r="C194" s="224" t="s">
        <v>388</v>
      </c>
      <c r="D194" s="224" t="s">
        <v>209</v>
      </c>
      <c r="E194" s="225" t="s">
        <v>4095</v>
      </c>
      <c r="F194" s="226" t="s">
        <v>4096</v>
      </c>
      <c r="G194" s="227" t="s">
        <v>600</v>
      </c>
      <c r="H194" s="228">
        <v>17</v>
      </c>
      <c r="I194" s="229"/>
      <c r="J194" s="230">
        <f>ROUND(I194*H194,2)</f>
        <v>0</v>
      </c>
      <c r="K194" s="226" t="s">
        <v>1195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336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336</v>
      </c>
      <c r="BM194" s="235" t="s">
        <v>4097</v>
      </c>
    </row>
    <row r="195" s="1" customFormat="1" ht="16.5" customHeight="1">
      <c r="B195" s="37"/>
      <c r="C195" s="250" t="s">
        <v>392</v>
      </c>
      <c r="D195" s="250" t="s">
        <v>281</v>
      </c>
      <c r="E195" s="251" t="s">
        <v>4098</v>
      </c>
      <c r="F195" s="252" t="s">
        <v>4099</v>
      </c>
      <c r="G195" s="253" t="s">
        <v>600</v>
      </c>
      <c r="H195" s="254">
        <v>17</v>
      </c>
      <c r="I195" s="255"/>
      <c r="J195" s="256">
        <f>ROUND(I195*H195,2)</f>
        <v>0</v>
      </c>
      <c r="K195" s="252" t="s">
        <v>1195</v>
      </c>
      <c r="L195" s="257"/>
      <c r="M195" s="258" t="s">
        <v>1</v>
      </c>
      <c r="N195" s="259" t="s">
        <v>38</v>
      </c>
      <c r="O195" s="85"/>
      <c r="P195" s="233">
        <f>O195*H195</f>
        <v>0</v>
      </c>
      <c r="Q195" s="233">
        <v>0.0020999999999999999</v>
      </c>
      <c r="R195" s="233">
        <f>Q195*H195</f>
        <v>0.035699999999999996</v>
      </c>
      <c r="S195" s="233">
        <v>0</v>
      </c>
      <c r="T195" s="234">
        <f>S195*H195</f>
        <v>0</v>
      </c>
      <c r="AR195" s="235" t="s">
        <v>404</v>
      </c>
      <c r="AT195" s="235" t="s">
        <v>281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336</v>
      </c>
      <c r="BM195" s="235" t="s">
        <v>4100</v>
      </c>
    </row>
    <row r="196" s="1" customFormat="1" ht="24" customHeight="1">
      <c r="B196" s="37"/>
      <c r="C196" s="224" t="s">
        <v>396</v>
      </c>
      <c r="D196" s="224" t="s">
        <v>209</v>
      </c>
      <c r="E196" s="225" t="s">
        <v>4101</v>
      </c>
      <c r="F196" s="226" t="s">
        <v>4102</v>
      </c>
      <c r="G196" s="227" t="s">
        <v>1227</v>
      </c>
      <c r="H196" s="228">
        <v>0.035999999999999997</v>
      </c>
      <c r="I196" s="229"/>
      <c r="J196" s="230">
        <f>ROUND(I196*H196,2)</f>
        <v>0</v>
      </c>
      <c r="K196" s="226" t="s">
        <v>1195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336</v>
      </c>
      <c r="AT196" s="235" t="s">
        <v>209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336</v>
      </c>
      <c r="BM196" s="235" t="s">
        <v>4103</v>
      </c>
    </row>
    <row r="197" s="1" customFormat="1" ht="16.5" customHeight="1">
      <c r="B197" s="37"/>
      <c r="C197" s="224" t="s">
        <v>400</v>
      </c>
      <c r="D197" s="224" t="s">
        <v>209</v>
      </c>
      <c r="E197" s="225" t="s">
        <v>4104</v>
      </c>
      <c r="F197" s="226" t="s">
        <v>4105</v>
      </c>
      <c r="G197" s="227" t="s">
        <v>212</v>
      </c>
      <c r="H197" s="228">
        <v>1</v>
      </c>
      <c r="I197" s="229"/>
      <c r="J197" s="230">
        <f>ROUND(I197*H197,2)</f>
        <v>0</v>
      </c>
      <c r="K197" s="226" t="s">
        <v>1</v>
      </c>
      <c r="L197" s="42"/>
      <c r="M197" s="231" t="s">
        <v>1</v>
      </c>
      <c r="N197" s="232" t="s">
        <v>38</v>
      </c>
      <c r="O197" s="85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336</v>
      </c>
      <c r="AT197" s="235" t="s">
        <v>209</v>
      </c>
      <c r="AU197" s="235" t="s">
        <v>83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336</v>
      </c>
      <c r="BM197" s="235" t="s">
        <v>4106</v>
      </c>
    </row>
    <row r="198" s="1" customFormat="1" ht="16.5" customHeight="1">
      <c r="B198" s="37"/>
      <c r="C198" s="224" t="s">
        <v>404</v>
      </c>
      <c r="D198" s="224" t="s">
        <v>209</v>
      </c>
      <c r="E198" s="225" t="s">
        <v>4107</v>
      </c>
      <c r="F198" s="226" t="s">
        <v>4108</v>
      </c>
      <c r="G198" s="227" t="s">
        <v>212</v>
      </c>
      <c r="H198" s="228">
        <v>1</v>
      </c>
      <c r="I198" s="229"/>
      <c r="J198" s="230">
        <f>ROUND(I198*H198,2)</f>
        <v>0</v>
      </c>
      <c r="K198" s="226" t="s">
        <v>1</v>
      </c>
      <c r="L198" s="42"/>
      <c r="M198" s="231" t="s">
        <v>1</v>
      </c>
      <c r="N198" s="232" t="s">
        <v>38</v>
      </c>
      <c r="O198" s="85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336</v>
      </c>
      <c r="AT198" s="235" t="s">
        <v>209</v>
      </c>
      <c r="AU198" s="235" t="s">
        <v>83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336</v>
      </c>
      <c r="BM198" s="235" t="s">
        <v>4109</v>
      </c>
    </row>
    <row r="199" s="1" customFormat="1" ht="16.5" customHeight="1">
      <c r="B199" s="37"/>
      <c r="C199" s="224" t="s">
        <v>408</v>
      </c>
      <c r="D199" s="224" t="s">
        <v>209</v>
      </c>
      <c r="E199" s="225" t="s">
        <v>4110</v>
      </c>
      <c r="F199" s="226" t="s">
        <v>4111</v>
      </c>
      <c r="G199" s="227" t="s">
        <v>212</v>
      </c>
      <c r="H199" s="228">
        <v>1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336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336</v>
      </c>
      <c r="BM199" s="235" t="s">
        <v>4112</v>
      </c>
    </row>
    <row r="200" s="1" customFormat="1" ht="16.5" customHeight="1">
      <c r="B200" s="37"/>
      <c r="C200" s="224" t="s">
        <v>412</v>
      </c>
      <c r="D200" s="224" t="s">
        <v>209</v>
      </c>
      <c r="E200" s="225" t="s">
        <v>4113</v>
      </c>
      <c r="F200" s="226" t="s">
        <v>4114</v>
      </c>
      <c r="G200" s="227" t="s">
        <v>212</v>
      </c>
      <c r="H200" s="228">
        <v>1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336</v>
      </c>
      <c r="AT200" s="235" t="s">
        <v>209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336</v>
      </c>
      <c r="BM200" s="235" t="s">
        <v>4115</v>
      </c>
    </row>
    <row r="201" s="1" customFormat="1" ht="16.5" customHeight="1">
      <c r="B201" s="37"/>
      <c r="C201" s="224" t="s">
        <v>416</v>
      </c>
      <c r="D201" s="224" t="s">
        <v>209</v>
      </c>
      <c r="E201" s="225" t="s">
        <v>4116</v>
      </c>
      <c r="F201" s="226" t="s">
        <v>4117</v>
      </c>
      <c r="G201" s="227" t="s">
        <v>864</v>
      </c>
      <c r="H201" s="228">
        <v>20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336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336</v>
      </c>
      <c r="BM201" s="235" t="s">
        <v>4118</v>
      </c>
    </row>
    <row r="202" s="10" customFormat="1" ht="25.92" customHeight="1">
      <c r="B202" s="210"/>
      <c r="C202" s="211"/>
      <c r="D202" s="212" t="s">
        <v>72</v>
      </c>
      <c r="E202" s="213" t="s">
        <v>281</v>
      </c>
      <c r="F202" s="213" t="s">
        <v>4119</v>
      </c>
      <c r="G202" s="211"/>
      <c r="H202" s="211"/>
      <c r="I202" s="214"/>
      <c r="J202" s="215">
        <f>BK202</f>
        <v>0</v>
      </c>
      <c r="K202" s="211"/>
      <c r="L202" s="216"/>
      <c r="M202" s="217"/>
      <c r="N202" s="218"/>
      <c r="O202" s="218"/>
      <c r="P202" s="219">
        <f>P203</f>
        <v>0</v>
      </c>
      <c r="Q202" s="218"/>
      <c r="R202" s="219">
        <f>R203</f>
        <v>0.027999999999999997</v>
      </c>
      <c r="S202" s="218"/>
      <c r="T202" s="220">
        <f>T203</f>
        <v>0</v>
      </c>
      <c r="AR202" s="221" t="s">
        <v>104</v>
      </c>
      <c r="AT202" s="222" t="s">
        <v>72</v>
      </c>
      <c r="AU202" s="222" t="s">
        <v>73</v>
      </c>
      <c r="AY202" s="221" t="s">
        <v>208</v>
      </c>
      <c r="BK202" s="223">
        <f>BK203</f>
        <v>0</v>
      </c>
    </row>
    <row r="203" s="10" customFormat="1" ht="22.8" customHeight="1">
      <c r="B203" s="210"/>
      <c r="C203" s="211"/>
      <c r="D203" s="212" t="s">
        <v>72</v>
      </c>
      <c r="E203" s="248" t="s">
        <v>4120</v>
      </c>
      <c r="F203" s="248" t="s">
        <v>749</v>
      </c>
      <c r="G203" s="211"/>
      <c r="H203" s="211"/>
      <c r="I203" s="214"/>
      <c r="J203" s="249">
        <f>BK203</f>
        <v>0</v>
      </c>
      <c r="K203" s="211"/>
      <c r="L203" s="216"/>
      <c r="M203" s="217"/>
      <c r="N203" s="218"/>
      <c r="O203" s="218"/>
      <c r="P203" s="219">
        <f>SUM(P204:P207)</f>
        <v>0</v>
      </c>
      <c r="Q203" s="218"/>
      <c r="R203" s="219">
        <f>SUM(R204:R207)</f>
        <v>0.027999999999999997</v>
      </c>
      <c r="S203" s="218"/>
      <c r="T203" s="220">
        <f>SUM(T204:T207)</f>
        <v>0</v>
      </c>
      <c r="AR203" s="221" t="s">
        <v>104</v>
      </c>
      <c r="AT203" s="222" t="s">
        <v>72</v>
      </c>
      <c r="AU203" s="222" t="s">
        <v>81</v>
      </c>
      <c r="AY203" s="221" t="s">
        <v>208</v>
      </c>
      <c r="BK203" s="223">
        <f>SUM(BK204:BK207)</f>
        <v>0</v>
      </c>
    </row>
    <row r="204" s="1" customFormat="1" ht="24" customHeight="1">
      <c r="B204" s="37"/>
      <c r="C204" s="224" t="s">
        <v>418</v>
      </c>
      <c r="D204" s="224" t="s">
        <v>209</v>
      </c>
      <c r="E204" s="225" t="s">
        <v>4121</v>
      </c>
      <c r="F204" s="226" t="s">
        <v>4122</v>
      </c>
      <c r="G204" s="227" t="s">
        <v>212</v>
      </c>
      <c r="H204" s="228">
        <v>1</v>
      </c>
      <c r="I204" s="229"/>
      <c r="J204" s="230">
        <f>ROUND(I204*H204,2)</f>
        <v>0</v>
      </c>
      <c r="K204" s="226" t="s">
        <v>1195</v>
      </c>
      <c r="L204" s="42"/>
      <c r="M204" s="231" t="s">
        <v>1</v>
      </c>
      <c r="N204" s="232" t="s">
        <v>38</v>
      </c>
      <c r="O204" s="85"/>
      <c r="P204" s="233">
        <f>O204*H204</f>
        <v>0</v>
      </c>
      <c r="Q204" s="233">
        <v>0</v>
      </c>
      <c r="R204" s="233">
        <f>Q204*H204</f>
        <v>0</v>
      </c>
      <c r="S204" s="233">
        <v>0</v>
      </c>
      <c r="T204" s="234">
        <f>S204*H204</f>
        <v>0</v>
      </c>
      <c r="AR204" s="235" t="s">
        <v>515</v>
      </c>
      <c r="AT204" s="235" t="s">
        <v>209</v>
      </c>
      <c r="AU204" s="235" t="s">
        <v>83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515</v>
      </c>
      <c r="BM204" s="235" t="s">
        <v>4123</v>
      </c>
    </row>
    <row r="205" s="1" customFormat="1" ht="16.5" customHeight="1">
      <c r="B205" s="37"/>
      <c r="C205" s="250" t="s">
        <v>420</v>
      </c>
      <c r="D205" s="250" t="s">
        <v>281</v>
      </c>
      <c r="E205" s="251" t="s">
        <v>4124</v>
      </c>
      <c r="F205" s="252" t="s">
        <v>4125</v>
      </c>
      <c r="G205" s="253" t="s">
        <v>212</v>
      </c>
      <c r="H205" s="254">
        <v>1</v>
      </c>
      <c r="I205" s="255"/>
      <c r="J205" s="256">
        <f>ROUND(I205*H205,2)</f>
        <v>0</v>
      </c>
      <c r="K205" s="252" t="s">
        <v>1195</v>
      </c>
      <c r="L205" s="257"/>
      <c r="M205" s="258" t="s">
        <v>1</v>
      </c>
      <c r="N205" s="259" t="s">
        <v>38</v>
      </c>
      <c r="O205" s="85"/>
      <c r="P205" s="233">
        <f>O205*H205</f>
        <v>0</v>
      </c>
      <c r="Q205" s="233">
        <v>0.0060000000000000001</v>
      </c>
      <c r="R205" s="233">
        <f>Q205*H205</f>
        <v>0.0060000000000000001</v>
      </c>
      <c r="S205" s="233">
        <v>0</v>
      </c>
      <c r="T205" s="234">
        <f>S205*H205</f>
        <v>0</v>
      </c>
      <c r="AR205" s="235" t="s">
        <v>801</v>
      </c>
      <c r="AT205" s="235" t="s">
        <v>281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801</v>
      </c>
      <c r="BM205" s="235" t="s">
        <v>4126</v>
      </c>
    </row>
    <row r="206" s="1" customFormat="1" ht="16.5" customHeight="1">
      <c r="B206" s="37"/>
      <c r="C206" s="224" t="s">
        <v>422</v>
      </c>
      <c r="D206" s="224" t="s">
        <v>209</v>
      </c>
      <c r="E206" s="225" t="s">
        <v>4127</v>
      </c>
      <c r="F206" s="226" t="s">
        <v>4128</v>
      </c>
      <c r="G206" s="227" t="s">
        <v>212</v>
      </c>
      <c r="H206" s="228">
        <v>1</v>
      </c>
      <c r="I206" s="229"/>
      <c r="J206" s="230">
        <f>ROUND(I206*H206,2)</f>
        <v>0</v>
      </c>
      <c r="K206" s="226" t="s">
        <v>1195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515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515</v>
      </c>
      <c r="BM206" s="235" t="s">
        <v>4129</v>
      </c>
    </row>
    <row r="207" s="1" customFormat="1" ht="24" customHeight="1">
      <c r="B207" s="37"/>
      <c r="C207" s="250" t="s">
        <v>424</v>
      </c>
      <c r="D207" s="250" t="s">
        <v>281</v>
      </c>
      <c r="E207" s="251" t="s">
        <v>4130</v>
      </c>
      <c r="F207" s="252" t="s">
        <v>4131</v>
      </c>
      <c r="G207" s="253" t="s">
        <v>212</v>
      </c>
      <c r="H207" s="254">
        <v>1</v>
      </c>
      <c r="I207" s="255"/>
      <c r="J207" s="256">
        <f>ROUND(I207*H207,2)</f>
        <v>0</v>
      </c>
      <c r="K207" s="252" t="s">
        <v>1195</v>
      </c>
      <c r="L207" s="257"/>
      <c r="M207" s="297" t="s">
        <v>1</v>
      </c>
      <c r="N207" s="298" t="s">
        <v>38</v>
      </c>
      <c r="O207" s="239"/>
      <c r="P207" s="240">
        <f>O207*H207</f>
        <v>0</v>
      </c>
      <c r="Q207" s="240">
        <v>0.021999999999999999</v>
      </c>
      <c r="R207" s="240">
        <f>Q207*H207</f>
        <v>0.021999999999999999</v>
      </c>
      <c r="S207" s="240">
        <v>0</v>
      </c>
      <c r="T207" s="241">
        <f>S207*H207</f>
        <v>0</v>
      </c>
      <c r="AR207" s="235" t="s">
        <v>801</v>
      </c>
      <c r="AT207" s="235" t="s">
        <v>281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801</v>
      </c>
      <c r="BM207" s="235" t="s">
        <v>4132</v>
      </c>
    </row>
    <row r="208" s="1" customFormat="1" ht="6.96" customHeight="1">
      <c r="B208" s="60"/>
      <c r="C208" s="61"/>
      <c r="D208" s="61"/>
      <c r="E208" s="61"/>
      <c r="F208" s="61"/>
      <c r="G208" s="61"/>
      <c r="H208" s="61"/>
      <c r="I208" s="182"/>
      <c r="J208" s="61"/>
      <c r="K208" s="61"/>
      <c r="L208" s="42"/>
    </row>
  </sheetData>
  <sheetProtection sheet="1" autoFilter="0" formatColumns="0" formatRows="0" objects="1" scenarios="1" spinCount="100000" saltValue="dXkN5DP8QW70+rU73DpjEqxUCoZyGkFxL0MOm2mJt81iYzXhhX5cYfWB6MyL/eyYUojf/afQwtcjK/0DPDXsXg==" hashValue="3m24p6XDUKQGxRgZa6u3ats+qrFXmjRMtEm6Omsl9dr2c403VDe87P316LQEziFN6q0PbDPLjUmoeP6Eay7vOw==" algorithmName="SHA-512" password="CC35"/>
  <autoFilter ref="C130:K20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180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ht="12" customHeight="1">
      <c r="B8" s="19"/>
      <c r="D8" s="147" t="s">
        <v>187</v>
      </c>
      <c r="L8" s="19"/>
    </row>
    <row r="9" s="1" customFormat="1" ht="16.5" customHeight="1">
      <c r="B9" s="42"/>
      <c r="E9" s="148" t="s">
        <v>4133</v>
      </c>
      <c r="F9" s="1"/>
      <c r="G9" s="1"/>
      <c r="H9" s="1"/>
      <c r="I9" s="149"/>
      <c r="L9" s="42"/>
    </row>
    <row r="10" s="1" customFormat="1" ht="12" customHeight="1">
      <c r="B10" s="42"/>
      <c r="D10" s="147" t="s">
        <v>233</v>
      </c>
      <c r="I10" s="149"/>
      <c r="L10" s="42"/>
    </row>
    <row r="11" s="1" customFormat="1" ht="36.96" customHeight="1">
      <c r="B11" s="42"/>
      <c r="E11" s="150" t="s">
        <v>2381</v>
      </c>
      <c r="F11" s="1"/>
      <c r="G11" s="1"/>
      <c r="H11" s="1"/>
      <c r="I11" s="149"/>
      <c r="L11" s="42"/>
    </row>
    <row r="12" s="1" customFormat="1">
      <c r="B12" s="42"/>
      <c r="I12" s="149"/>
      <c r="L12" s="42"/>
    </row>
    <row r="13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="1" customFormat="1" ht="10.8" customHeight="1">
      <c r="B15" s="42"/>
      <c r="I15" s="149"/>
      <c r="L15" s="42"/>
    </row>
    <row r="16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="1" customFormat="1" ht="6.96" customHeight="1">
      <c r="B18" s="42"/>
      <c r="I18" s="149"/>
      <c r="L18" s="42"/>
    </row>
    <row r="19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="1" customFormat="1" ht="6.96" customHeight="1">
      <c r="B21" s="42"/>
      <c r="I21" s="149"/>
      <c r="L21" s="42"/>
    </row>
    <row r="2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="1" customFormat="1" ht="6.96" customHeight="1">
      <c r="B24" s="42"/>
      <c r="I24" s="149"/>
      <c r="L24" s="42"/>
    </row>
    <row r="25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="1" customFormat="1" ht="6.96" customHeight="1">
      <c r="B27" s="42"/>
      <c r="I27" s="149"/>
      <c r="L27" s="42"/>
    </row>
    <row r="28" s="1" customFormat="1" ht="12" customHeight="1">
      <c r="B28" s="42"/>
      <c r="D28" s="147" t="s">
        <v>32</v>
      </c>
      <c r="I28" s="149"/>
      <c r="L28" s="42"/>
    </row>
    <row r="29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="1" customFormat="1" ht="6.96" customHeight="1">
      <c r="B30" s="42"/>
      <c r="I30" s="149"/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="1" customFormat="1" ht="25.44" customHeight="1">
      <c r="B32" s="42"/>
      <c r="D32" s="157" t="s">
        <v>33</v>
      </c>
      <c r="I32" s="149"/>
      <c r="J32" s="158">
        <f>ROUND(J126,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="1" customFormat="1" ht="14.4" customHeight="1">
      <c r="B35" s="42"/>
      <c r="D35" s="161" t="s">
        <v>37</v>
      </c>
      <c r="E35" s="147" t="s">
        <v>38</v>
      </c>
      <c r="F35" s="162">
        <f>ROUND((SUM(BE126:BE226)),  2)</f>
        <v>0</v>
      </c>
      <c r="I35" s="163">
        <v>0.20999999999999999</v>
      </c>
      <c r="J35" s="162">
        <f>ROUND(((SUM(BE126:BE226))*I35),  2)</f>
        <v>0</v>
      </c>
      <c r="L35" s="42"/>
    </row>
    <row r="36" s="1" customFormat="1" ht="14.4" customHeight="1">
      <c r="B36" s="42"/>
      <c r="E36" s="147" t="s">
        <v>39</v>
      </c>
      <c r="F36" s="162">
        <f>ROUND((SUM(BF126:BF226)),  2)</f>
        <v>0</v>
      </c>
      <c r="I36" s="163">
        <v>0.14999999999999999</v>
      </c>
      <c r="J36" s="162">
        <f>ROUND(((SUM(BF126:BF226))*I36),  2)</f>
        <v>0</v>
      </c>
      <c r="L36" s="42"/>
    </row>
    <row r="37" hidden="1" s="1" customFormat="1" ht="14.4" customHeight="1">
      <c r="B37" s="42"/>
      <c r="E37" s="147" t="s">
        <v>40</v>
      </c>
      <c r="F37" s="162">
        <f>ROUND((SUM(BG126:BG226)),  2)</f>
        <v>0</v>
      </c>
      <c r="I37" s="163">
        <v>0.20999999999999999</v>
      </c>
      <c r="J37" s="162">
        <f>0</f>
        <v>0</v>
      </c>
      <c r="L37" s="42"/>
    </row>
    <row r="38" hidden="1" s="1" customFormat="1" ht="14.4" customHeight="1">
      <c r="B38" s="42"/>
      <c r="E38" s="147" t="s">
        <v>41</v>
      </c>
      <c r="F38" s="162">
        <f>ROUND((SUM(BH126:BH226)),  2)</f>
        <v>0</v>
      </c>
      <c r="I38" s="163">
        <v>0.14999999999999999</v>
      </c>
      <c r="J38" s="162">
        <f>0</f>
        <v>0</v>
      </c>
      <c r="L38" s="42"/>
    </row>
    <row r="39" hidden="1" s="1" customFormat="1" ht="14.4" customHeight="1">
      <c r="B39" s="42"/>
      <c r="E39" s="147" t="s">
        <v>42</v>
      </c>
      <c r="F39" s="162">
        <f>ROUND((SUM(BI126:BI226)),  2)</f>
        <v>0</v>
      </c>
      <c r="I39" s="163">
        <v>0</v>
      </c>
      <c r="J39" s="162">
        <f>0</f>
        <v>0</v>
      </c>
      <c r="L39" s="42"/>
    </row>
    <row r="40" s="1" customFormat="1" ht="6.96" customHeight="1">
      <c r="B40" s="42"/>
      <c r="I40" s="149"/>
      <c r="L40" s="42"/>
    </row>
    <row r="41" s="1" customFormat="1" ht="25.4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="1" customFormat="1" ht="14.4" customHeight="1">
      <c r="B42" s="42"/>
      <c r="I42" s="149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="1" customFormat="1" ht="16.5" customHeight="1">
      <c r="B87" s="37"/>
      <c r="C87" s="38"/>
      <c r="D87" s="38"/>
      <c r="E87" s="186" t="s">
        <v>4133</v>
      </c>
      <c r="F87" s="38"/>
      <c r="G87" s="38"/>
      <c r="H87" s="38"/>
      <c r="I87" s="149"/>
      <c r="J87" s="38"/>
      <c r="K87" s="38"/>
      <c r="L87" s="42"/>
    </row>
    <row r="88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="1" customFormat="1" ht="16.5" customHeight="1">
      <c r="B89" s="37"/>
      <c r="C89" s="38"/>
      <c r="D89" s="38"/>
      <c r="E89" s="70" t="str">
        <f>E11</f>
        <v>STR - Strojní</v>
      </c>
      <c r="F89" s="38"/>
      <c r="G89" s="38"/>
      <c r="H89" s="38"/>
      <c r="I89" s="149"/>
      <c r="J89" s="38"/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="1" customFormat="1" ht="29.28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J126</f>
        <v>0</v>
      </c>
      <c r="K98" s="38"/>
      <c r="L98" s="42"/>
      <c r="AU98" s="16" t="s">
        <v>193</v>
      </c>
    </row>
    <row r="99" s="8" customFormat="1" ht="24.96" customHeight="1">
      <c r="B99" s="192"/>
      <c r="C99" s="193"/>
      <c r="D99" s="194" t="s">
        <v>1181</v>
      </c>
      <c r="E99" s="195"/>
      <c r="F99" s="195"/>
      <c r="G99" s="195"/>
      <c r="H99" s="195"/>
      <c r="I99" s="196"/>
      <c r="J99" s="197">
        <f>J127</f>
        <v>0</v>
      </c>
      <c r="K99" s="193"/>
      <c r="L99" s="198"/>
    </row>
    <row r="100" s="11" customFormat="1" ht="19.92" customHeight="1">
      <c r="B100" s="242"/>
      <c r="C100" s="127"/>
      <c r="D100" s="243" t="s">
        <v>1182</v>
      </c>
      <c r="E100" s="244"/>
      <c r="F100" s="244"/>
      <c r="G100" s="244"/>
      <c r="H100" s="244"/>
      <c r="I100" s="245"/>
      <c r="J100" s="246">
        <f>J128</f>
        <v>0</v>
      </c>
      <c r="K100" s="127"/>
      <c r="L100" s="247"/>
    </row>
    <row r="101" s="11" customFormat="1" ht="19.92" customHeight="1">
      <c r="B101" s="242"/>
      <c r="C101" s="127"/>
      <c r="D101" s="243" t="s">
        <v>1184</v>
      </c>
      <c r="E101" s="244"/>
      <c r="F101" s="244"/>
      <c r="G101" s="244"/>
      <c r="H101" s="244"/>
      <c r="I101" s="245"/>
      <c r="J101" s="246">
        <f>J136</f>
        <v>0</v>
      </c>
      <c r="K101" s="127"/>
      <c r="L101" s="247"/>
    </row>
    <row r="102" s="11" customFormat="1" ht="19.92" customHeight="1">
      <c r="B102" s="242"/>
      <c r="C102" s="127"/>
      <c r="D102" s="243" t="s">
        <v>1186</v>
      </c>
      <c r="E102" s="244"/>
      <c r="F102" s="244"/>
      <c r="G102" s="244"/>
      <c r="H102" s="244"/>
      <c r="I102" s="245"/>
      <c r="J102" s="246">
        <f>J139</f>
        <v>0</v>
      </c>
      <c r="K102" s="127"/>
      <c r="L102" s="247"/>
    </row>
    <row r="103" s="11" customFormat="1" ht="19.92" customHeight="1">
      <c r="B103" s="242"/>
      <c r="C103" s="127"/>
      <c r="D103" s="243" t="s">
        <v>1188</v>
      </c>
      <c r="E103" s="244"/>
      <c r="F103" s="244"/>
      <c r="G103" s="244"/>
      <c r="H103" s="244"/>
      <c r="I103" s="245"/>
      <c r="J103" s="246">
        <f>J219</f>
        <v>0</v>
      </c>
      <c r="K103" s="127"/>
      <c r="L103" s="247"/>
    </row>
    <row r="104" s="11" customFormat="1" ht="19.92" customHeight="1">
      <c r="B104" s="242"/>
      <c r="C104" s="127"/>
      <c r="D104" s="243" t="s">
        <v>1189</v>
      </c>
      <c r="E104" s="244"/>
      <c r="F104" s="244"/>
      <c r="G104" s="244"/>
      <c r="H104" s="244"/>
      <c r="I104" s="245"/>
      <c r="J104" s="246">
        <f>J222</f>
        <v>0</v>
      </c>
      <c r="K104" s="127"/>
      <c r="L104" s="247"/>
    </row>
    <row r="105" s="1" customFormat="1" ht="21.84" customHeight="1">
      <c r="B105" s="37"/>
      <c r="C105" s="38"/>
      <c r="D105" s="38"/>
      <c r="E105" s="38"/>
      <c r="F105" s="38"/>
      <c r="G105" s="38"/>
      <c r="H105" s="38"/>
      <c r="I105" s="149"/>
      <c r="J105" s="38"/>
      <c r="K105" s="38"/>
      <c r="L105" s="42"/>
    </row>
    <row r="106" s="1" customFormat="1" ht="6.96" customHeight="1">
      <c r="B106" s="60"/>
      <c r="C106" s="61"/>
      <c r="D106" s="61"/>
      <c r="E106" s="61"/>
      <c r="F106" s="61"/>
      <c r="G106" s="61"/>
      <c r="H106" s="61"/>
      <c r="I106" s="182"/>
      <c r="J106" s="61"/>
      <c r="K106" s="61"/>
      <c r="L106" s="42"/>
    </row>
    <row r="110" s="1" customFormat="1" ht="6.96" customHeight="1">
      <c r="B110" s="62"/>
      <c r="C110" s="63"/>
      <c r="D110" s="63"/>
      <c r="E110" s="63"/>
      <c r="F110" s="63"/>
      <c r="G110" s="63"/>
      <c r="H110" s="63"/>
      <c r="I110" s="185"/>
      <c r="J110" s="63"/>
      <c r="K110" s="63"/>
      <c r="L110" s="42"/>
    </row>
    <row r="111" s="1" customFormat="1" ht="24.96" customHeight="1">
      <c r="B111" s="37"/>
      <c r="C111" s="22" t="s">
        <v>194</v>
      </c>
      <c r="D111" s="38"/>
      <c r="E111" s="38"/>
      <c r="F111" s="38"/>
      <c r="G111" s="38"/>
      <c r="H111" s="38"/>
      <c r="I111" s="149"/>
      <c r="J111" s="38"/>
      <c r="K111" s="38"/>
      <c r="L111" s="42"/>
    </row>
    <row r="112" s="1" customFormat="1" ht="6.96" customHeight="1">
      <c r="B112" s="37"/>
      <c r="C112" s="38"/>
      <c r="D112" s="38"/>
      <c r="E112" s="38"/>
      <c r="F112" s="38"/>
      <c r="G112" s="38"/>
      <c r="H112" s="38"/>
      <c r="I112" s="149"/>
      <c r="J112" s="38"/>
      <c r="K112" s="38"/>
      <c r="L112" s="42"/>
    </row>
    <row r="113" s="1" customFormat="1" ht="12" customHeight="1">
      <c r="B113" s="37"/>
      <c r="C113" s="31" t="s">
        <v>16</v>
      </c>
      <c r="D113" s="38"/>
      <c r="E113" s="38"/>
      <c r="F113" s="38"/>
      <c r="G113" s="38"/>
      <c r="H113" s="38"/>
      <c r="I113" s="149"/>
      <c r="J113" s="38"/>
      <c r="K113" s="38"/>
      <c r="L113" s="42"/>
    </row>
    <row r="114" s="1" customFormat="1" ht="16.5" customHeight="1">
      <c r="B114" s="37"/>
      <c r="C114" s="38"/>
      <c r="D114" s="38"/>
      <c r="E114" s="186" t="str">
        <f>E7</f>
        <v>NOVÝ ZDROJ TEPLA, TEPLOVODNÍ ROZVODY A REGULACE VYTÁPĚNÍ DŘEVOTERM s.r.o, BŘEZOVÁ</v>
      </c>
      <c r="F114" s="31"/>
      <c r="G114" s="31"/>
      <c r="H114" s="31"/>
      <c r="I114" s="149"/>
      <c r="J114" s="38"/>
      <c r="K114" s="38"/>
      <c r="L114" s="42"/>
    </row>
    <row r="115" ht="12" customHeight="1">
      <c r="B115" s="20"/>
      <c r="C115" s="31" t="s">
        <v>187</v>
      </c>
      <c r="D115" s="21"/>
      <c r="E115" s="21"/>
      <c r="F115" s="21"/>
      <c r="G115" s="21"/>
      <c r="H115" s="21"/>
      <c r="I115" s="141"/>
      <c r="J115" s="21"/>
      <c r="K115" s="21"/>
      <c r="L115" s="19"/>
    </row>
    <row r="116" s="1" customFormat="1" ht="16.5" customHeight="1">
      <c r="B116" s="37"/>
      <c r="C116" s="38"/>
      <c r="D116" s="38"/>
      <c r="E116" s="186" t="s">
        <v>4133</v>
      </c>
      <c r="F116" s="38"/>
      <c r="G116" s="38"/>
      <c r="H116" s="38"/>
      <c r="I116" s="149"/>
      <c r="J116" s="38"/>
      <c r="K116" s="38"/>
      <c r="L116" s="42"/>
    </row>
    <row r="117" s="1" customFormat="1" ht="12" customHeight="1">
      <c r="B117" s="37"/>
      <c r="C117" s="31" t="s">
        <v>233</v>
      </c>
      <c r="D117" s="38"/>
      <c r="E117" s="38"/>
      <c r="F117" s="38"/>
      <c r="G117" s="38"/>
      <c r="H117" s="38"/>
      <c r="I117" s="149"/>
      <c r="J117" s="38"/>
      <c r="K117" s="38"/>
      <c r="L117" s="42"/>
    </row>
    <row r="118" s="1" customFormat="1" ht="16.5" customHeight="1">
      <c r="B118" s="37"/>
      <c r="C118" s="38"/>
      <c r="D118" s="38"/>
      <c r="E118" s="70" t="str">
        <f>E11</f>
        <v>STR - Strojní</v>
      </c>
      <c r="F118" s="38"/>
      <c r="G118" s="38"/>
      <c r="H118" s="38"/>
      <c r="I118" s="149"/>
      <c r="J118" s="38"/>
      <c r="K118" s="38"/>
      <c r="L118" s="42"/>
    </row>
    <row r="119" s="1" customFormat="1" ht="6.96" customHeight="1">
      <c r="B119" s="37"/>
      <c r="C119" s="38"/>
      <c r="D119" s="38"/>
      <c r="E119" s="38"/>
      <c r="F119" s="38"/>
      <c r="G119" s="38"/>
      <c r="H119" s="38"/>
      <c r="I119" s="149"/>
      <c r="J119" s="38"/>
      <c r="K119" s="38"/>
      <c r="L119" s="42"/>
    </row>
    <row r="120" s="1" customFormat="1" ht="12" customHeight="1">
      <c r="B120" s="37"/>
      <c r="C120" s="31" t="s">
        <v>20</v>
      </c>
      <c r="D120" s="38"/>
      <c r="E120" s="38"/>
      <c r="F120" s="26" t="str">
        <f>F14</f>
        <v xml:space="preserve"> </v>
      </c>
      <c r="G120" s="38"/>
      <c r="H120" s="38"/>
      <c r="I120" s="151" t="s">
        <v>22</v>
      </c>
      <c r="J120" s="73" t="str">
        <f>IF(J14="","",J14)</f>
        <v>26. 4. 2019</v>
      </c>
      <c r="K120" s="38"/>
      <c r="L120" s="42"/>
    </row>
    <row r="121" s="1" customFormat="1" ht="6.96" customHeight="1">
      <c r="B121" s="37"/>
      <c r="C121" s="38"/>
      <c r="D121" s="38"/>
      <c r="E121" s="38"/>
      <c r="F121" s="38"/>
      <c r="G121" s="38"/>
      <c r="H121" s="38"/>
      <c r="I121" s="149"/>
      <c r="J121" s="38"/>
      <c r="K121" s="38"/>
      <c r="L121" s="42"/>
    </row>
    <row r="122" s="1" customFormat="1" ht="15.15" customHeight="1">
      <c r="B122" s="37"/>
      <c r="C122" s="31" t="s">
        <v>24</v>
      </c>
      <c r="D122" s="38"/>
      <c r="E122" s="38"/>
      <c r="F122" s="26" t="str">
        <f>E17</f>
        <v xml:space="preserve"> </v>
      </c>
      <c r="G122" s="38"/>
      <c r="H122" s="38"/>
      <c r="I122" s="151" t="s">
        <v>29</v>
      </c>
      <c r="J122" s="35" t="str">
        <f>E23</f>
        <v xml:space="preserve"> </v>
      </c>
      <c r="K122" s="38"/>
      <c r="L122" s="42"/>
    </row>
    <row r="123" s="1" customFormat="1" ht="15.15" customHeight="1">
      <c r="B123" s="37"/>
      <c r="C123" s="31" t="s">
        <v>27</v>
      </c>
      <c r="D123" s="38"/>
      <c r="E123" s="38"/>
      <c r="F123" s="26" t="str">
        <f>IF(E20="","",E20)</f>
        <v>Vyplň údaj</v>
      </c>
      <c r="G123" s="38"/>
      <c r="H123" s="38"/>
      <c r="I123" s="151" t="s">
        <v>30</v>
      </c>
      <c r="J123" s="35" t="str">
        <f>E26</f>
        <v xml:space="preserve"> </v>
      </c>
      <c r="K123" s="38"/>
      <c r="L123" s="42"/>
    </row>
    <row r="124" s="1" customFormat="1" ht="10.32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="9" customFormat="1" ht="29.28" customHeight="1">
      <c r="B125" s="199"/>
      <c r="C125" s="200" t="s">
        <v>195</v>
      </c>
      <c r="D125" s="201" t="s">
        <v>58</v>
      </c>
      <c r="E125" s="201" t="s">
        <v>54</v>
      </c>
      <c r="F125" s="201" t="s">
        <v>55</v>
      </c>
      <c r="G125" s="201" t="s">
        <v>196</v>
      </c>
      <c r="H125" s="201" t="s">
        <v>197</v>
      </c>
      <c r="I125" s="202" t="s">
        <v>198</v>
      </c>
      <c r="J125" s="203" t="s">
        <v>191</v>
      </c>
      <c r="K125" s="204" t="s">
        <v>199</v>
      </c>
      <c r="L125" s="205"/>
      <c r="M125" s="94" t="s">
        <v>1</v>
      </c>
      <c r="N125" s="95" t="s">
        <v>37</v>
      </c>
      <c r="O125" s="95" t="s">
        <v>200</v>
      </c>
      <c r="P125" s="95" t="s">
        <v>201</v>
      </c>
      <c r="Q125" s="95" t="s">
        <v>202</v>
      </c>
      <c r="R125" s="95" t="s">
        <v>203</v>
      </c>
      <c r="S125" s="95" t="s">
        <v>204</v>
      </c>
      <c r="T125" s="96" t="s">
        <v>205</v>
      </c>
    </row>
    <row r="126" s="1" customFormat="1" ht="22.8" customHeight="1">
      <c r="B126" s="37"/>
      <c r="C126" s="101" t="s">
        <v>206</v>
      </c>
      <c r="D126" s="38"/>
      <c r="E126" s="38"/>
      <c r="F126" s="38"/>
      <c r="G126" s="38"/>
      <c r="H126" s="38"/>
      <c r="I126" s="149"/>
      <c r="J126" s="206">
        <f>BK126</f>
        <v>0</v>
      </c>
      <c r="K126" s="38"/>
      <c r="L126" s="42"/>
      <c r="M126" s="97"/>
      <c r="N126" s="98"/>
      <c r="O126" s="98"/>
      <c r="P126" s="207">
        <f>P127</f>
        <v>0</v>
      </c>
      <c r="Q126" s="98"/>
      <c r="R126" s="207">
        <f>R127</f>
        <v>13.236680000000002</v>
      </c>
      <c r="S126" s="98"/>
      <c r="T126" s="208">
        <f>T127</f>
        <v>0</v>
      </c>
      <c r="AT126" s="16" t="s">
        <v>72</v>
      </c>
      <c r="AU126" s="16" t="s">
        <v>193</v>
      </c>
      <c r="BK126" s="209">
        <f>BK127</f>
        <v>0</v>
      </c>
    </row>
    <row r="127" s="10" customFormat="1" ht="25.92" customHeight="1">
      <c r="B127" s="210"/>
      <c r="C127" s="211"/>
      <c r="D127" s="212" t="s">
        <v>72</v>
      </c>
      <c r="E127" s="213" t="s">
        <v>1200</v>
      </c>
      <c r="F127" s="213" t="s">
        <v>1201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P128+P136+P139+P219+P222</f>
        <v>0</v>
      </c>
      <c r="Q127" s="218"/>
      <c r="R127" s="219">
        <f>R128+R136+R139+R219+R222</f>
        <v>13.236680000000002</v>
      </c>
      <c r="S127" s="218"/>
      <c r="T127" s="220">
        <f>T128+T136+T139+T219+T222</f>
        <v>0</v>
      </c>
      <c r="AR127" s="221" t="s">
        <v>83</v>
      </c>
      <c r="AT127" s="222" t="s">
        <v>72</v>
      </c>
      <c r="AU127" s="222" t="s">
        <v>73</v>
      </c>
      <c r="AY127" s="221" t="s">
        <v>208</v>
      </c>
      <c r="BK127" s="223">
        <f>BK128+BK136+BK139+BK219+BK222</f>
        <v>0</v>
      </c>
    </row>
    <row r="128" s="10" customFormat="1" ht="22.8" customHeight="1">
      <c r="B128" s="210"/>
      <c r="C128" s="211"/>
      <c r="D128" s="212" t="s">
        <v>72</v>
      </c>
      <c r="E128" s="248" t="s">
        <v>1202</v>
      </c>
      <c r="F128" s="248" t="s">
        <v>1203</v>
      </c>
      <c r="G128" s="211"/>
      <c r="H128" s="211"/>
      <c r="I128" s="214"/>
      <c r="J128" s="249">
        <f>BK128</f>
        <v>0</v>
      </c>
      <c r="K128" s="211"/>
      <c r="L128" s="216"/>
      <c r="M128" s="217"/>
      <c r="N128" s="218"/>
      <c r="O128" s="218"/>
      <c r="P128" s="219">
        <f>SUM(P129:P135)</f>
        <v>0</v>
      </c>
      <c r="Q128" s="218"/>
      <c r="R128" s="219">
        <f>SUM(R129:R135)</f>
        <v>0.30356</v>
      </c>
      <c r="S128" s="218"/>
      <c r="T128" s="220">
        <f>SUM(T129:T135)</f>
        <v>0</v>
      </c>
      <c r="AR128" s="221" t="s">
        <v>83</v>
      </c>
      <c r="AT128" s="222" t="s">
        <v>72</v>
      </c>
      <c r="AU128" s="222" t="s">
        <v>81</v>
      </c>
      <c r="AY128" s="221" t="s">
        <v>208</v>
      </c>
      <c r="BK128" s="223">
        <f>SUM(BK129:BK135)</f>
        <v>0</v>
      </c>
    </row>
    <row r="129" s="1" customFormat="1" ht="24" customHeight="1">
      <c r="B129" s="37"/>
      <c r="C129" s="224" t="s">
        <v>81</v>
      </c>
      <c r="D129" s="224" t="s">
        <v>209</v>
      </c>
      <c r="E129" s="225" t="s">
        <v>1204</v>
      </c>
      <c r="F129" s="226" t="s">
        <v>1205</v>
      </c>
      <c r="G129" s="227" t="s">
        <v>600</v>
      </c>
      <c r="H129" s="228">
        <v>49</v>
      </c>
      <c r="I129" s="229"/>
      <c r="J129" s="230">
        <f>ROUND(I129*H129,2)</f>
        <v>0</v>
      </c>
      <c r="K129" s="226" t="s">
        <v>1</v>
      </c>
      <c r="L129" s="42"/>
      <c r="M129" s="231" t="s">
        <v>1</v>
      </c>
      <c r="N129" s="232" t="s">
        <v>38</v>
      </c>
      <c r="O129" s="85"/>
      <c r="P129" s="233">
        <f>O129*H129</f>
        <v>0</v>
      </c>
      <c r="Q129" s="233">
        <v>0.00019000000000000001</v>
      </c>
      <c r="R129" s="233">
        <f>Q129*H129</f>
        <v>0.0093100000000000006</v>
      </c>
      <c r="S129" s="233">
        <v>0</v>
      </c>
      <c r="T129" s="234">
        <f>S129*H129</f>
        <v>0</v>
      </c>
      <c r="AR129" s="235" t="s">
        <v>336</v>
      </c>
      <c r="AT129" s="235" t="s">
        <v>209</v>
      </c>
      <c r="AU129" s="235" t="s">
        <v>83</v>
      </c>
      <c r="AY129" s="16" t="s">
        <v>208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6" t="s">
        <v>81</v>
      </c>
      <c r="BK129" s="236">
        <f>ROUND(I129*H129,2)</f>
        <v>0</v>
      </c>
      <c r="BL129" s="16" t="s">
        <v>336</v>
      </c>
      <c r="BM129" s="235" t="s">
        <v>4134</v>
      </c>
    </row>
    <row r="130" s="1" customFormat="1" ht="24" customHeight="1">
      <c r="B130" s="37"/>
      <c r="C130" s="250" t="s">
        <v>83</v>
      </c>
      <c r="D130" s="250" t="s">
        <v>281</v>
      </c>
      <c r="E130" s="251" t="s">
        <v>1210</v>
      </c>
      <c r="F130" s="252" t="s">
        <v>1211</v>
      </c>
      <c r="G130" s="253" t="s">
        <v>600</v>
      </c>
      <c r="H130" s="254">
        <v>4</v>
      </c>
      <c r="I130" s="255"/>
      <c r="J130" s="256">
        <f>ROUND(I130*H130,2)</f>
        <v>0</v>
      </c>
      <c r="K130" s="252" t="s">
        <v>1</v>
      </c>
      <c r="L130" s="257"/>
      <c r="M130" s="258" t="s">
        <v>1</v>
      </c>
      <c r="N130" s="259" t="s">
        <v>38</v>
      </c>
      <c r="O130" s="85"/>
      <c r="P130" s="233">
        <f>O130*H130</f>
        <v>0</v>
      </c>
      <c r="Q130" s="233">
        <v>0.00072000000000000005</v>
      </c>
      <c r="R130" s="233">
        <f>Q130*H130</f>
        <v>0.0028800000000000002</v>
      </c>
      <c r="S130" s="233">
        <v>0</v>
      </c>
      <c r="T130" s="234">
        <f>S130*H130</f>
        <v>0</v>
      </c>
      <c r="AR130" s="235" t="s">
        <v>404</v>
      </c>
      <c r="AT130" s="235" t="s">
        <v>281</v>
      </c>
      <c r="AU130" s="235" t="s">
        <v>83</v>
      </c>
      <c r="AY130" s="16" t="s">
        <v>208</v>
      </c>
      <c r="BE130" s="236">
        <f>IF(N130="základní",J130,0)</f>
        <v>0</v>
      </c>
      <c r="BF130" s="236">
        <f>IF(N130="snížená",J130,0)</f>
        <v>0</v>
      </c>
      <c r="BG130" s="236">
        <f>IF(N130="zákl. přenesená",J130,0)</f>
        <v>0</v>
      </c>
      <c r="BH130" s="236">
        <f>IF(N130="sníž. přenesená",J130,0)</f>
        <v>0</v>
      </c>
      <c r="BI130" s="236">
        <f>IF(N130="nulová",J130,0)</f>
        <v>0</v>
      </c>
      <c r="BJ130" s="16" t="s">
        <v>81</v>
      </c>
      <c r="BK130" s="236">
        <f>ROUND(I130*H130,2)</f>
        <v>0</v>
      </c>
      <c r="BL130" s="16" t="s">
        <v>336</v>
      </c>
      <c r="BM130" s="235" t="s">
        <v>4135</v>
      </c>
    </row>
    <row r="131" s="1" customFormat="1" ht="24" customHeight="1">
      <c r="B131" s="37"/>
      <c r="C131" s="250" t="s">
        <v>104</v>
      </c>
      <c r="D131" s="250" t="s">
        <v>281</v>
      </c>
      <c r="E131" s="251" t="s">
        <v>4136</v>
      </c>
      <c r="F131" s="252" t="s">
        <v>4137</v>
      </c>
      <c r="G131" s="253" t="s">
        <v>600</v>
      </c>
      <c r="H131" s="254">
        <v>45</v>
      </c>
      <c r="I131" s="255"/>
      <c r="J131" s="256">
        <f>ROUND(I131*H131,2)</f>
        <v>0</v>
      </c>
      <c r="K131" s="252" t="s">
        <v>1</v>
      </c>
      <c r="L131" s="257"/>
      <c r="M131" s="258" t="s">
        <v>1</v>
      </c>
      <c r="N131" s="259" t="s">
        <v>38</v>
      </c>
      <c r="O131" s="85"/>
      <c r="P131" s="233">
        <f>O131*H131</f>
        <v>0</v>
      </c>
      <c r="Q131" s="233">
        <v>0.0012099999999999999</v>
      </c>
      <c r="R131" s="233">
        <f>Q131*H131</f>
        <v>0.054449999999999998</v>
      </c>
      <c r="S131" s="233">
        <v>0</v>
      </c>
      <c r="T131" s="234">
        <f>S131*H131</f>
        <v>0</v>
      </c>
      <c r="AR131" s="235" t="s">
        <v>404</v>
      </c>
      <c r="AT131" s="235" t="s">
        <v>281</v>
      </c>
      <c r="AU131" s="235" t="s">
        <v>83</v>
      </c>
      <c r="AY131" s="16" t="s">
        <v>208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6" t="s">
        <v>81</v>
      </c>
      <c r="BK131" s="236">
        <f>ROUND(I131*H131,2)</f>
        <v>0</v>
      </c>
      <c r="BL131" s="16" t="s">
        <v>336</v>
      </c>
      <c r="BM131" s="235" t="s">
        <v>4138</v>
      </c>
    </row>
    <row r="132" s="1" customFormat="1" ht="24" customHeight="1">
      <c r="B132" s="37"/>
      <c r="C132" s="224" t="s">
        <v>221</v>
      </c>
      <c r="D132" s="224" t="s">
        <v>209</v>
      </c>
      <c r="E132" s="225" t="s">
        <v>1216</v>
      </c>
      <c r="F132" s="226" t="s">
        <v>1217</v>
      </c>
      <c r="G132" s="227" t="s">
        <v>600</v>
      </c>
      <c r="H132" s="228">
        <v>96</v>
      </c>
      <c r="I132" s="229"/>
      <c r="J132" s="230">
        <f>ROUND(I132*H132,2)</f>
        <v>0</v>
      </c>
      <c r="K132" s="226" t="s">
        <v>1</v>
      </c>
      <c r="L132" s="42"/>
      <c r="M132" s="231" t="s">
        <v>1</v>
      </c>
      <c r="N132" s="232" t="s">
        <v>38</v>
      </c>
      <c r="O132" s="85"/>
      <c r="P132" s="233">
        <f>O132*H132</f>
        <v>0</v>
      </c>
      <c r="Q132" s="233">
        <v>0.00027</v>
      </c>
      <c r="R132" s="233">
        <f>Q132*H132</f>
        <v>0.025919999999999999</v>
      </c>
      <c r="S132" s="233">
        <v>0</v>
      </c>
      <c r="T132" s="234">
        <f>S132*H132</f>
        <v>0</v>
      </c>
      <c r="AR132" s="235" t="s">
        <v>336</v>
      </c>
      <c r="AT132" s="235" t="s">
        <v>209</v>
      </c>
      <c r="AU132" s="235" t="s">
        <v>83</v>
      </c>
      <c r="AY132" s="16" t="s">
        <v>208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6" t="s">
        <v>81</v>
      </c>
      <c r="BK132" s="236">
        <f>ROUND(I132*H132,2)</f>
        <v>0</v>
      </c>
      <c r="BL132" s="16" t="s">
        <v>336</v>
      </c>
      <c r="BM132" s="235" t="s">
        <v>4139</v>
      </c>
    </row>
    <row r="133" s="1" customFormat="1" ht="24" customHeight="1">
      <c r="B133" s="37"/>
      <c r="C133" s="250" t="s">
        <v>207</v>
      </c>
      <c r="D133" s="250" t="s">
        <v>281</v>
      </c>
      <c r="E133" s="251" t="s">
        <v>4140</v>
      </c>
      <c r="F133" s="252" t="s">
        <v>4141</v>
      </c>
      <c r="G133" s="253" t="s">
        <v>600</v>
      </c>
      <c r="H133" s="254">
        <v>2</v>
      </c>
      <c r="I133" s="255"/>
      <c r="J133" s="256">
        <f>ROUND(I133*H133,2)</f>
        <v>0</v>
      </c>
      <c r="K133" s="252" t="s">
        <v>1</v>
      </c>
      <c r="L133" s="257"/>
      <c r="M133" s="258" t="s">
        <v>1</v>
      </c>
      <c r="N133" s="259" t="s">
        <v>38</v>
      </c>
      <c r="O133" s="85"/>
      <c r="P133" s="233">
        <f>O133*H133</f>
        <v>0</v>
      </c>
      <c r="Q133" s="233">
        <v>0.0020999999999999999</v>
      </c>
      <c r="R133" s="233">
        <f>Q133*H133</f>
        <v>0.0041999999999999997</v>
      </c>
      <c r="S133" s="233">
        <v>0</v>
      </c>
      <c r="T133" s="234">
        <f>S133*H133</f>
        <v>0</v>
      </c>
      <c r="AR133" s="235" t="s">
        <v>404</v>
      </c>
      <c r="AT133" s="235" t="s">
        <v>281</v>
      </c>
      <c r="AU133" s="235" t="s">
        <v>83</v>
      </c>
      <c r="AY133" s="16" t="s">
        <v>208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81</v>
      </c>
      <c r="BK133" s="236">
        <f>ROUND(I133*H133,2)</f>
        <v>0</v>
      </c>
      <c r="BL133" s="16" t="s">
        <v>336</v>
      </c>
      <c r="BM133" s="235" t="s">
        <v>4142</v>
      </c>
    </row>
    <row r="134" s="1" customFormat="1" ht="24" customHeight="1">
      <c r="B134" s="37"/>
      <c r="C134" s="250" t="s">
        <v>228</v>
      </c>
      <c r="D134" s="250" t="s">
        <v>281</v>
      </c>
      <c r="E134" s="251" t="s">
        <v>4143</v>
      </c>
      <c r="F134" s="252" t="s">
        <v>4144</v>
      </c>
      <c r="G134" s="253" t="s">
        <v>600</v>
      </c>
      <c r="H134" s="254">
        <v>94</v>
      </c>
      <c r="I134" s="255"/>
      <c r="J134" s="256">
        <f>ROUND(I134*H134,2)</f>
        <v>0</v>
      </c>
      <c r="K134" s="252" t="s">
        <v>1</v>
      </c>
      <c r="L134" s="257"/>
      <c r="M134" s="258" t="s">
        <v>1</v>
      </c>
      <c r="N134" s="259" t="s">
        <v>38</v>
      </c>
      <c r="O134" s="85"/>
      <c r="P134" s="233">
        <f>O134*H134</f>
        <v>0</v>
      </c>
      <c r="Q134" s="233">
        <v>0.0022000000000000001</v>
      </c>
      <c r="R134" s="233">
        <f>Q134*H134</f>
        <v>0.20680000000000001</v>
      </c>
      <c r="S134" s="233">
        <v>0</v>
      </c>
      <c r="T134" s="234">
        <f>S134*H134</f>
        <v>0</v>
      </c>
      <c r="AR134" s="235" t="s">
        <v>404</v>
      </c>
      <c r="AT134" s="235" t="s">
        <v>281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4145</v>
      </c>
    </row>
    <row r="135" s="1" customFormat="1" ht="24" customHeight="1">
      <c r="B135" s="37"/>
      <c r="C135" s="224" t="s">
        <v>302</v>
      </c>
      <c r="D135" s="224" t="s">
        <v>209</v>
      </c>
      <c r="E135" s="225" t="s">
        <v>1225</v>
      </c>
      <c r="F135" s="226" t="s">
        <v>1226</v>
      </c>
      <c r="G135" s="227" t="s">
        <v>1227</v>
      </c>
      <c r="H135" s="228">
        <v>0.30399999999999999</v>
      </c>
      <c r="I135" s="229"/>
      <c r="J135" s="230">
        <f>ROUND(I135*H135,2)</f>
        <v>0</v>
      </c>
      <c r="K135" s="226" t="s">
        <v>1</v>
      </c>
      <c r="L135" s="42"/>
      <c r="M135" s="231" t="s">
        <v>1</v>
      </c>
      <c r="N135" s="232" t="s">
        <v>38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336</v>
      </c>
      <c r="AT135" s="235" t="s">
        <v>209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4146</v>
      </c>
    </row>
    <row r="136" s="10" customFormat="1" ht="22.8" customHeight="1">
      <c r="B136" s="210"/>
      <c r="C136" s="211"/>
      <c r="D136" s="212" t="s">
        <v>72</v>
      </c>
      <c r="E136" s="248" t="s">
        <v>1249</v>
      </c>
      <c r="F136" s="248" t="s">
        <v>1250</v>
      </c>
      <c r="G136" s="211"/>
      <c r="H136" s="211"/>
      <c r="I136" s="214"/>
      <c r="J136" s="249">
        <f>BK136</f>
        <v>0</v>
      </c>
      <c r="K136" s="211"/>
      <c r="L136" s="216"/>
      <c r="M136" s="217"/>
      <c r="N136" s="218"/>
      <c r="O136" s="218"/>
      <c r="P136" s="219">
        <f>SUM(P137:P138)</f>
        <v>0</v>
      </c>
      <c r="Q136" s="218"/>
      <c r="R136" s="219">
        <f>SUM(R137:R138)</f>
        <v>0</v>
      </c>
      <c r="S136" s="218"/>
      <c r="T136" s="220">
        <f>SUM(T137:T138)</f>
        <v>0</v>
      </c>
      <c r="AR136" s="221" t="s">
        <v>83</v>
      </c>
      <c r="AT136" s="222" t="s">
        <v>72</v>
      </c>
      <c r="AU136" s="222" t="s">
        <v>81</v>
      </c>
      <c r="AY136" s="221" t="s">
        <v>208</v>
      </c>
      <c r="BK136" s="223">
        <f>SUM(BK137:BK138)</f>
        <v>0</v>
      </c>
    </row>
    <row r="137" s="1" customFormat="1" ht="24" customHeight="1">
      <c r="B137" s="37"/>
      <c r="C137" s="224" t="s">
        <v>285</v>
      </c>
      <c r="D137" s="224" t="s">
        <v>209</v>
      </c>
      <c r="E137" s="225" t="s">
        <v>1251</v>
      </c>
      <c r="F137" s="226" t="s">
        <v>2639</v>
      </c>
      <c r="G137" s="227" t="s">
        <v>4147</v>
      </c>
      <c r="H137" s="228">
        <v>1</v>
      </c>
      <c r="I137" s="229"/>
      <c r="J137" s="230">
        <f>ROUND(I137*H137,2)</f>
        <v>0</v>
      </c>
      <c r="K137" s="226" t="s">
        <v>1</v>
      </c>
      <c r="L137" s="42"/>
      <c r="M137" s="231" t="s">
        <v>1</v>
      </c>
      <c r="N137" s="232" t="s">
        <v>38</v>
      </c>
      <c r="O137" s="85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336</v>
      </c>
      <c r="AT137" s="235" t="s">
        <v>209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336</v>
      </c>
      <c r="BM137" s="235" t="s">
        <v>4148</v>
      </c>
    </row>
    <row r="138" s="1" customFormat="1" ht="16.5" customHeight="1">
      <c r="B138" s="37"/>
      <c r="C138" s="224" t="s">
        <v>309</v>
      </c>
      <c r="D138" s="224" t="s">
        <v>209</v>
      </c>
      <c r="E138" s="225" t="s">
        <v>1254</v>
      </c>
      <c r="F138" s="226" t="s">
        <v>2641</v>
      </c>
      <c r="G138" s="227" t="s">
        <v>1256</v>
      </c>
      <c r="H138" s="228">
        <v>72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4149</v>
      </c>
    </row>
    <row r="139" s="10" customFormat="1" ht="22.8" customHeight="1">
      <c r="B139" s="210"/>
      <c r="C139" s="211"/>
      <c r="D139" s="212" t="s">
        <v>72</v>
      </c>
      <c r="E139" s="248" t="s">
        <v>1340</v>
      </c>
      <c r="F139" s="248" t="s">
        <v>1250</v>
      </c>
      <c r="G139" s="211"/>
      <c r="H139" s="211"/>
      <c r="I139" s="214"/>
      <c r="J139" s="249">
        <f>BK139</f>
        <v>0</v>
      </c>
      <c r="K139" s="211"/>
      <c r="L139" s="216"/>
      <c r="M139" s="217"/>
      <c r="N139" s="218"/>
      <c r="O139" s="218"/>
      <c r="P139" s="219">
        <f>SUM(P140:P218)</f>
        <v>0</v>
      </c>
      <c r="Q139" s="218"/>
      <c r="R139" s="219">
        <f>SUM(R140:R218)</f>
        <v>12.927340000000003</v>
      </c>
      <c r="S139" s="218"/>
      <c r="T139" s="220">
        <f>SUM(T140:T218)</f>
        <v>0</v>
      </c>
      <c r="AR139" s="221" t="s">
        <v>83</v>
      </c>
      <c r="AT139" s="222" t="s">
        <v>72</v>
      </c>
      <c r="AU139" s="222" t="s">
        <v>81</v>
      </c>
      <c r="AY139" s="221" t="s">
        <v>208</v>
      </c>
      <c r="BK139" s="223">
        <f>SUM(BK140:BK218)</f>
        <v>0</v>
      </c>
    </row>
    <row r="140" s="1" customFormat="1" ht="24" customHeight="1">
      <c r="B140" s="37"/>
      <c r="C140" s="224" t="s">
        <v>313</v>
      </c>
      <c r="D140" s="224" t="s">
        <v>209</v>
      </c>
      <c r="E140" s="225" t="s">
        <v>4150</v>
      </c>
      <c r="F140" s="226" t="s">
        <v>4151</v>
      </c>
      <c r="G140" s="227" t="s">
        <v>600</v>
      </c>
      <c r="H140" s="228">
        <v>4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0.0036600000000000001</v>
      </c>
      <c r="R140" s="233">
        <f>Q140*H140</f>
        <v>0.01464</v>
      </c>
      <c r="S140" s="233">
        <v>0</v>
      </c>
      <c r="T140" s="234">
        <f>S140*H140</f>
        <v>0</v>
      </c>
      <c r="AR140" s="235" t="s">
        <v>336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4152</v>
      </c>
    </row>
    <row r="141" s="1" customFormat="1" ht="24" customHeight="1">
      <c r="B141" s="37"/>
      <c r="C141" s="224" t="s">
        <v>317</v>
      </c>
      <c r="D141" s="224" t="s">
        <v>209</v>
      </c>
      <c r="E141" s="225" t="s">
        <v>4153</v>
      </c>
      <c r="F141" s="226" t="s">
        <v>4154</v>
      </c>
      <c r="G141" s="227" t="s">
        <v>600</v>
      </c>
      <c r="H141" s="228">
        <v>45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0.00594</v>
      </c>
      <c r="R141" s="233">
        <f>Q141*H141</f>
        <v>0.26729999999999998</v>
      </c>
      <c r="S141" s="233">
        <v>0</v>
      </c>
      <c r="T141" s="234">
        <f>S141*H141</f>
        <v>0</v>
      </c>
      <c r="AR141" s="235" t="s">
        <v>336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4155</v>
      </c>
    </row>
    <row r="142" s="1" customFormat="1" ht="24" customHeight="1">
      <c r="B142" s="37"/>
      <c r="C142" s="224" t="s">
        <v>321</v>
      </c>
      <c r="D142" s="224" t="s">
        <v>209</v>
      </c>
      <c r="E142" s="225" t="s">
        <v>4156</v>
      </c>
      <c r="F142" s="226" t="s">
        <v>4157</v>
      </c>
      <c r="G142" s="227" t="s">
        <v>600</v>
      </c>
      <c r="H142" s="228">
        <v>2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0.0059100000000000003</v>
      </c>
      <c r="R142" s="233">
        <f>Q142*H142</f>
        <v>0.011820000000000001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4158</v>
      </c>
    </row>
    <row r="143" s="1" customFormat="1" ht="24" customHeight="1">
      <c r="B143" s="37"/>
      <c r="C143" s="224" t="s">
        <v>325</v>
      </c>
      <c r="D143" s="224" t="s">
        <v>209</v>
      </c>
      <c r="E143" s="225" t="s">
        <v>4159</v>
      </c>
      <c r="F143" s="226" t="s">
        <v>4160</v>
      </c>
      <c r="G143" s="227" t="s">
        <v>600</v>
      </c>
      <c r="H143" s="228">
        <v>94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0.0075900000000000004</v>
      </c>
      <c r="R143" s="233">
        <f>Q143*H143</f>
        <v>0.71345999999999998</v>
      </c>
      <c r="S143" s="233">
        <v>0</v>
      </c>
      <c r="T143" s="234">
        <f>S143*H143</f>
        <v>0</v>
      </c>
      <c r="AR143" s="235" t="s">
        <v>336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4161</v>
      </c>
    </row>
    <row r="144" s="1" customFormat="1" ht="16.5" customHeight="1">
      <c r="B144" s="37"/>
      <c r="C144" s="224" t="s">
        <v>329</v>
      </c>
      <c r="D144" s="224" t="s">
        <v>209</v>
      </c>
      <c r="E144" s="225" t="s">
        <v>1362</v>
      </c>
      <c r="F144" s="226" t="s">
        <v>1363</v>
      </c>
      <c r="G144" s="227" t="s">
        <v>600</v>
      </c>
      <c r="H144" s="228">
        <v>28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336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4162</v>
      </c>
    </row>
    <row r="145" s="1" customFormat="1" ht="16.5" customHeight="1">
      <c r="B145" s="37"/>
      <c r="C145" s="224" t="s">
        <v>8</v>
      </c>
      <c r="D145" s="224" t="s">
        <v>209</v>
      </c>
      <c r="E145" s="225" t="s">
        <v>1365</v>
      </c>
      <c r="F145" s="226" t="s">
        <v>1366</v>
      </c>
      <c r="G145" s="227" t="s">
        <v>600</v>
      </c>
      <c r="H145" s="228">
        <v>195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336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4163</v>
      </c>
    </row>
    <row r="146" s="1" customFormat="1" ht="24" customHeight="1">
      <c r="B146" s="37"/>
      <c r="C146" s="224" t="s">
        <v>336</v>
      </c>
      <c r="D146" s="224" t="s">
        <v>209</v>
      </c>
      <c r="E146" s="225" t="s">
        <v>2693</v>
      </c>
      <c r="F146" s="226" t="s">
        <v>2694</v>
      </c>
      <c r="G146" s="227" t="s">
        <v>600</v>
      </c>
      <c r="H146" s="228">
        <v>390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4164</v>
      </c>
    </row>
    <row r="147" s="1" customFormat="1" ht="24" customHeight="1">
      <c r="B147" s="37"/>
      <c r="C147" s="224" t="s">
        <v>341</v>
      </c>
      <c r="D147" s="224" t="s">
        <v>209</v>
      </c>
      <c r="E147" s="225" t="s">
        <v>1368</v>
      </c>
      <c r="F147" s="226" t="s">
        <v>1369</v>
      </c>
      <c r="G147" s="227" t="s">
        <v>600</v>
      </c>
      <c r="H147" s="228">
        <v>156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336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4165</v>
      </c>
    </row>
    <row r="148" s="1" customFormat="1" ht="16.5" customHeight="1">
      <c r="B148" s="37"/>
      <c r="C148" s="250" t="s">
        <v>345</v>
      </c>
      <c r="D148" s="250" t="s">
        <v>281</v>
      </c>
      <c r="E148" s="251" t="s">
        <v>4166</v>
      </c>
      <c r="F148" s="252" t="s">
        <v>4167</v>
      </c>
      <c r="G148" s="253" t="s">
        <v>212</v>
      </c>
      <c r="H148" s="254">
        <v>2</v>
      </c>
      <c r="I148" s="255"/>
      <c r="J148" s="256">
        <f>ROUND(I148*H148,2)</f>
        <v>0</v>
      </c>
      <c r="K148" s="252" t="s">
        <v>1</v>
      </c>
      <c r="L148" s="257"/>
      <c r="M148" s="258" t="s">
        <v>1</v>
      </c>
      <c r="N148" s="259" t="s">
        <v>38</v>
      </c>
      <c r="O148" s="85"/>
      <c r="P148" s="233">
        <f>O148*H148</f>
        <v>0</v>
      </c>
      <c r="Q148" s="233">
        <v>0.10000000000000001</v>
      </c>
      <c r="R148" s="233">
        <f>Q148*H148</f>
        <v>0.20000000000000001</v>
      </c>
      <c r="S148" s="233">
        <v>0</v>
      </c>
      <c r="T148" s="234">
        <f>S148*H148</f>
        <v>0</v>
      </c>
      <c r="AR148" s="235" t="s">
        <v>404</v>
      </c>
      <c r="AT148" s="235" t="s">
        <v>281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4168</v>
      </c>
    </row>
    <row r="149" s="1" customFormat="1" ht="16.5" customHeight="1">
      <c r="B149" s="37"/>
      <c r="C149" s="250" t="s">
        <v>349</v>
      </c>
      <c r="D149" s="250" t="s">
        <v>281</v>
      </c>
      <c r="E149" s="251" t="s">
        <v>4169</v>
      </c>
      <c r="F149" s="252" t="s">
        <v>4170</v>
      </c>
      <c r="G149" s="253" t="s">
        <v>212</v>
      </c>
      <c r="H149" s="254">
        <v>2</v>
      </c>
      <c r="I149" s="255"/>
      <c r="J149" s="256">
        <f>ROUND(I149*H149,2)</f>
        <v>0</v>
      </c>
      <c r="K149" s="252" t="s">
        <v>1</v>
      </c>
      <c r="L149" s="257"/>
      <c r="M149" s="258" t="s">
        <v>1</v>
      </c>
      <c r="N149" s="259" t="s">
        <v>38</v>
      </c>
      <c r="O149" s="85"/>
      <c r="P149" s="233">
        <f>O149*H149</f>
        <v>0</v>
      </c>
      <c r="Q149" s="233">
        <v>0.10000000000000001</v>
      </c>
      <c r="R149" s="233">
        <f>Q149*H149</f>
        <v>0.20000000000000001</v>
      </c>
      <c r="S149" s="233">
        <v>0</v>
      </c>
      <c r="T149" s="234">
        <f>S149*H149</f>
        <v>0</v>
      </c>
      <c r="AR149" s="235" t="s">
        <v>404</v>
      </c>
      <c r="AT149" s="235" t="s">
        <v>281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4171</v>
      </c>
    </row>
    <row r="150" s="1" customFormat="1" ht="16.5" customHeight="1">
      <c r="B150" s="37"/>
      <c r="C150" s="250" t="s">
        <v>353</v>
      </c>
      <c r="D150" s="250" t="s">
        <v>281</v>
      </c>
      <c r="E150" s="251" t="s">
        <v>4172</v>
      </c>
      <c r="F150" s="252" t="s">
        <v>4173</v>
      </c>
      <c r="G150" s="253" t="s">
        <v>212</v>
      </c>
      <c r="H150" s="254">
        <v>2</v>
      </c>
      <c r="I150" s="255"/>
      <c r="J150" s="256">
        <f>ROUND(I150*H150,2)</f>
        <v>0</v>
      </c>
      <c r="K150" s="252" t="s">
        <v>1</v>
      </c>
      <c r="L150" s="257"/>
      <c r="M150" s="258" t="s">
        <v>1</v>
      </c>
      <c r="N150" s="259" t="s">
        <v>38</v>
      </c>
      <c r="O150" s="85"/>
      <c r="P150" s="233">
        <f>O150*H150</f>
        <v>0</v>
      </c>
      <c r="Q150" s="233">
        <v>0.10000000000000001</v>
      </c>
      <c r="R150" s="233">
        <f>Q150*H150</f>
        <v>0.20000000000000001</v>
      </c>
      <c r="S150" s="233">
        <v>0</v>
      </c>
      <c r="T150" s="234">
        <f>S150*H150</f>
        <v>0</v>
      </c>
      <c r="AR150" s="235" t="s">
        <v>404</v>
      </c>
      <c r="AT150" s="235" t="s">
        <v>281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4174</v>
      </c>
    </row>
    <row r="151" s="1" customFormat="1" ht="16.5" customHeight="1">
      <c r="B151" s="37"/>
      <c r="C151" s="250" t="s">
        <v>7</v>
      </c>
      <c r="D151" s="250" t="s">
        <v>281</v>
      </c>
      <c r="E151" s="251" t="s">
        <v>4175</v>
      </c>
      <c r="F151" s="252" t="s">
        <v>4176</v>
      </c>
      <c r="G151" s="253" t="s">
        <v>212</v>
      </c>
      <c r="H151" s="254">
        <v>2</v>
      </c>
      <c r="I151" s="255"/>
      <c r="J151" s="256">
        <f>ROUND(I151*H151,2)</f>
        <v>0</v>
      </c>
      <c r="K151" s="252" t="s">
        <v>1</v>
      </c>
      <c r="L151" s="257"/>
      <c r="M151" s="258" t="s">
        <v>1</v>
      </c>
      <c r="N151" s="259" t="s">
        <v>38</v>
      </c>
      <c r="O151" s="85"/>
      <c r="P151" s="233">
        <f>O151*H151</f>
        <v>0</v>
      </c>
      <c r="Q151" s="233">
        <v>0.10000000000000001</v>
      </c>
      <c r="R151" s="233">
        <f>Q151*H151</f>
        <v>0.20000000000000001</v>
      </c>
      <c r="S151" s="233">
        <v>0</v>
      </c>
      <c r="T151" s="234">
        <f>S151*H151</f>
        <v>0</v>
      </c>
      <c r="AR151" s="235" t="s">
        <v>404</v>
      </c>
      <c r="AT151" s="235" t="s">
        <v>281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4177</v>
      </c>
    </row>
    <row r="152" s="1" customFormat="1" ht="16.5" customHeight="1">
      <c r="B152" s="37"/>
      <c r="C152" s="250" t="s">
        <v>360</v>
      </c>
      <c r="D152" s="250" t="s">
        <v>281</v>
      </c>
      <c r="E152" s="251" t="s">
        <v>4178</v>
      </c>
      <c r="F152" s="252" t="s">
        <v>4179</v>
      </c>
      <c r="G152" s="253" t="s">
        <v>212</v>
      </c>
      <c r="H152" s="254">
        <v>2</v>
      </c>
      <c r="I152" s="255"/>
      <c r="J152" s="256">
        <f>ROUND(I152*H152,2)</f>
        <v>0</v>
      </c>
      <c r="K152" s="252" t="s">
        <v>1</v>
      </c>
      <c r="L152" s="257"/>
      <c r="M152" s="258" t="s">
        <v>1</v>
      </c>
      <c r="N152" s="259" t="s">
        <v>38</v>
      </c>
      <c r="O152" s="85"/>
      <c r="P152" s="233">
        <f>O152*H152</f>
        <v>0</v>
      </c>
      <c r="Q152" s="233">
        <v>0.10000000000000001</v>
      </c>
      <c r="R152" s="233">
        <f>Q152*H152</f>
        <v>0.20000000000000001</v>
      </c>
      <c r="S152" s="233">
        <v>0</v>
      </c>
      <c r="T152" s="234">
        <f>S152*H152</f>
        <v>0</v>
      </c>
      <c r="AR152" s="235" t="s">
        <v>404</v>
      </c>
      <c r="AT152" s="235" t="s">
        <v>281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4180</v>
      </c>
    </row>
    <row r="153" s="1" customFormat="1" ht="24" customHeight="1">
      <c r="B153" s="37"/>
      <c r="C153" s="250" t="s">
        <v>364</v>
      </c>
      <c r="D153" s="250" t="s">
        <v>281</v>
      </c>
      <c r="E153" s="251" t="s">
        <v>4181</v>
      </c>
      <c r="F153" s="252" t="s">
        <v>4182</v>
      </c>
      <c r="G153" s="253" t="s">
        <v>600</v>
      </c>
      <c r="H153" s="254">
        <v>24</v>
      </c>
      <c r="I153" s="255"/>
      <c r="J153" s="256">
        <f>ROUND(I153*H153,2)</f>
        <v>0</v>
      </c>
      <c r="K153" s="252" t="s">
        <v>1</v>
      </c>
      <c r="L153" s="257"/>
      <c r="M153" s="258" t="s">
        <v>1</v>
      </c>
      <c r="N153" s="259" t="s">
        <v>38</v>
      </c>
      <c r="O153" s="85"/>
      <c r="P153" s="233">
        <f>O153*H153</f>
        <v>0</v>
      </c>
      <c r="Q153" s="233">
        <v>0.013690000000000001</v>
      </c>
      <c r="R153" s="233">
        <f>Q153*H153</f>
        <v>0.32856000000000002</v>
      </c>
      <c r="S153" s="233">
        <v>0</v>
      </c>
      <c r="T153" s="234">
        <f>S153*H153</f>
        <v>0</v>
      </c>
      <c r="AR153" s="235" t="s">
        <v>404</v>
      </c>
      <c r="AT153" s="235" t="s">
        <v>281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4183</v>
      </c>
    </row>
    <row r="154" s="1" customFormat="1" ht="24" customHeight="1">
      <c r="B154" s="37"/>
      <c r="C154" s="250" t="s">
        <v>368</v>
      </c>
      <c r="D154" s="250" t="s">
        <v>281</v>
      </c>
      <c r="E154" s="251" t="s">
        <v>4184</v>
      </c>
      <c r="F154" s="252" t="s">
        <v>4185</v>
      </c>
      <c r="G154" s="253" t="s">
        <v>600</v>
      </c>
      <c r="H154" s="254">
        <v>24</v>
      </c>
      <c r="I154" s="255"/>
      <c r="J154" s="256">
        <f>ROUND(I154*H154,2)</f>
        <v>0</v>
      </c>
      <c r="K154" s="252" t="s">
        <v>1</v>
      </c>
      <c r="L154" s="257"/>
      <c r="M154" s="258" t="s">
        <v>1</v>
      </c>
      <c r="N154" s="259" t="s">
        <v>38</v>
      </c>
      <c r="O154" s="85"/>
      <c r="P154" s="233">
        <f>O154*H154</f>
        <v>0</v>
      </c>
      <c r="Q154" s="233">
        <v>0.0072399999999999999</v>
      </c>
      <c r="R154" s="233">
        <f>Q154*H154</f>
        <v>0.17376</v>
      </c>
      <c r="S154" s="233">
        <v>0</v>
      </c>
      <c r="T154" s="234">
        <f>S154*H154</f>
        <v>0</v>
      </c>
      <c r="AR154" s="235" t="s">
        <v>404</v>
      </c>
      <c r="AT154" s="235" t="s">
        <v>281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4186</v>
      </c>
    </row>
    <row r="155" s="1" customFormat="1" ht="24" customHeight="1">
      <c r="B155" s="37"/>
      <c r="C155" s="250" t="s">
        <v>372</v>
      </c>
      <c r="D155" s="250" t="s">
        <v>281</v>
      </c>
      <c r="E155" s="251" t="s">
        <v>4187</v>
      </c>
      <c r="F155" s="252" t="s">
        <v>4188</v>
      </c>
      <c r="G155" s="253" t="s">
        <v>600</v>
      </c>
      <c r="H155" s="254">
        <v>24</v>
      </c>
      <c r="I155" s="255"/>
      <c r="J155" s="256">
        <f>ROUND(I155*H155,2)</f>
        <v>0</v>
      </c>
      <c r="K155" s="252" t="s">
        <v>1</v>
      </c>
      <c r="L155" s="257"/>
      <c r="M155" s="258" t="s">
        <v>1</v>
      </c>
      <c r="N155" s="259" t="s">
        <v>38</v>
      </c>
      <c r="O155" s="85"/>
      <c r="P155" s="233">
        <f>O155*H155</f>
        <v>0</v>
      </c>
      <c r="Q155" s="233">
        <v>0.0058700000000000002</v>
      </c>
      <c r="R155" s="233">
        <f>Q155*H155</f>
        <v>0.14088000000000001</v>
      </c>
      <c r="S155" s="233">
        <v>0</v>
      </c>
      <c r="T155" s="234">
        <f>S155*H155</f>
        <v>0</v>
      </c>
      <c r="AR155" s="235" t="s">
        <v>404</v>
      </c>
      <c r="AT155" s="235" t="s">
        <v>281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4189</v>
      </c>
    </row>
    <row r="156" s="1" customFormat="1" ht="16.5" customHeight="1">
      <c r="B156" s="37"/>
      <c r="C156" s="250" t="s">
        <v>376</v>
      </c>
      <c r="D156" s="250" t="s">
        <v>281</v>
      </c>
      <c r="E156" s="251" t="s">
        <v>4190</v>
      </c>
      <c r="F156" s="252" t="s">
        <v>4191</v>
      </c>
      <c r="G156" s="253" t="s">
        <v>212</v>
      </c>
      <c r="H156" s="254">
        <v>4</v>
      </c>
      <c r="I156" s="255"/>
      <c r="J156" s="256">
        <f>ROUND(I156*H156,2)</f>
        <v>0</v>
      </c>
      <c r="K156" s="252" t="s">
        <v>1</v>
      </c>
      <c r="L156" s="257"/>
      <c r="M156" s="258" t="s">
        <v>1</v>
      </c>
      <c r="N156" s="259" t="s">
        <v>38</v>
      </c>
      <c r="O156" s="85"/>
      <c r="P156" s="233">
        <f>O156*H156</f>
        <v>0</v>
      </c>
      <c r="Q156" s="233">
        <v>0.10000000000000001</v>
      </c>
      <c r="R156" s="233">
        <f>Q156*H156</f>
        <v>0.40000000000000002</v>
      </c>
      <c r="S156" s="233">
        <v>0</v>
      </c>
      <c r="T156" s="234">
        <f>S156*H156</f>
        <v>0</v>
      </c>
      <c r="AR156" s="235" t="s">
        <v>404</v>
      </c>
      <c r="AT156" s="235" t="s">
        <v>281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4192</v>
      </c>
    </row>
    <row r="157" s="1" customFormat="1" ht="16.5" customHeight="1">
      <c r="B157" s="37"/>
      <c r="C157" s="250" t="s">
        <v>384</v>
      </c>
      <c r="D157" s="250" t="s">
        <v>281</v>
      </c>
      <c r="E157" s="251" t="s">
        <v>4193</v>
      </c>
      <c r="F157" s="252" t="s">
        <v>4194</v>
      </c>
      <c r="G157" s="253" t="s">
        <v>212</v>
      </c>
      <c r="H157" s="254">
        <v>4</v>
      </c>
      <c r="I157" s="255"/>
      <c r="J157" s="256">
        <f>ROUND(I157*H157,2)</f>
        <v>0</v>
      </c>
      <c r="K157" s="252" t="s">
        <v>1</v>
      </c>
      <c r="L157" s="257"/>
      <c r="M157" s="258" t="s">
        <v>1</v>
      </c>
      <c r="N157" s="259" t="s">
        <v>38</v>
      </c>
      <c r="O157" s="85"/>
      <c r="P157" s="233">
        <f>O157*H157</f>
        <v>0</v>
      </c>
      <c r="Q157" s="233">
        <v>0.10000000000000001</v>
      </c>
      <c r="R157" s="233">
        <f>Q157*H157</f>
        <v>0.40000000000000002</v>
      </c>
      <c r="S157" s="233">
        <v>0</v>
      </c>
      <c r="T157" s="234">
        <f>S157*H157</f>
        <v>0</v>
      </c>
      <c r="AR157" s="235" t="s">
        <v>404</v>
      </c>
      <c r="AT157" s="235" t="s">
        <v>281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4195</v>
      </c>
    </row>
    <row r="158" s="1" customFormat="1" ht="16.5" customHeight="1">
      <c r="B158" s="37"/>
      <c r="C158" s="250" t="s">
        <v>388</v>
      </c>
      <c r="D158" s="250" t="s">
        <v>281</v>
      </c>
      <c r="E158" s="251" t="s">
        <v>4196</v>
      </c>
      <c r="F158" s="252" t="s">
        <v>4197</v>
      </c>
      <c r="G158" s="253" t="s">
        <v>212</v>
      </c>
      <c r="H158" s="254">
        <v>4</v>
      </c>
      <c r="I158" s="255"/>
      <c r="J158" s="256">
        <f>ROUND(I158*H158,2)</f>
        <v>0</v>
      </c>
      <c r="K158" s="252" t="s">
        <v>1</v>
      </c>
      <c r="L158" s="257"/>
      <c r="M158" s="258" t="s">
        <v>1</v>
      </c>
      <c r="N158" s="259" t="s">
        <v>38</v>
      </c>
      <c r="O158" s="85"/>
      <c r="P158" s="233">
        <f>O158*H158</f>
        <v>0</v>
      </c>
      <c r="Q158" s="233">
        <v>0.10000000000000001</v>
      </c>
      <c r="R158" s="233">
        <f>Q158*H158</f>
        <v>0.40000000000000002</v>
      </c>
      <c r="S158" s="233">
        <v>0</v>
      </c>
      <c r="T158" s="234">
        <f>S158*H158</f>
        <v>0</v>
      </c>
      <c r="AR158" s="235" t="s">
        <v>404</v>
      </c>
      <c r="AT158" s="235" t="s">
        <v>281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4198</v>
      </c>
    </row>
    <row r="159" s="1" customFormat="1" ht="16.5" customHeight="1">
      <c r="B159" s="37"/>
      <c r="C159" s="250" t="s">
        <v>392</v>
      </c>
      <c r="D159" s="250" t="s">
        <v>281</v>
      </c>
      <c r="E159" s="251" t="s">
        <v>4199</v>
      </c>
      <c r="F159" s="252" t="s">
        <v>4200</v>
      </c>
      <c r="G159" s="253" t="s">
        <v>212</v>
      </c>
      <c r="H159" s="254">
        <v>4</v>
      </c>
      <c r="I159" s="255"/>
      <c r="J159" s="256">
        <f>ROUND(I159*H159,2)</f>
        <v>0</v>
      </c>
      <c r="K159" s="252" t="s">
        <v>1</v>
      </c>
      <c r="L159" s="257"/>
      <c r="M159" s="258" t="s">
        <v>1</v>
      </c>
      <c r="N159" s="259" t="s">
        <v>38</v>
      </c>
      <c r="O159" s="85"/>
      <c r="P159" s="233">
        <f>O159*H159</f>
        <v>0</v>
      </c>
      <c r="Q159" s="233">
        <v>0.10000000000000001</v>
      </c>
      <c r="R159" s="233">
        <f>Q159*H159</f>
        <v>0.40000000000000002</v>
      </c>
      <c r="S159" s="233">
        <v>0</v>
      </c>
      <c r="T159" s="234">
        <f>S159*H159</f>
        <v>0</v>
      </c>
      <c r="AR159" s="235" t="s">
        <v>404</v>
      </c>
      <c r="AT159" s="235" t="s">
        <v>281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336</v>
      </c>
      <c r="BM159" s="235" t="s">
        <v>4201</v>
      </c>
    </row>
    <row r="160" s="1" customFormat="1" ht="16.5" customHeight="1">
      <c r="B160" s="37"/>
      <c r="C160" s="250" t="s">
        <v>396</v>
      </c>
      <c r="D160" s="250" t="s">
        <v>281</v>
      </c>
      <c r="E160" s="251" t="s">
        <v>4202</v>
      </c>
      <c r="F160" s="252" t="s">
        <v>4203</v>
      </c>
      <c r="G160" s="253" t="s">
        <v>212</v>
      </c>
      <c r="H160" s="254">
        <v>6</v>
      </c>
      <c r="I160" s="255"/>
      <c r="J160" s="256">
        <f>ROUND(I160*H160,2)</f>
        <v>0</v>
      </c>
      <c r="K160" s="252" t="s">
        <v>1</v>
      </c>
      <c r="L160" s="257"/>
      <c r="M160" s="258" t="s">
        <v>1</v>
      </c>
      <c r="N160" s="259" t="s">
        <v>38</v>
      </c>
      <c r="O160" s="85"/>
      <c r="P160" s="233">
        <f>O160*H160</f>
        <v>0</v>
      </c>
      <c r="Q160" s="233">
        <v>0.10000000000000001</v>
      </c>
      <c r="R160" s="233">
        <f>Q160*H160</f>
        <v>0.60000000000000009</v>
      </c>
      <c r="S160" s="233">
        <v>0</v>
      </c>
      <c r="T160" s="234">
        <f>S160*H160</f>
        <v>0</v>
      </c>
      <c r="AR160" s="235" t="s">
        <v>404</v>
      </c>
      <c r="AT160" s="235" t="s">
        <v>281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4204</v>
      </c>
    </row>
    <row r="161" s="1" customFormat="1" ht="16.5" customHeight="1">
      <c r="B161" s="37"/>
      <c r="C161" s="250" t="s">
        <v>400</v>
      </c>
      <c r="D161" s="250" t="s">
        <v>281</v>
      </c>
      <c r="E161" s="251" t="s">
        <v>4205</v>
      </c>
      <c r="F161" s="252" t="s">
        <v>4206</v>
      </c>
      <c r="G161" s="253" t="s">
        <v>212</v>
      </c>
      <c r="H161" s="254">
        <v>4</v>
      </c>
      <c r="I161" s="255"/>
      <c r="J161" s="256">
        <f>ROUND(I161*H161,2)</f>
        <v>0</v>
      </c>
      <c r="K161" s="252" t="s">
        <v>1</v>
      </c>
      <c r="L161" s="257"/>
      <c r="M161" s="258" t="s">
        <v>1</v>
      </c>
      <c r="N161" s="259" t="s">
        <v>38</v>
      </c>
      <c r="O161" s="85"/>
      <c r="P161" s="233">
        <f>O161*H161</f>
        <v>0</v>
      </c>
      <c r="Q161" s="233">
        <v>0.10000000000000001</v>
      </c>
      <c r="R161" s="233">
        <f>Q161*H161</f>
        <v>0.40000000000000002</v>
      </c>
      <c r="S161" s="233">
        <v>0</v>
      </c>
      <c r="T161" s="234">
        <f>S161*H161</f>
        <v>0</v>
      </c>
      <c r="AR161" s="235" t="s">
        <v>404</v>
      </c>
      <c r="AT161" s="235" t="s">
        <v>281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4207</v>
      </c>
    </row>
    <row r="162" s="1" customFormat="1" ht="16.5" customHeight="1">
      <c r="B162" s="37"/>
      <c r="C162" s="250" t="s">
        <v>404</v>
      </c>
      <c r="D162" s="250" t="s">
        <v>281</v>
      </c>
      <c r="E162" s="251" t="s">
        <v>4208</v>
      </c>
      <c r="F162" s="252" t="s">
        <v>4209</v>
      </c>
      <c r="G162" s="253" t="s">
        <v>212</v>
      </c>
      <c r="H162" s="254">
        <v>2</v>
      </c>
      <c r="I162" s="255"/>
      <c r="J162" s="256">
        <f>ROUND(I162*H162,2)</f>
        <v>0</v>
      </c>
      <c r="K162" s="252" t="s">
        <v>1</v>
      </c>
      <c r="L162" s="257"/>
      <c r="M162" s="258" t="s">
        <v>1</v>
      </c>
      <c r="N162" s="259" t="s">
        <v>38</v>
      </c>
      <c r="O162" s="85"/>
      <c r="P162" s="233">
        <f>O162*H162</f>
        <v>0</v>
      </c>
      <c r="Q162" s="233">
        <v>0.10000000000000001</v>
      </c>
      <c r="R162" s="233">
        <f>Q162*H162</f>
        <v>0.20000000000000001</v>
      </c>
      <c r="S162" s="233">
        <v>0</v>
      </c>
      <c r="T162" s="234">
        <f>S162*H162</f>
        <v>0</v>
      </c>
      <c r="AR162" s="235" t="s">
        <v>404</v>
      </c>
      <c r="AT162" s="235" t="s">
        <v>281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336</v>
      </c>
      <c r="BM162" s="235" t="s">
        <v>4210</v>
      </c>
    </row>
    <row r="163" s="1" customFormat="1" ht="16.5" customHeight="1">
      <c r="B163" s="37"/>
      <c r="C163" s="250" t="s">
        <v>408</v>
      </c>
      <c r="D163" s="250" t="s">
        <v>281</v>
      </c>
      <c r="E163" s="251" t="s">
        <v>4211</v>
      </c>
      <c r="F163" s="252" t="s">
        <v>4212</v>
      </c>
      <c r="G163" s="253" t="s">
        <v>212</v>
      </c>
      <c r="H163" s="254">
        <v>2</v>
      </c>
      <c r="I163" s="255"/>
      <c r="J163" s="256">
        <f>ROUND(I163*H163,2)</f>
        <v>0</v>
      </c>
      <c r="K163" s="252" t="s">
        <v>1</v>
      </c>
      <c r="L163" s="257"/>
      <c r="M163" s="258" t="s">
        <v>1</v>
      </c>
      <c r="N163" s="259" t="s">
        <v>38</v>
      </c>
      <c r="O163" s="85"/>
      <c r="P163" s="233">
        <f>O163*H163</f>
        <v>0</v>
      </c>
      <c r="Q163" s="233">
        <v>0.10000000000000001</v>
      </c>
      <c r="R163" s="233">
        <f>Q163*H163</f>
        <v>0.20000000000000001</v>
      </c>
      <c r="S163" s="233">
        <v>0</v>
      </c>
      <c r="T163" s="234">
        <f>S163*H163</f>
        <v>0</v>
      </c>
      <c r="AR163" s="235" t="s">
        <v>404</v>
      </c>
      <c r="AT163" s="235" t="s">
        <v>281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4213</v>
      </c>
    </row>
    <row r="164" s="1" customFormat="1" ht="16.5" customHeight="1">
      <c r="B164" s="37"/>
      <c r="C164" s="250" t="s">
        <v>412</v>
      </c>
      <c r="D164" s="250" t="s">
        <v>281</v>
      </c>
      <c r="E164" s="251" t="s">
        <v>4214</v>
      </c>
      <c r="F164" s="252" t="s">
        <v>4215</v>
      </c>
      <c r="G164" s="253" t="s">
        <v>212</v>
      </c>
      <c r="H164" s="254">
        <v>2</v>
      </c>
      <c r="I164" s="255"/>
      <c r="J164" s="256">
        <f>ROUND(I164*H164,2)</f>
        <v>0</v>
      </c>
      <c r="K164" s="252" t="s">
        <v>1</v>
      </c>
      <c r="L164" s="257"/>
      <c r="M164" s="258" t="s">
        <v>1</v>
      </c>
      <c r="N164" s="259" t="s">
        <v>38</v>
      </c>
      <c r="O164" s="85"/>
      <c r="P164" s="233">
        <f>O164*H164</f>
        <v>0</v>
      </c>
      <c r="Q164" s="233">
        <v>0.10000000000000001</v>
      </c>
      <c r="R164" s="233">
        <f>Q164*H164</f>
        <v>0.20000000000000001</v>
      </c>
      <c r="S164" s="233">
        <v>0</v>
      </c>
      <c r="T164" s="234">
        <f>S164*H164</f>
        <v>0</v>
      </c>
      <c r="AR164" s="235" t="s">
        <v>404</v>
      </c>
      <c r="AT164" s="235" t="s">
        <v>281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4216</v>
      </c>
    </row>
    <row r="165" s="1" customFormat="1" ht="16.5" customHeight="1">
      <c r="B165" s="37"/>
      <c r="C165" s="250" t="s">
        <v>416</v>
      </c>
      <c r="D165" s="250" t="s">
        <v>281</v>
      </c>
      <c r="E165" s="251" t="s">
        <v>4217</v>
      </c>
      <c r="F165" s="252" t="s">
        <v>4218</v>
      </c>
      <c r="G165" s="253" t="s">
        <v>212</v>
      </c>
      <c r="H165" s="254">
        <v>2</v>
      </c>
      <c r="I165" s="255"/>
      <c r="J165" s="256">
        <f>ROUND(I165*H165,2)</f>
        <v>0</v>
      </c>
      <c r="K165" s="252" t="s">
        <v>1</v>
      </c>
      <c r="L165" s="257"/>
      <c r="M165" s="258" t="s">
        <v>1</v>
      </c>
      <c r="N165" s="259" t="s">
        <v>38</v>
      </c>
      <c r="O165" s="85"/>
      <c r="P165" s="233">
        <f>O165*H165</f>
        <v>0</v>
      </c>
      <c r="Q165" s="233">
        <v>0.10000000000000001</v>
      </c>
      <c r="R165" s="233">
        <f>Q165*H165</f>
        <v>0.20000000000000001</v>
      </c>
      <c r="S165" s="233">
        <v>0</v>
      </c>
      <c r="T165" s="234">
        <f>S165*H165</f>
        <v>0</v>
      </c>
      <c r="AR165" s="235" t="s">
        <v>404</v>
      </c>
      <c r="AT165" s="235" t="s">
        <v>281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4219</v>
      </c>
    </row>
    <row r="166" s="1" customFormat="1" ht="16.5" customHeight="1">
      <c r="B166" s="37"/>
      <c r="C166" s="250" t="s">
        <v>418</v>
      </c>
      <c r="D166" s="250" t="s">
        <v>281</v>
      </c>
      <c r="E166" s="251" t="s">
        <v>4220</v>
      </c>
      <c r="F166" s="252" t="s">
        <v>4221</v>
      </c>
      <c r="G166" s="253" t="s">
        <v>212</v>
      </c>
      <c r="H166" s="254">
        <v>4</v>
      </c>
      <c r="I166" s="255"/>
      <c r="J166" s="256">
        <f>ROUND(I166*H166,2)</f>
        <v>0</v>
      </c>
      <c r="K166" s="252" t="s">
        <v>1</v>
      </c>
      <c r="L166" s="257"/>
      <c r="M166" s="258" t="s">
        <v>1</v>
      </c>
      <c r="N166" s="259" t="s">
        <v>38</v>
      </c>
      <c r="O166" s="85"/>
      <c r="P166" s="233">
        <f>O166*H166</f>
        <v>0</v>
      </c>
      <c r="Q166" s="233">
        <v>0.10000000000000001</v>
      </c>
      <c r="R166" s="233">
        <f>Q166*H166</f>
        <v>0.40000000000000002</v>
      </c>
      <c r="S166" s="233">
        <v>0</v>
      </c>
      <c r="T166" s="234">
        <f>S166*H166</f>
        <v>0</v>
      </c>
      <c r="AR166" s="235" t="s">
        <v>404</v>
      </c>
      <c r="AT166" s="235" t="s">
        <v>281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336</v>
      </c>
      <c r="BM166" s="235" t="s">
        <v>4222</v>
      </c>
    </row>
    <row r="167" s="1" customFormat="1" ht="16.5" customHeight="1">
      <c r="B167" s="37"/>
      <c r="C167" s="250" t="s">
        <v>420</v>
      </c>
      <c r="D167" s="250" t="s">
        <v>281</v>
      </c>
      <c r="E167" s="251" t="s">
        <v>4223</v>
      </c>
      <c r="F167" s="252" t="s">
        <v>4224</v>
      </c>
      <c r="G167" s="253" t="s">
        <v>212</v>
      </c>
      <c r="H167" s="254">
        <v>6</v>
      </c>
      <c r="I167" s="255"/>
      <c r="J167" s="256">
        <f>ROUND(I167*H167,2)</f>
        <v>0</v>
      </c>
      <c r="K167" s="252" t="s">
        <v>1</v>
      </c>
      <c r="L167" s="257"/>
      <c r="M167" s="258" t="s">
        <v>1</v>
      </c>
      <c r="N167" s="259" t="s">
        <v>38</v>
      </c>
      <c r="O167" s="85"/>
      <c r="P167" s="233">
        <f>O167*H167</f>
        <v>0</v>
      </c>
      <c r="Q167" s="233">
        <v>0.10000000000000001</v>
      </c>
      <c r="R167" s="233">
        <f>Q167*H167</f>
        <v>0.60000000000000009</v>
      </c>
      <c r="S167" s="233">
        <v>0</v>
      </c>
      <c r="T167" s="234">
        <f>S167*H167</f>
        <v>0</v>
      </c>
      <c r="AR167" s="235" t="s">
        <v>404</v>
      </c>
      <c r="AT167" s="235" t="s">
        <v>281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4225</v>
      </c>
    </row>
    <row r="168" s="1" customFormat="1" ht="16.5" customHeight="1">
      <c r="B168" s="37"/>
      <c r="C168" s="250" t="s">
        <v>422</v>
      </c>
      <c r="D168" s="250" t="s">
        <v>281</v>
      </c>
      <c r="E168" s="251" t="s">
        <v>4226</v>
      </c>
      <c r="F168" s="252" t="s">
        <v>4227</v>
      </c>
      <c r="G168" s="253" t="s">
        <v>212</v>
      </c>
      <c r="H168" s="254">
        <v>2</v>
      </c>
      <c r="I168" s="255"/>
      <c r="J168" s="256">
        <f>ROUND(I168*H168,2)</f>
        <v>0</v>
      </c>
      <c r="K168" s="252" t="s">
        <v>1</v>
      </c>
      <c r="L168" s="257"/>
      <c r="M168" s="258" t="s">
        <v>1</v>
      </c>
      <c r="N168" s="259" t="s">
        <v>38</v>
      </c>
      <c r="O168" s="85"/>
      <c r="P168" s="233">
        <f>O168*H168</f>
        <v>0</v>
      </c>
      <c r="Q168" s="233">
        <v>0.10000000000000001</v>
      </c>
      <c r="R168" s="233">
        <f>Q168*H168</f>
        <v>0.20000000000000001</v>
      </c>
      <c r="S168" s="233">
        <v>0</v>
      </c>
      <c r="T168" s="234">
        <f>S168*H168</f>
        <v>0</v>
      </c>
      <c r="AR168" s="235" t="s">
        <v>404</v>
      </c>
      <c r="AT168" s="235" t="s">
        <v>281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336</v>
      </c>
      <c r="BM168" s="235" t="s">
        <v>4228</v>
      </c>
    </row>
    <row r="169" s="1" customFormat="1" ht="16.5" customHeight="1">
      <c r="B169" s="37"/>
      <c r="C169" s="250" t="s">
        <v>424</v>
      </c>
      <c r="D169" s="250" t="s">
        <v>281</v>
      </c>
      <c r="E169" s="251" t="s">
        <v>4229</v>
      </c>
      <c r="F169" s="252" t="s">
        <v>4230</v>
      </c>
      <c r="G169" s="253" t="s">
        <v>212</v>
      </c>
      <c r="H169" s="254">
        <v>2</v>
      </c>
      <c r="I169" s="255"/>
      <c r="J169" s="256">
        <f>ROUND(I169*H169,2)</f>
        <v>0</v>
      </c>
      <c r="K169" s="252" t="s">
        <v>1</v>
      </c>
      <c r="L169" s="257"/>
      <c r="M169" s="258" t="s">
        <v>1</v>
      </c>
      <c r="N169" s="259" t="s">
        <v>38</v>
      </c>
      <c r="O169" s="85"/>
      <c r="P169" s="233">
        <f>O169*H169</f>
        <v>0</v>
      </c>
      <c r="Q169" s="233">
        <v>0.10000000000000001</v>
      </c>
      <c r="R169" s="233">
        <f>Q169*H169</f>
        <v>0.20000000000000001</v>
      </c>
      <c r="S169" s="233">
        <v>0</v>
      </c>
      <c r="T169" s="234">
        <f>S169*H169</f>
        <v>0</v>
      </c>
      <c r="AR169" s="235" t="s">
        <v>404</v>
      </c>
      <c r="AT169" s="235" t="s">
        <v>281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336</v>
      </c>
      <c r="BM169" s="235" t="s">
        <v>4231</v>
      </c>
    </row>
    <row r="170" s="1" customFormat="1" ht="16.5" customHeight="1">
      <c r="B170" s="37"/>
      <c r="C170" s="250" t="s">
        <v>426</v>
      </c>
      <c r="D170" s="250" t="s">
        <v>281</v>
      </c>
      <c r="E170" s="251" t="s">
        <v>4232</v>
      </c>
      <c r="F170" s="252" t="s">
        <v>4233</v>
      </c>
      <c r="G170" s="253" t="s">
        <v>212</v>
      </c>
      <c r="H170" s="254">
        <v>2</v>
      </c>
      <c r="I170" s="255"/>
      <c r="J170" s="256">
        <f>ROUND(I170*H170,2)</f>
        <v>0</v>
      </c>
      <c r="K170" s="252" t="s">
        <v>1</v>
      </c>
      <c r="L170" s="257"/>
      <c r="M170" s="258" t="s">
        <v>1</v>
      </c>
      <c r="N170" s="259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404</v>
      </c>
      <c r="AT170" s="235" t="s">
        <v>281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336</v>
      </c>
      <c r="BM170" s="235" t="s">
        <v>4234</v>
      </c>
    </row>
    <row r="171" s="1" customFormat="1" ht="16.5" customHeight="1">
      <c r="B171" s="37"/>
      <c r="C171" s="250" t="s">
        <v>428</v>
      </c>
      <c r="D171" s="250" t="s">
        <v>281</v>
      </c>
      <c r="E171" s="251" t="s">
        <v>4235</v>
      </c>
      <c r="F171" s="252" t="s">
        <v>4236</v>
      </c>
      <c r="G171" s="253" t="s">
        <v>212</v>
      </c>
      <c r="H171" s="254">
        <v>2</v>
      </c>
      <c r="I171" s="255"/>
      <c r="J171" s="256">
        <f>ROUND(I171*H171,2)</f>
        <v>0</v>
      </c>
      <c r="K171" s="252" t="s">
        <v>1</v>
      </c>
      <c r="L171" s="257"/>
      <c r="M171" s="258" t="s">
        <v>1</v>
      </c>
      <c r="N171" s="259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404</v>
      </c>
      <c r="AT171" s="235" t="s">
        <v>281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336</v>
      </c>
      <c r="BM171" s="235" t="s">
        <v>4237</v>
      </c>
    </row>
    <row r="172" s="1" customFormat="1" ht="16.5" customHeight="1">
      <c r="B172" s="37"/>
      <c r="C172" s="250" t="s">
        <v>431</v>
      </c>
      <c r="D172" s="250" t="s">
        <v>281</v>
      </c>
      <c r="E172" s="251" t="s">
        <v>4238</v>
      </c>
      <c r="F172" s="252" t="s">
        <v>4239</v>
      </c>
      <c r="G172" s="253" t="s">
        <v>212</v>
      </c>
      <c r="H172" s="254">
        <v>2</v>
      </c>
      <c r="I172" s="255"/>
      <c r="J172" s="256">
        <f>ROUND(I172*H172,2)</f>
        <v>0</v>
      </c>
      <c r="K172" s="252" t="s">
        <v>1</v>
      </c>
      <c r="L172" s="257"/>
      <c r="M172" s="258" t="s">
        <v>1</v>
      </c>
      <c r="N172" s="259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404</v>
      </c>
      <c r="AT172" s="235" t="s">
        <v>281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336</v>
      </c>
      <c r="BM172" s="235" t="s">
        <v>4240</v>
      </c>
    </row>
    <row r="173" s="1" customFormat="1" ht="16.5" customHeight="1">
      <c r="B173" s="37"/>
      <c r="C173" s="250" t="s">
        <v>433</v>
      </c>
      <c r="D173" s="250" t="s">
        <v>281</v>
      </c>
      <c r="E173" s="251" t="s">
        <v>4241</v>
      </c>
      <c r="F173" s="252" t="s">
        <v>4242</v>
      </c>
      <c r="G173" s="253" t="s">
        <v>212</v>
      </c>
      <c r="H173" s="254">
        <v>2</v>
      </c>
      <c r="I173" s="255"/>
      <c r="J173" s="256">
        <f>ROUND(I173*H173,2)</f>
        <v>0</v>
      </c>
      <c r="K173" s="252" t="s">
        <v>1</v>
      </c>
      <c r="L173" s="257"/>
      <c r="M173" s="258" t="s">
        <v>1</v>
      </c>
      <c r="N173" s="259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404</v>
      </c>
      <c r="AT173" s="235" t="s">
        <v>281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336</v>
      </c>
      <c r="BM173" s="235" t="s">
        <v>4243</v>
      </c>
    </row>
    <row r="174" s="1" customFormat="1" ht="16.5" customHeight="1">
      <c r="B174" s="37"/>
      <c r="C174" s="250" t="s">
        <v>436</v>
      </c>
      <c r="D174" s="250" t="s">
        <v>281</v>
      </c>
      <c r="E174" s="251" t="s">
        <v>4244</v>
      </c>
      <c r="F174" s="252" t="s">
        <v>4245</v>
      </c>
      <c r="G174" s="253" t="s">
        <v>212</v>
      </c>
      <c r="H174" s="254">
        <v>2</v>
      </c>
      <c r="I174" s="255"/>
      <c r="J174" s="256">
        <f>ROUND(I174*H174,2)</f>
        <v>0</v>
      </c>
      <c r="K174" s="252" t="s">
        <v>1</v>
      </c>
      <c r="L174" s="257"/>
      <c r="M174" s="258" t="s">
        <v>1</v>
      </c>
      <c r="N174" s="259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404</v>
      </c>
      <c r="AT174" s="235" t="s">
        <v>281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336</v>
      </c>
      <c r="BM174" s="235" t="s">
        <v>4246</v>
      </c>
    </row>
    <row r="175" s="1" customFormat="1" ht="24" customHeight="1">
      <c r="B175" s="37"/>
      <c r="C175" s="250" t="s">
        <v>439</v>
      </c>
      <c r="D175" s="250" t="s">
        <v>281</v>
      </c>
      <c r="E175" s="251" t="s">
        <v>4247</v>
      </c>
      <c r="F175" s="252" t="s">
        <v>4248</v>
      </c>
      <c r="G175" s="253" t="s">
        <v>212</v>
      </c>
      <c r="H175" s="254">
        <v>2</v>
      </c>
      <c r="I175" s="255"/>
      <c r="J175" s="256">
        <f>ROUND(I175*H175,2)</f>
        <v>0</v>
      </c>
      <c r="K175" s="252" t="s">
        <v>1</v>
      </c>
      <c r="L175" s="257"/>
      <c r="M175" s="258" t="s">
        <v>1</v>
      </c>
      <c r="N175" s="259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404</v>
      </c>
      <c r="AT175" s="235" t="s">
        <v>281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336</v>
      </c>
      <c r="BM175" s="235" t="s">
        <v>4249</v>
      </c>
    </row>
    <row r="176" s="1" customFormat="1" ht="24" customHeight="1">
      <c r="B176" s="37"/>
      <c r="C176" s="250" t="s">
        <v>442</v>
      </c>
      <c r="D176" s="250" t="s">
        <v>281</v>
      </c>
      <c r="E176" s="251" t="s">
        <v>4250</v>
      </c>
      <c r="F176" s="252" t="s">
        <v>4251</v>
      </c>
      <c r="G176" s="253" t="s">
        <v>212</v>
      </c>
      <c r="H176" s="254">
        <v>2</v>
      </c>
      <c r="I176" s="255"/>
      <c r="J176" s="256">
        <f>ROUND(I176*H176,2)</f>
        <v>0</v>
      </c>
      <c r="K176" s="252" t="s">
        <v>1</v>
      </c>
      <c r="L176" s="257"/>
      <c r="M176" s="258" t="s">
        <v>1</v>
      </c>
      <c r="N176" s="259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404</v>
      </c>
      <c r="AT176" s="235" t="s">
        <v>281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336</v>
      </c>
      <c r="BM176" s="235" t="s">
        <v>4252</v>
      </c>
    </row>
    <row r="177" s="1" customFormat="1" ht="24" customHeight="1">
      <c r="B177" s="37"/>
      <c r="C177" s="250" t="s">
        <v>445</v>
      </c>
      <c r="D177" s="250" t="s">
        <v>281</v>
      </c>
      <c r="E177" s="251" t="s">
        <v>4253</v>
      </c>
      <c r="F177" s="252" t="s">
        <v>4254</v>
      </c>
      <c r="G177" s="253" t="s">
        <v>212</v>
      </c>
      <c r="H177" s="254">
        <v>2</v>
      </c>
      <c r="I177" s="255"/>
      <c r="J177" s="256">
        <f>ROUND(I177*H177,2)</f>
        <v>0</v>
      </c>
      <c r="K177" s="252" t="s">
        <v>1</v>
      </c>
      <c r="L177" s="257"/>
      <c r="M177" s="258" t="s">
        <v>1</v>
      </c>
      <c r="N177" s="259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404</v>
      </c>
      <c r="AT177" s="235" t="s">
        <v>281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336</v>
      </c>
      <c r="BM177" s="235" t="s">
        <v>4255</v>
      </c>
    </row>
    <row r="178" s="1" customFormat="1" ht="24" customHeight="1">
      <c r="B178" s="37"/>
      <c r="C178" s="250" t="s">
        <v>448</v>
      </c>
      <c r="D178" s="250" t="s">
        <v>281</v>
      </c>
      <c r="E178" s="251" t="s">
        <v>4256</v>
      </c>
      <c r="F178" s="252" t="s">
        <v>4257</v>
      </c>
      <c r="G178" s="253" t="s">
        <v>212</v>
      </c>
      <c r="H178" s="254">
        <v>2</v>
      </c>
      <c r="I178" s="255"/>
      <c r="J178" s="256">
        <f>ROUND(I178*H178,2)</f>
        <v>0</v>
      </c>
      <c r="K178" s="252" t="s">
        <v>1</v>
      </c>
      <c r="L178" s="257"/>
      <c r="M178" s="258" t="s">
        <v>1</v>
      </c>
      <c r="N178" s="259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404</v>
      </c>
      <c r="AT178" s="235" t="s">
        <v>281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336</v>
      </c>
      <c r="BM178" s="235" t="s">
        <v>4258</v>
      </c>
    </row>
    <row r="179" s="1" customFormat="1" ht="16.5" customHeight="1">
      <c r="B179" s="37"/>
      <c r="C179" s="250" t="s">
        <v>451</v>
      </c>
      <c r="D179" s="250" t="s">
        <v>281</v>
      </c>
      <c r="E179" s="251" t="s">
        <v>4259</v>
      </c>
      <c r="F179" s="252" t="s">
        <v>4260</v>
      </c>
      <c r="G179" s="253" t="s">
        <v>212</v>
      </c>
      <c r="H179" s="254">
        <v>8</v>
      </c>
      <c r="I179" s="255"/>
      <c r="J179" s="256">
        <f>ROUND(I179*H179,2)</f>
        <v>0</v>
      </c>
      <c r="K179" s="252" t="s">
        <v>1</v>
      </c>
      <c r="L179" s="257"/>
      <c r="M179" s="258" t="s">
        <v>1</v>
      </c>
      <c r="N179" s="259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404</v>
      </c>
      <c r="AT179" s="235" t="s">
        <v>281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336</v>
      </c>
      <c r="BM179" s="235" t="s">
        <v>4261</v>
      </c>
    </row>
    <row r="180" s="1" customFormat="1" ht="16.5" customHeight="1">
      <c r="B180" s="37"/>
      <c r="C180" s="250" t="s">
        <v>454</v>
      </c>
      <c r="D180" s="250" t="s">
        <v>281</v>
      </c>
      <c r="E180" s="251" t="s">
        <v>4262</v>
      </c>
      <c r="F180" s="252" t="s">
        <v>4263</v>
      </c>
      <c r="G180" s="253" t="s">
        <v>212</v>
      </c>
      <c r="H180" s="254">
        <v>34</v>
      </c>
      <c r="I180" s="255"/>
      <c r="J180" s="256">
        <f>ROUND(I180*H180,2)</f>
        <v>0</v>
      </c>
      <c r="K180" s="252" t="s">
        <v>1</v>
      </c>
      <c r="L180" s="257"/>
      <c r="M180" s="258" t="s">
        <v>1</v>
      </c>
      <c r="N180" s="259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404</v>
      </c>
      <c r="AT180" s="235" t="s">
        <v>281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336</v>
      </c>
      <c r="BM180" s="235" t="s">
        <v>4264</v>
      </c>
    </row>
    <row r="181" s="1" customFormat="1" ht="16.5" customHeight="1">
      <c r="B181" s="37"/>
      <c r="C181" s="250" t="s">
        <v>459</v>
      </c>
      <c r="D181" s="250" t="s">
        <v>281</v>
      </c>
      <c r="E181" s="251" t="s">
        <v>4265</v>
      </c>
      <c r="F181" s="252" t="s">
        <v>4266</v>
      </c>
      <c r="G181" s="253" t="s">
        <v>212</v>
      </c>
      <c r="H181" s="254">
        <v>32</v>
      </c>
      <c r="I181" s="255"/>
      <c r="J181" s="256">
        <f>ROUND(I181*H181,2)</f>
        <v>0</v>
      </c>
      <c r="K181" s="252" t="s">
        <v>1</v>
      </c>
      <c r="L181" s="257"/>
      <c r="M181" s="258" t="s">
        <v>1</v>
      </c>
      <c r="N181" s="259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404</v>
      </c>
      <c r="AT181" s="235" t="s">
        <v>281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336</v>
      </c>
      <c r="BM181" s="235" t="s">
        <v>4267</v>
      </c>
    </row>
    <row r="182" s="1" customFormat="1" ht="16.5" customHeight="1">
      <c r="B182" s="37"/>
      <c r="C182" s="250" t="s">
        <v>464</v>
      </c>
      <c r="D182" s="250" t="s">
        <v>281</v>
      </c>
      <c r="E182" s="251" t="s">
        <v>4268</v>
      </c>
      <c r="F182" s="252" t="s">
        <v>4269</v>
      </c>
      <c r="G182" s="253" t="s">
        <v>212</v>
      </c>
      <c r="H182" s="254">
        <v>38</v>
      </c>
      <c r="I182" s="255"/>
      <c r="J182" s="256">
        <f>ROUND(I182*H182,2)</f>
        <v>0</v>
      </c>
      <c r="K182" s="252" t="s">
        <v>1</v>
      </c>
      <c r="L182" s="257"/>
      <c r="M182" s="258" t="s">
        <v>1</v>
      </c>
      <c r="N182" s="259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404</v>
      </c>
      <c r="AT182" s="235" t="s">
        <v>281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336</v>
      </c>
      <c r="BM182" s="235" t="s">
        <v>4270</v>
      </c>
    </row>
    <row r="183" s="1" customFormat="1" ht="16.5" customHeight="1">
      <c r="B183" s="37"/>
      <c r="C183" s="250" t="s">
        <v>468</v>
      </c>
      <c r="D183" s="250" t="s">
        <v>281</v>
      </c>
      <c r="E183" s="251" t="s">
        <v>4271</v>
      </c>
      <c r="F183" s="252" t="s">
        <v>4272</v>
      </c>
      <c r="G183" s="253" t="s">
        <v>212</v>
      </c>
      <c r="H183" s="254">
        <v>26</v>
      </c>
      <c r="I183" s="255"/>
      <c r="J183" s="256">
        <f>ROUND(I183*H183,2)</f>
        <v>0</v>
      </c>
      <c r="K183" s="252" t="s">
        <v>1</v>
      </c>
      <c r="L183" s="257"/>
      <c r="M183" s="258" t="s">
        <v>1</v>
      </c>
      <c r="N183" s="259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404</v>
      </c>
      <c r="AT183" s="235" t="s">
        <v>281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336</v>
      </c>
      <c r="BM183" s="235" t="s">
        <v>4273</v>
      </c>
    </row>
    <row r="184" s="1" customFormat="1" ht="16.5" customHeight="1">
      <c r="B184" s="37"/>
      <c r="C184" s="250" t="s">
        <v>472</v>
      </c>
      <c r="D184" s="250" t="s">
        <v>281</v>
      </c>
      <c r="E184" s="251" t="s">
        <v>4274</v>
      </c>
      <c r="F184" s="252" t="s">
        <v>4275</v>
      </c>
      <c r="G184" s="253" t="s">
        <v>212</v>
      </c>
      <c r="H184" s="254">
        <v>6</v>
      </c>
      <c r="I184" s="255"/>
      <c r="J184" s="256">
        <f>ROUND(I184*H184,2)</f>
        <v>0</v>
      </c>
      <c r="K184" s="252" t="s">
        <v>1</v>
      </c>
      <c r="L184" s="257"/>
      <c r="M184" s="258" t="s">
        <v>1</v>
      </c>
      <c r="N184" s="259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404</v>
      </c>
      <c r="AT184" s="235" t="s">
        <v>281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336</v>
      </c>
      <c r="BM184" s="235" t="s">
        <v>4276</v>
      </c>
    </row>
    <row r="185" s="1" customFormat="1" ht="16.5" customHeight="1">
      <c r="B185" s="37"/>
      <c r="C185" s="250" t="s">
        <v>476</v>
      </c>
      <c r="D185" s="250" t="s">
        <v>281</v>
      </c>
      <c r="E185" s="251" t="s">
        <v>4277</v>
      </c>
      <c r="F185" s="252" t="s">
        <v>4278</v>
      </c>
      <c r="G185" s="253" t="s">
        <v>212</v>
      </c>
      <c r="H185" s="254">
        <v>8</v>
      </c>
      <c r="I185" s="255"/>
      <c r="J185" s="256">
        <f>ROUND(I185*H185,2)</f>
        <v>0</v>
      </c>
      <c r="K185" s="252" t="s">
        <v>1</v>
      </c>
      <c r="L185" s="257"/>
      <c r="M185" s="258" t="s">
        <v>1</v>
      </c>
      <c r="N185" s="259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404</v>
      </c>
      <c r="AT185" s="235" t="s">
        <v>281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336</v>
      </c>
      <c r="BM185" s="235" t="s">
        <v>4279</v>
      </c>
    </row>
    <row r="186" s="1" customFormat="1" ht="16.5" customHeight="1">
      <c r="B186" s="37"/>
      <c r="C186" s="250" t="s">
        <v>480</v>
      </c>
      <c r="D186" s="250" t="s">
        <v>281</v>
      </c>
      <c r="E186" s="251" t="s">
        <v>4280</v>
      </c>
      <c r="F186" s="252" t="s">
        <v>4281</v>
      </c>
      <c r="G186" s="253" t="s">
        <v>212</v>
      </c>
      <c r="H186" s="254">
        <v>2</v>
      </c>
      <c r="I186" s="255"/>
      <c r="J186" s="256">
        <f>ROUND(I186*H186,2)</f>
        <v>0</v>
      </c>
      <c r="K186" s="252" t="s">
        <v>1</v>
      </c>
      <c r="L186" s="257"/>
      <c r="M186" s="258" t="s">
        <v>1</v>
      </c>
      <c r="N186" s="259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404</v>
      </c>
      <c r="AT186" s="235" t="s">
        <v>281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336</v>
      </c>
      <c r="BM186" s="235" t="s">
        <v>4282</v>
      </c>
    </row>
    <row r="187" s="1" customFormat="1" ht="16.5" customHeight="1">
      <c r="B187" s="37"/>
      <c r="C187" s="250" t="s">
        <v>483</v>
      </c>
      <c r="D187" s="250" t="s">
        <v>281</v>
      </c>
      <c r="E187" s="251" t="s">
        <v>4283</v>
      </c>
      <c r="F187" s="252" t="s">
        <v>4284</v>
      </c>
      <c r="G187" s="253" t="s">
        <v>212</v>
      </c>
      <c r="H187" s="254">
        <v>2</v>
      </c>
      <c r="I187" s="255"/>
      <c r="J187" s="256">
        <f>ROUND(I187*H187,2)</f>
        <v>0</v>
      </c>
      <c r="K187" s="252" t="s">
        <v>1</v>
      </c>
      <c r="L187" s="257"/>
      <c r="M187" s="258" t="s">
        <v>1</v>
      </c>
      <c r="N187" s="259" t="s">
        <v>38</v>
      </c>
      <c r="O187" s="85"/>
      <c r="P187" s="233">
        <f>O187*H187</f>
        <v>0</v>
      </c>
      <c r="Q187" s="233">
        <v>0</v>
      </c>
      <c r="R187" s="233">
        <f>Q187*H187</f>
        <v>0</v>
      </c>
      <c r="S187" s="233">
        <v>0</v>
      </c>
      <c r="T187" s="234">
        <f>S187*H187</f>
        <v>0</v>
      </c>
      <c r="AR187" s="235" t="s">
        <v>404</v>
      </c>
      <c r="AT187" s="235" t="s">
        <v>281</v>
      </c>
      <c r="AU187" s="235" t="s">
        <v>83</v>
      </c>
      <c r="AY187" s="16" t="s">
        <v>208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6" t="s">
        <v>81</v>
      </c>
      <c r="BK187" s="236">
        <f>ROUND(I187*H187,2)</f>
        <v>0</v>
      </c>
      <c r="BL187" s="16" t="s">
        <v>336</v>
      </c>
      <c r="BM187" s="235" t="s">
        <v>4285</v>
      </c>
    </row>
    <row r="188" s="1" customFormat="1" ht="16.5" customHeight="1">
      <c r="B188" s="37"/>
      <c r="C188" s="250" t="s">
        <v>485</v>
      </c>
      <c r="D188" s="250" t="s">
        <v>281</v>
      </c>
      <c r="E188" s="251" t="s">
        <v>4286</v>
      </c>
      <c r="F188" s="252" t="s">
        <v>4287</v>
      </c>
      <c r="G188" s="253" t="s">
        <v>212</v>
      </c>
      <c r="H188" s="254">
        <v>8</v>
      </c>
      <c r="I188" s="255"/>
      <c r="J188" s="256">
        <f>ROUND(I188*H188,2)</f>
        <v>0</v>
      </c>
      <c r="K188" s="252" t="s">
        <v>1</v>
      </c>
      <c r="L188" s="257"/>
      <c r="M188" s="258" t="s">
        <v>1</v>
      </c>
      <c r="N188" s="259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404</v>
      </c>
      <c r="AT188" s="235" t="s">
        <v>281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336</v>
      </c>
      <c r="BM188" s="235" t="s">
        <v>4288</v>
      </c>
    </row>
    <row r="189" s="1" customFormat="1" ht="16.5" customHeight="1">
      <c r="B189" s="37"/>
      <c r="C189" s="250" t="s">
        <v>489</v>
      </c>
      <c r="D189" s="250" t="s">
        <v>281</v>
      </c>
      <c r="E189" s="251" t="s">
        <v>4289</v>
      </c>
      <c r="F189" s="252" t="s">
        <v>4290</v>
      </c>
      <c r="G189" s="253" t="s">
        <v>212</v>
      </c>
      <c r="H189" s="254">
        <v>10</v>
      </c>
      <c r="I189" s="255"/>
      <c r="J189" s="256">
        <f>ROUND(I189*H189,2)</f>
        <v>0</v>
      </c>
      <c r="K189" s="252" t="s">
        <v>1</v>
      </c>
      <c r="L189" s="257"/>
      <c r="M189" s="258" t="s">
        <v>1</v>
      </c>
      <c r="N189" s="259" t="s">
        <v>38</v>
      </c>
      <c r="O189" s="85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404</v>
      </c>
      <c r="AT189" s="235" t="s">
        <v>281</v>
      </c>
      <c r="AU189" s="235" t="s">
        <v>83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336</v>
      </c>
      <c r="BM189" s="235" t="s">
        <v>4291</v>
      </c>
    </row>
    <row r="190" s="1" customFormat="1" ht="16.5" customHeight="1">
      <c r="B190" s="37"/>
      <c r="C190" s="250" t="s">
        <v>497</v>
      </c>
      <c r="D190" s="250" t="s">
        <v>281</v>
      </c>
      <c r="E190" s="251" t="s">
        <v>4292</v>
      </c>
      <c r="F190" s="252" t="s">
        <v>4293</v>
      </c>
      <c r="G190" s="253" t="s">
        <v>212</v>
      </c>
      <c r="H190" s="254">
        <v>2</v>
      </c>
      <c r="I190" s="255"/>
      <c r="J190" s="256">
        <f>ROUND(I190*H190,2)</f>
        <v>0</v>
      </c>
      <c r="K190" s="252" t="s">
        <v>1</v>
      </c>
      <c r="L190" s="257"/>
      <c r="M190" s="258" t="s">
        <v>1</v>
      </c>
      <c r="N190" s="259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404</v>
      </c>
      <c r="AT190" s="235" t="s">
        <v>281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336</v>
      </c>
      <c r="BM190" s="235" t="s">
        <v>4294</v>
      </c>
    </row>
    <row r="191" s="1" customFormat="1" ht="16.5" customHeight="1">
      <c r="B191" s="37"/>
      <c r="C191" s="250" t="s">
        <v>503</v>
      </c>
      <c r="D191" s="250" t="s">
        <v>281</v>
      </c>
      <c r="E191" s="251" t="s">
        <v>4295</v>
      </c>
      <c r="F191" s="252" t="s">
        <v>4296</v>
      </c>
      <c r="G191" s="253" t="s">
        <v>212</v>
      </c>
      <c r="H191" s="254">
        <v>2</v>
      </c>
      <c r="I191" s="255"/>
      <c r="J191" s="256">
        <f>ROUND(I191*H191,2)</f>
        <v>0</v>
      </c>
      <c r="K191" s="252" t="s">
        <v>1</v>
      </c>
      <c r="L191" s="257"/>
      <c r="M191" s="258" t="s">
        <v>1</v>
      </c>
      <c r="N191" s="259" t="s">
        <v>38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404</v>
      </c>
      <c r="AT191" s="235" t="s">
        <v>281</v>
      </c>
      <c r="AU191" s="235" t="s">
        <v>83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336</v>
      </c>
      <c r="BM191" s="235" t="s">
        <v>4297</v>
      </c>
    </row>
    <row r="192" s="1" customFormat="1" ht="16.5" customHeight="1">
      <c r="B192" s="37"/>
      <c r="C192" s="250" t="s">
        <v>507</v>
      </c>
      <c r="D192" s="250" t="s">
        <v>281</v>
      </c>
      <c r="E192" s="251" t="s">
        <v>4298</v>
      </c>
      <c r="F192" s="252" t="s">
        <v>4299</v>
      </c>
      <c r="G192" s="253" t="s">
        <v>212</v>
      </c>
      <c r="H192" s="254">
        <v>2</v>
      </c>
      <c r="I192" s="255"/>
      <c r="J192" s="256">
        <f>ROUND(I192*H192,2)</f>
        <v>0</v>
      </c>
      <c r="K192" s="252" t="s">
        <v>1</v>
      </c>
      <c r="L192" s="257"/>
      <c r="M192" s="258" t="s">
        <v>1</v>
      </c>
      <c r="N192" s="259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404</v>
      </c>
      <c r="AT192" s="235" t="s">
        <v>281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336</v>
      </c>
      <c r="BM192" s="235" t="s">
        <v>4300</v>
      </c>
    </row>
    <row r="193" s="1" customFormat="1" ht="16.5" customHeight="1">
      <c r="B193" s="37"/>
      <c r="C193" s="250" t="s">
        <v>511</v>
      </c>
      <c r="D193" s="250" t="s">
        <v>281</v>
      </c>
      <c r="E193" s="251" t="s">
        <v>4301</v>
      </c>
      <c r="F193" s="252" t="s">
        <v>4302</v>
      </c>
      <c r="G193" s="253" t="s">
        <v>212</v>
      </c>
      <c r="H193" s="254">
        <v>2</v>
      </c>
      <c r="I193" s="255"/>
      <c r="J193" s="256">
        <f>ROUND(I193*H193,2)</f>
        <v>0</v>
      </c>
      <c r="K193" s="252" t="s">
        <v>1</v>
      </c>
      <c r="L193" s="257"/>
      <c r="M193" s="258" t="s">
        <v>1</v>
      </c>
      <c r="N193" s="259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404</v>
      </c>
      <c r="AT193" s="235" t="s">
        <v>281</v>
      </c>
      <c r="AU193" s="235" t="s">
        <v>83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336</v>
      </c>
      <c r="BM193" s="235" t="s">
        <v>4303</v>
      </c>
    </row>
    <row r="194" s="1" customFormat="1" ht="16.5" customHeight="1">
      <c r="B194" s="37"/>
      <c r="C194" s="250" t="s">
        <v>515</v>
      </c>
      <c r="D194" s="250" t="s">
        <v>281</v>
      </c>
      <c r="E194" s="251" t="s">
        <v>4304</v>
      </c>
      <c r="F194" s="252" t="s">
        <v>4305</v>
      </c>
      <c r="G194" s="253" t="s">
        <v>212</v>
      </c>
      <c r="H194" s="254">
        <v>8</v>
      </c>
      <c r="I194" s="255"/>
      <c r="J194" s="256">
        <f>ROUND(I194*H194,2)</f>
        <v>0</v>
      </c>
      <c r="K194" s="252" t="s">
        <v>1</v>
      </c>
      <c r="L194" s="257"/>
      <c r="M194" s="258" t="s">
        <v>1</v>
      </c>
      <c r="N194" s="259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404</v>
      </c>
      <c r="AT194" s="235" t="s">
        <v>281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336</v>
      </c>
      <c r="BM194" s="235" t="s">
        <v>4306</v>
      </c>
    </row>
    <row r="195" s="1" customFormat="1" ht="16.5" customHeight="1">
      <c r="B195" s="37"/>
      <c r="C195" s="250" t="s">
        <v>523</v>
      </c>
      <c r="D195" s="250" t="s">
        <v>281</v>
      </c>
      <c r="E195" s="251" t="s">
        <v>4307</v>
      </c>
      <c r="F195" s="252" t="s">
        <v>4308</v>
      </c>
      <c r="G195" s="253" t="s">
        <v>212</v>
      </c>
      <c r="H195" s="254">
        <v>10</v>
      </c>
      <c r="I195" s="255"/>
      <c r="J195" s="256">
        <f>ROUND(I195*H195,2)</f>
        <v>0</v>
      </c>
      <c r="K195" s="252" t="s">
        <v>1</v>
      </c>
      <c r="L195" s="257"/>
      <c r="M195" s="258" t="s">
        <v>1</v>
      </c>
      <c r="N195" s="259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404</v>
      </c>
      <c r="AT195" s="235" t="s">
        <v>281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336</v>
      </c>
      <c r="BM195" s="235" t="s">
        <v>4309</v>
      </c>
    </row>
    <row r="196" s="1" customFormat="1" ht="16.5" customHeight="1">
      <c r="B196" s="37"/>
      <c r="C196" s="250" t="s">
        <v>527</v>
      </c>
      <c r="D196" s="250" t="s">
        <v>281</v>
      </c>
      <c r="E196" s="251" t="s">
        <v>4310</v>
      </c>
      <c r="F196" s="252" t="s">
        <v>4311</v>
      </c>
      <c r="G196" s="253" t="s">
        <v>212</v>
      </c>
      <c r="H196" s="254">
        <v>2</v>
      </c>
      <c r="I196" s="255"/>
      <c r="J196" s="256">
        <f>ROUND(I196*H196,2)</f>
        <v>0</v>
      </c>
      <c r="K196" s="252" t="s">
        <v>1</v>
      </c>
      <c r="L196" s="257"/>
      <c r="M196" s="258" t="s">
        <v>1</v>
      </c>
      <c r="N196" s="259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404</v>
      </c>
      <c r="AT196" s="235" t="s">
        <v>281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336</v>
      </c>
      <c r="BM196" s="235" t="s">
        <v>4312</v>
      </c>
    </row>
    <row r="197" s="1" customFormat="1" ht="16.5" customHeight="1">
      <c r="B197" s="37"/>
      <c r="C197" s="250" t="s">
        <v>531</v>
      </c>
      <c r="D197" s="250" t="s">
        <v>281</v>
      </c>
      <c r="E197" s="251" t="s">
        <v>4313</v>
      </c>
      <c r="F197" s="252" t="s">
        <v>4314</v>
      </c>
      <c r="G197" s="253" t="s">
        <v>212</v>
      </c>
      <c r="H197" s="254">
        <v>2</v>
      </c>
      <c r="I197" s="255"/>
      <c r="J197" s="256">
        <f>ROUND(I197*H197,2)</f>
        <v>0</v>
      </c>
      <c r="K197" s="252" t="s">
        <v>1</v>
      </c>
      <c r="L197" s="257"/>
      <c r="M197" s="258" t="s">
        <v>1</v>
      </c>
      <c r="N197" s="259" t="s">
        <v>38</v>
      </c>
      <c r="O197" s="85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404</v>
      </c>
      <c r="AT197" s="235" t="s">
        <v>281</v>
      </c>
      <c r="AU197" s="235" t="s">
        <v>83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336</v>
      </c>
      <c r="BM197" s="235" t="s">
        <v>4315</v>
      </c>
    </row>
    <row r="198" s="1" customFormat="1" ht="16.5" customHeight="1">
      <c r="B198" s="37"/>
      <c r="C198" s="250" t="s">
        <v>537</v>
      </c>
      <c r="D198" s="250" t="s">
        <v>281</v>
      </c>
      <c r="E198" s="251" t="s">
        <v>4316</v>
      </c>
      <c r="F198" s="252" t="s">
        <v>4317</v>
      </c>
      <c r="G198" s="253" t="s">
        <v>212</v>
      </c>
      <c r="H198" s="254">
        <v>44</v>
      </c>
      <c r="I198" s="255"/>
      <c r="J198" s="256">
        <f>ROUND(I198*H198,2)</f>
        <v>0</v>
      </c>
      <c r="K198" s="252" t="s">
        <v>1</v>
      </c>
      <c r="L198" s="257"/>
      <c r="M198" s="258" t="s">
        <v>1</v>
      </c>
      <c r="N198" s="259" t="s">
        <v>38</v>
      </c>
      <c r="O198" s="85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404</v>
      </c>
      <c r="AT198" s="235" t="s">
        <v>281</v>
      </c>
      <c r="AU198" s="235" t="s">
        <v>83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336</v>
      </c>
      <c r="BM198" s="235" t="s">
        <v>4318</v>
      </c>
    </row>
    <row r="199" s="1" customFormat="1" ht="16.5" customHeight="1">
      <c r="B199" s="37"/>
      <c r="C199" s="250" t="s">
        <v>541</v>
      </c>
      <c r="D199" s="250" t="s">
        <v>281</v>
      </c>
      <c r="E199" s="251" t="s">
        <v>4319</v>
      </c>
      <c r="F199" s="252" t="s">
        <v>4320</v>
      </c>
      <c r="G199" s="253" t="s">
        <v>212</v>
      </c>
      <c r="H199" s="254">
        <v>56</v>
      </c>
      <c r="I199" s="255"/>
      <c r="J199" s="256">
        <f>ROUND(I199*H199,2)</f>
        <v>0</v>
      </c>
      <c r="K199" s="252" t="s">
        <v>1</v>
      </c>
      <c r="L199" s="257"/>
      <c r="M199" s="258" t="s">
        <v>1</v>
      </c>
      <c r="N199" s="259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404</v>
      </c>
      <c r="AT199" s="235" t="s">
        <v>281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336</v>
      </c>
      <c r="BM199" s="235" t="s">
        <v>4321</v>
      </c>
    </row>
    <row r="200" s="1" customFormat="1" ht="16.5" customHeight="1">
      <c r="B200" s="37"/>
      <c r="C200" s="250" t="s">
        <v>547</v>
      </c>
      <c r="D200" s="250" t="s">
        <v>281</v>
      </c>
      <c r="E200" s="251" t="s">
        <v>4322</v>
      </c>
      <c r="F200" s="252" t="s">
        <v>4323</v>
      </c>
      <c r="G200" s="253" t="s">
        <v>212</v>
      </c>
      <c r="H200" s="254">
        <v>52</v>
      </c>
      <c r="I200" s="255"/>
      <c r="J200" s="256">
        <f>ROUND(I200*H200,2)</f>
        <v>0</v>
      </c>
      <c r="K200" s="252" t="s">
        <v>1</v>
      </c>
      <c r="L200" s="257"/>
      <c r="M200" s="258" t="s">
        <v>1</v>
      </c>
      <c r="N200" s="259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404</v>
      </c>
      <c r="AT200" s="235" t="s">
        <v>281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336</v>
      </c>
      <c r="BM200" s="235" t="s">
        <v>4324</v>
      </c>
    </row>
    <row r="201" s="1" customFormat="1" ht="16.5" customHeight="1">
      <c r="B201" s="37"/>
      <c r="C201" s="250" t="s">
        <v>551</v>
      </c>
      <c r="D201" s="250" t="s">
        <v>281</v>
      </c>
      <c r="E201" s="251" t="s">
        <v>4325</v>
      </c>
      <c r="F201" s="252" t="s">
        <v>4326</v>
      </c>
      <c r="G201" s="253" t="s">
        <v>212</v>
      </c>
      <c r="H201" s="254">
        <v>618</v>
      </c>
      <c r="I201" s="255"/>
      <c r="J201" s="256">
        <f>ROUND(I201*H201,2)</f>
        <v>0</v>
      </c>
      <c r="K201" s="252" t="s">
        <v>1</v>
      </c>
      <c r="L201" s="257"/>
      <c r="M201" s="258" t="s">
        <v>1</v>
      </c>
      <c r="N201" s="259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404</v>
      </c>
      <c r="AT201" s="235" t="s">
        <v>281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336</v>
      </c>
      <c r="BM201" s="235" t="s">
        <v>4327</v>
      </c>
    </row>
    <row r="202" s="1" customFormat="1" ht="24" customHeight="1">
      <c r="B202" s="37"/>
      <c r="C202" s="224" t="s">
        <v>557</v>
      </c>
      <c r="D202" s="224" t="s">
        <v>209</v>
      </c>
      <c r="E202" s="225" t="s">
        <v>1371</v>
      </c>
      <c r="F202" s="226" t="s">
        <v>1372</v>
      </c>
      <c r="G202" s="227" t="s">
        <v>1227</v>
      </c>
      <c r="H202" s="228">
        <v>12.927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336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336</v>
      </c>
      <c r="BM202" s="235" t="s">
        <v>4328</v>
      </c>
    </row>
    <row r="203" s="1" customFormat="1" ht="16.5" customHeight="1">
      <c r="B203" s="37"/>
      <c r="C203" s="224" t="s">
        <v>561</v>
      </c>
      <c r="D203" s="224" t="s">
        <v>209</v>
      </c>
      <c r="E203" s="225" t="s">
        <v>2700</v>
      </c>
      <c r="F203" s="226" t="s">
        <v>4329</v>
      </c>
      <c r="G203" s="227" t="s">
        <v>600</v>
      </c>
      <c r="H203" s="228">
        <v>12</v>
      </c>
      <c r="I203" s="229"/>
      <c r="J203" s="230">
        <f>ROUND(I203*H203,2)</f>
        <v>0</v>
      </c>
      <c r="K203" s="226" t="s">
        <v>1</v>
      </c>
      <c r="L203" s="42"/>
      <c r="M203" s="231" t="s">
        <v>1</v>
      </c>
      <c r="N203" s="232" t="s">
        <v>38</v>
      </c>
      <c r="O203" s="85"/>
      <c r="P203" s="233">
        <f>O203*H203</f>
        <v>0</v>
      </c>
      <c r="Q203" s="233">
        <v>0</v>
      </c>
      <c r="R203" s="233">
        <f>Q203*H203</f>
        <v>0</v>
      </c>
      <c r="S203" s="233">
        <v>0</v>
      </c>
      <c r="T203" s="234">
        <f>S203*H203</f>
        <v>0</v>
      </c>
      <c r="AR203" s="235" t="s">
        <v>336</v>
      </c>
      <c r="AT203" s="235" t="s">
        <v>209</v>
      </c>
      <c r="AU203" s="235" t="s">
        <v>83</v>
      </c>
      <c r="AY203" s="16" t="s">
        <v>208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6" t="s">
        <v>81</v>
      </c>
      <c r="BK203" s="236">
        <f>ROUND(I203*H203,2)</f>
        <v>0</v>
      </c>
      <c r="BL203" s="16" t="s">
        <v>336</v>
      </c>
      <c r="BM203" s="235" t="s">
        <v>4330</v>
      </c>
    </row>
    <row r="204" s="1" customFormat="1" ht="16.5" customHeight="1">
      <c r="B204" s="37"/>
      <c r="C204" s="224" t="s">
        <v>565</v>
      </c>
      <c r="D204" s="224" t="s">
        <v>209</v>
      </c>
      <c r="E204" s="225" t="s">
        <v>3480</v>
      </c>
      <c r="F204" s="226" t="s">
        <v>4331</v>
      </c>
      <c r="G204" s="227" t="s">
        <v>600</v>
      </c>
      <c r="H204" s="228">
        <v>12</v>
      </c>
      <c r="I204" s="229"/>
      <c r="J204" s="230">
        <f>ROUND(I204*H204,2)</f>
        <v>0</v>
      </c>
      <c r="K204" s="226" t="s">
        <v>1</v>
      </c>
      <c r="L204" s="42"/>
      <c r="M204" s="231" t="s">
        <v>1</v>
      </c>
      <c r="N204" s="232" t="s">
        <v>38</v>
      </c>
      <c r="O204" s="85"/>
      <c r="P204" s="233">
        <f>O204*H204</f>
        <v>0</v>
      </c>
      <c r="Q204" s="233">
        <v>0</v>
      </c>
      <c r="R204" s="233">
        <f>Q204*H204</f>
        <v>0</v>
      </c>
      <c r="S204" s="233">
        <v>0</v>
      </c>
      <c r="T204" s="234">
        <f>S204*H204</f>
        <v>0</v>
      </c>
      <c r="AR204" s="235" t="s">
        <v>336</v>
      </c>
      <c r="AT204" s="235" t="s">
        <v>209</v>
      </c>
      <c r="AU204" s="235" t="s">
        <v>83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336</v>
      </c>
      <c r="BM204" s="235" t="s">
        <v>4332</v>
      </c>
    </row>
    <row r="205" s="1" customFormat="1" ht="16.5" customHeight="1">
      <c r="B205" s="37"/>
      <c r="C205" s="224" t="s">
        <v>569</v>
      </c>
      <c r="D205" s="224" t="s">
        <v>209</v>
      </c>
      <c r="E205" s="225" t="s">
        <v>4333</v>
      </c>
      <c r="F205" s="226" t="s">
        <v>4334</v>
      </c>
      <c r="G205" s="227" t="s">
        <v>600</v>
      </c>
      <c r="H205" s="228">
        <v>150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336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336</v>
      </c>
      <c r="BM205" s="235" t="s">
        <v>4335</v>
      </c>
    </row>
    <row r="206" s="1" customFormat="1" ht="16.5" customHeight="1">
      <c r="B206" s="37"/>
      <c r="C206" s="224" t="s">
        <v>573</v>
      </c>
      <c r="D206" s="224" t="s">
        <v>209</v>
      </c>
      <c r="E206" s="225" t="s">
        <v>4336</v>
      </c>
      <c r="F206" s="226" t="s">
        <v>4337</v>
      </c>
      <c r="G206" s="227" t="s">
        <v>600</v>
      </c>
      <c r="H206" s="228">
        <v>192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336</v>
      </c>
      <c r="AT206" s="235" t="s">
        <v>209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336</v>
      </c>
      <c r="BM206" s="235" t="s">
        <v>4338</v>
      </c>
    </row>
    <row r="207" s="1" customFormat="1" ht="16.5" customHeight="1">
      <c r="B207" s="37"/>
      <c r="C207" s="224" t="s">
        <v>579</v>
      </c>
      <c r="D207" s="224" t="s">
        <v>209</v>
      </c>
      <c r="E207" s="225" t="s">
        <v>4339</v>
      </c>
      <c r="F207" s="226" t="s">
        <v>4340</v>
      </c>
      <c r="G207" s="227" t="s">
        <v>600</v>
      </c>
      <c r="H207" s="228">
        <v>102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336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336</v>
      </c>
      <c r="BM207" s="235" t="s">
        <v>4341</v>
      </c>
    </row>
    <row r="208" s="1" customFormat="1" ht="24" customHeight="1">
      <c r="B208" s="37"/>
      <c r="C208" s="224" t="s">
        <v>583</v>
      </c>
      <c r="D208" s="224" t="s">
        <v>209</v>
      </c>
      <c r="E208" s="225" t="s">
        <v>4342</v>
      </c>
      <c r="F208" s="226" t="s">
        <v>4343</v>
      </c>
      <c r="G208" s="227" t="s">
        <v>600</v>
      </c>
      <c r="H208" s="228">
        <v>138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336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336</v>
      </c>
      <c r="BM208" s="235" t="s">
        <v>4344</v>
      </c>
    </row>
    <row r="209" s="1" customFormat="1" ht="24" customHeight="1">
      <c r="B209" s="37"/>
      <c r="C209" s="224" t="s">
        <v>589</v>
      </c>
      <c r="D209" s="224" t="s">
        <v>209</v>
      </c>
      <c r="E209" s="225" t="s">
        <v>4345</v>
      </c>
      <c r="F209" s="226" t="s">
        <v>4346</v>
      </c>
      <c r="G209" s="227" t="s">
        <v>600</v>
      </c>
      <c r="H209" s="228">
        <v>18</v>
      </c>
      <c r="I209" s="229"/>
      <c r="J209" s="230">
        <f>ROUND(I209*H209,2)</f>
        <v>0</v>
      </c>
      <c r="K209" s="226" t="s">
        <v>1</v>
      </c>
      <c r="L209" s="42"/>
      <c r="M209" s="231" t="s">
        <v>1</v>
      </c>
      <c r="N209" s="232" t="s">
        <v>38</v>
      </c>
      <c r="O209" s="85"/>
      <c r="P209" s="233">
        <f>O209*H209</f>
        <v>0</v>
      </c>
      <c r="Q209" s="233">
        <v>0</v>
      </c>
      <c r="R209" s="233">
        <f>Q209*H209</f>
        <v>0</v>
      </c>
      <c r="S209" s="233">
        <v>0</v>
      </c>
      <c r="T209" s="234">
        <f>S209*H209</f>
        <v>0</v>
      </c>
      <c r="AR209" s="235" t="s">
        <v>336</v>
      </c>
      <c r="AT209" s="235" t="s">
        <v>209</v>
      </c>
      <c r="AU209" s="235" t="s">
        <v>83</v>
      </c>
      <c r="AY209" s="16" t="s">
        <v>208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6" t="s">
        <v>81</v>
      </c>
      <c r="BK209" s="236">
        <f>ROUND(I209*H209,2)</f>
        <v>0</v>
      </c>
      <c r="BL209" s="16" t="s">
        <v>336</v>
      </c>
      <c r="BM209" s="235" t="s">
        <v>4347</v>
      </c>
    </row>
    <row r="210" s="1" customFormat="1" ht="24" customHeight="1">
      <c r="B210" s="37"/>
      <c r="C210" s="250" t="s">
        <v>597</v>
      </c>
      <c r="D210" s="250" t="s">
        <v>281</v>
      </c>
      <c r="E210" s="251" t="s">
        <v>4348</v>
      </c>
      <c r="F210" s="252" t="s">
        <v>4349</v>
      </c>
      <c r="G210" s="253" t="s">
        <v>600</v>
      </c>
      <c r="H210" s="254">
        <v>12</v>
      </c>
      <c r="I210" s="255"/>
      <c r="J210" s="256">
        <f>ROUND(I210*H210,2)</f>
        <v>0</v>
      </c>
      <c r="K210" s="252" t="s">
        <v>1</v>
      </c>
      <c r="L210" s="257"/>
      <c r="M210" s="258" t="s">
        <v>1</v>
      </c>
      <c r="N210" s="259" t="s">
        <v>38</v>
      </c>
      <c r="O210" s="85"/>
      <c r="P210" s="233">
        <f>O210*H210</f>
        <v>0</v>
      </c>
      <c r="Q210" s="233">
        <v>0.0025799999999999998</v>
      </c>
      <c r="R210" s="233">
        <f>Q210*H210</f>
        <v>0.030959999999999998</v>
      </c>
      <c r="S210" s="233">
        <v>0</v>
      </c>
      <c r="T210" s="234">
        <f>S210*H210</f>
        <v>0</v>
      </c>
      <c r="AR210" s="235" t="s">
        <v>404</v>
      </c>
      <c r="AT210" s="235" t="s">
        <v>281</v>
      </c>
      <c r="AU210" s="235" t="s">
        <v>83</v>
      </c>
      <c r="AY210" s="16" t="s">
        <v>208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6" t="s">
        <v>81</v>
      </c>
      <c r="BK210" s="236">
        <f>ROUND(I210*H210,2)</f>
        <v>0</v>
      </c>
      <c r="BL210" s="16" t="s">
        <v>336</v>
      </c>
      <c r="BM210" s="235" t="s">
        <v>4350</v>
      </c>
    </row>
    <row r="211" s="1" customFormat="1" ht="24" customHeight="1">
      <c r="B211" s="37"/>
      <c r="C211" s="250" t="s">
        <v>602</v>
      </c>
      <c r="D211" s="250" t="s">
        <v>281</v>
      </c>
      <c r="E211" s="251" t="s">
        <v>4351</v>
      </c>
      <c r="F211" s="252" t="s">
        <v>4352</v>
      </c>
      <c r="G211" s="253" t="s">
        <v>600</v>
      </c>
      <c r="H211" s="254">
        <v>12</v>
      </c>
      <c r="I211" s="255"/>
      <c r="J211" s="256">
        <f>ROUND(I211*H211,2)</f>
        <v>0</v>
      </c>
      <c r="K211" s="252" t="s">
        <v>1</v>
      </c>
      <c r="L211" s="257"/>
      <c r="M211" s="258" t="s">
        <v>1</v>
      </c>
      <c r="N211" s="259" t="s">
        <v>38</v>
      </c>
      <c r="O211" s="85"/>
      <c r="P211" s="233">
        <f>O211*H211</f>
        <v>0</v>
      </c>
      <c r="Q211" s="233">
        <v>0.0044299999999999999</v>
      </c>
      <c r="R211" s="233">
        <f>Q211*H211</f>
        <v>0.053159999999999999</v>
      </c>
      <c r="S211" s="233">
        <v>0</v>
      </c>
      <c r="T211" s="234">
        <f>S211*H211</f>
        <v>0</v>
      </c>
      <c r="AR211" s="235" t="s">
        <v>404</v>
      </c>
      <c r="AT211" s="235" t="s">
        <v>281</v>
      </c>
      <c r="AU211" s="235" t="s">
        <v>83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336</v>
      </c>
      <c r="BM211" s="235" t="s">
        <v>4353</v>
      </c>
    </row>
    <row r="212" s="1" customFormat="1" ht="24" customHeight="1">
      <c r="B212" s="37"/>
      <c r="C212" s="250" t="s">
        <v>606</v>
      </c>
      <c r="D212" s="250" t="s">
        <v>281</v>
      </c>
      <c r="E212" s="251" t="s">
        <v>4354</v>
      </c>
      <c r="F212" s="252" t="s">
        <v>4355</v>
      </c>
      <c r="G212" s="253" t="s">
        <v>600</v>
      </c>
      <c r="H212" s="254">
        <v>126</v>
      </c>
      <c r="I212" s="255"/>
      <c r="J212" s="256">
        <f>ROUND(I212*H212,2)</f>
        <v>0</v>
      </c>
      <c r="K212" s="252" t="s">
        <v>1</v>
      </c>
      <c r="L212" s="257"/>
      <c r="M212" s="258" t="s">
        <v>1</v>
      </c>
      <c r="N212" s="259" t="s">
        <v>38</v>
      </c>
      <c r="O212" s="85"/>
      <c r="P212" s="233">
        <f>O212*H212</f>
        <v>0</v>
      </c>
      <c r="Q212" s="233">
        <v>0.0058700000000000002</v>
      </c>
      <c r="R212" s="233">
        <f>Q212*H212</f>
        <v>0.73962000000000006</v>
      </c>
      <c r="S212" s="233">
        <v>0</v>
      </c>
      <c r="T212" s="234">
        <f>S212*H212</f>
        <v>0</v>
      </c>
      <c r="AR212" s="235" t="s">
        <v>404</v>
      </c>
      <c r="AT212" s="235" t="s">
        <v>281</v>
      </c>
      <c r="AU212" s="235" t="s">
        <v>83</v>
      </c>
      <c r="AY212" s="16" t="s">
        <v>208</v>
      </c>
      <c r="BE212" s="236">
        <f>IF(N212="základní",J212,0)</f>
        <v>0</v>
      </c>
      <c r="BF212" s="236">
        <f>IF(N212="snížená",J212,0)</f>
        <v>0</v>
      </c>
      <c r="BG212" s="236">
        <f>IF(N212="zákl. přenesená",J212,0)</f>
        <v>0</v>
      </c>
      <c r="BH212" s="236">
        <f>IF(N212="sníž. přenesená",J212,0)</f>
        <v>0</v>
      </c>
      <c r="BI212" s="236">
        <f>IF(N212="nulová",J212,0)</f>
        <v>0</v>
      </c>
      <c r="BJ212" s="16" t="s">
        <v>81</v>
      </c>
      <c r="BK212" s="236">
        <f>ROUND(I212*H212,2)</f>
        <v>0</v>
      </c>
      <c r="BL212" s="16" t="s">
        <v>336</v>
      </c>
      <c r="BM212" s="235" t="s">
        <v>4356</v>
      </c>
    </row>
    <row r="213" s="1" customFormat="1" ht="24" customHeight="1">
      <c r="B213" s="37"/>
      <c r="C213" s="250" t="s">
        <v>610</v>
      </c>
      <c r="D213" s="250" t="s">
        <v>281</v>
      </c>
      <c r="E213" s="251" t="s">
        <v>4357</v>
      </c>
      <c r="F213" s="252" t="s">
        <v>4358</v>
      </c>
      <c r="G213" s="253" t="s">
        <v>600</v>
      </c>
      <c r="H213" s="254">
        <v>24</v>
      </c>
      <c r="I213" s="255"/>
      <c r="J213" s="256">
        <f>ROUND(I213*H213,2)</f>
        <v>0</v>
      </c>
      <c r="K213" s="252" t="s">
        <v>1</v>
      </c>
      <c r="L213" s="257"/>
      <c r="M213" s="258" t="s">
        <v>1</v>
      </c>
      <c r="N213" s="259" t="s">
        <v>38</v>
      </c>
      <c r="O213" s="85"/>
      <c r="P213" s="233">
        <f>O213*H213</f>
        <v>0</v>
      </c>
      <c r="Q213" s="233">
        <v>0.0058700000000000002</v>
      </c>
      <c r="R213" s="233">
        <f>Q213*H213</f>
        <v>0.14088000000000001</v>
      </c>
      <c r="S213" s="233">
        <v>0</v>
      </c>
      <c r="T213" s="234">
        <f>S213*H213</f>
        <v>0</v>
      </c>
      <c r="AR213" s="235" t="s">
        <v>404</v>
      </c>
      <c r="AT213" s="235" t="s">
        <v>281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336</v>
      </c>
      <c r="BM213" s="235" t="s">
        <v>4359</v>
      </c>
    </row>
    <row r="214" s="1" customFormat="1" ht="24" customHeight="1">
      <c r="B214" s="37"/>
      <c r="C214" s="250" t="s">
        <v>614</v>
      </c>
      <c r="D214" s="250" t="s">
        <v>281</v>
      </c>
      <c r="E214" s="251" t="s">
        <v>4360</v>
      </c>
      <c r="F214" s="252" t="s">
        <v>4361</v>
      </c>
      <c r="G214" s="253" t="s">
        <v>600</v>
      </c>
      <c r="H214" s="254">
        <v>120</v>
      </c>
      <c r="I214" s="255"/>
      <c r="J214" s="256">
        <f>ROUND(I214*H214,2)</f>
        <v>0</v>
      </c>
      <c r="K214" s="252" t="s">
        <v>1</v>
      </c>
      <c r="L214" s="257"/>
      <c r="M214" s="258" t="s">
        <v>1</v>
      </c>
      <c r="N214" s="259" t="s">
        <v>38</v>
      </c>
      <c r="O214" s="85"/>
      <c r="P214" s="233">
        <f>O214*H214</f>
        <v>0</v>
      </c>
      <c r="Q214" s="233">
        <v>0.0072399999999999999</v>
      </c>
      <c r="R214" s="233">
        <f>Q214*H214</f>
        <v>0.86880000000000002</v>
      </c>
      <c r="S214" s="233">
        <v>0</v>
      </c>
      <c r="T214" s="234">
        <f>S214*H214</f>
        <v>0</v>
      </c>
      <c r="AR214" s="235" t="s">
        <v>404</v>
      </c>
      <c r="AT214" s="235" t="s">
        <v>281</v>
      </c>
      <c r="AU214" s="235" t="s">
        <v>83</v>
      </c>
      <c r="AY214" s="16" t="s">
        <v>208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6" t="s">
        <v>81</v>
      </c>
      <c r="BK214" s="236">
        <f>ROUND(I214*H214,2)</f>
        <v>0</v>
      </c>
      <c r="BL214" s="16" t="s">
        <v>336</v>
      </c>
      <c r="BM214" s="235" t="s">
        <v>4362</v>
      </c>
    </row>
    <row r="215" s="1" customFormat="1" ht="24" customHeight="1">
      <c r="B215" s="37"/>
      <c r="C215" s="250" t="s">
        <v>619</v>
      </c>
      <c r="D215" s="250" t="s">
        <v>281</v>
      </c>
      <c r="E215" s="251" t="s">
        <v>4363</v>
      </c>
      <c r="F215" s="252" t="s">
        <v>4364</v>
      </c>
      <c r="G215" s="253" t="s">
        <v>600</v>
      </c>
      <c r="H215" s="254">
        <v>72</v>
      </c>
      <c r="I215" s="255"/>
      <c r="J215" s="256">
        <f>ROUND(I215*H215,2)</f>
        <v>0</v>
      </c>
      <c r="K215" s="252" t="s">
        <v>1</v>
      </c>
      <c r="L215" s="257"/>
      <c r="M215" s="258" t="s">
        <v>1</v>
      </c>
      <c r="N215" s="259" t="s">
        <v>38</v>
      </c>
      <c r="O215" s="85"/>
      <c r="P215" s="233">
        <f>O215*H215</f>
        <v>0</v>
      </c>
      <c r="Q215" s="233">
        <v>0.0072399999999999999</v>
      </c>
      <c r="R215" s="233">
        <f>Q215*H215</f>
        <v>0.52127999999999997</v>
      </c>
      <c r="S215" s="233">
        <v>0</v>
      </c>
      <c r="T215" s="234">
        <f>S215*H215</f>
        <v>0</v>
      </c>
      <c r="AR215" s="235" t="s">
        <v>404</v>
      </c>
      <c r="AT215" s="235" t="s">
        <v>281</v>
      </c>
      <c r="AU215" s="235" t="s">
        <v>83</v>
      </c>
      <c r="AY215" s="16" t="s">
        <v>208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6" t="s">
        <v>81</v>
      </c>
      <c r="BK215" s="236">
        <f>ROUND(I215*H215,2)</f>
        <v>0</v>
      </c>
      <c r="BL215" s="16" t="s">
        <v>336</v>
      </c>
      <c r="BM215" s="235" t="s">
        <v>4365</v>
      </c>
    </row>
    <row r="216" s="1" customFormat="1" ht="24" customHeight="1">
      <c r="B216" s="37"/>
      <c r="C216" s="250" t="s">
        <v>623</v>
      </c>
      <c r="D216" s="250" t="s">
        <v>281</v>
      </c>
      <c r="E216" s="251" t="s">
        <v>4366</v>
      </c>
      <c r="F216" s="252" t="s">
        <v>4367</v>
      </c>
      <c r="G216" s="253" t="s">
        <v>600</v>
      </c>
      <c r="H216" s="254">
        <v>102</v>
      </c>
      <c r="I216" s="255"/>
      <c r="J216" s="256">
        <f>ROUND(I216*H216,2)</f>
        <v>0</v>
      </c>
      <c r="K216" s="252" t="s">
        <v>1</v>
      </c>
      <c r="L216" s="257"/>
      <c r="M216" s="258" t="s">
        <v>1</v>
      </c>
      <c r="N216" s="259" t="s">
        <v>38</v>
      </c>
      <c r="O216" s="85"/>
      <c r="P216" s="233">
        <f>O216*H216</f>
        <v>0</v>
      </c>
      <c r="Q216" s="233">
        <v>0.0091800000000000007</v>
      </c>
      <c r="R216" s="233">
        <f>Q216*H216</f>
        <v>0.93636000000000008</v>
      </c>
      <c r="S216" s="233">
        <v>0</v>
      </c>
      <c r="T216" s="234">
        <f>S216*H216</f>
        <v>0</v>
      </c>
      <c r="AR216" s="235" t="s">
        <v>404</v>
      </c>
      <c r="AT216" s="235" t="s">
        <v>281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336</v>
      </c>
      <c r="BM216" s="235" t="s">
        <v>4368</v>
      </c>
    </row>
    <row r="217" s="1" customFormat="1" ht="24" customHeight="1">
      <c r="B217" s="37"/>
      <c r="C217" s="250" t="s">
        <v>627</v>
      </c>
      <c r="D217" s="250" t="s">
        <v>281</v>
      </c>
      <c r="E217" s="251" t="s">
        <v>4369</v>
      </c>
      <c r="F217" s="252" t="s">
        <v>4370</v>
      </c>
      <c r="G217" s="253" t="s">
        <v>600</v>
      </c>
      <c r="H217" s="254">
        <v>138</v>
      </c>
      <c r="I217" s="255"/>
      <c r="J217" s="256">
        <f>ROUND(I217*H217,2)</f>
        <v>0</v>
      </c>
      <c r="K217" s="252" t="s">
        <v>1</v>
      </c>
      <c r="L217" s="257"/>
      <c r="M217" s="258" t="s">
        <v>1</v>
      </c>
      <c r="N217" s="259" t="s">
        <v>38</v>
      </c>
      <c r="O217" s="85"/>
      <c r="P217" s="233">
        <f>O217*H217</f>
        <v>0</v>
      </c>
      <c r="Q217" s="233">
        <v>0.013690000000000001</v>
      </c>
      <c r="R217" s="233">
        <f>Q217*H217</f>
        <v>1.8892200000000001</v>
      </c>
      <c r="S217" s="233">
        <v>0</v>
      </c>
      <c r="T217" s="234">
        <f>S217*H217</f>
        <v>0</v>
      </c>
      <c r="AR217" s="235" t="s">
        <v>404</v>
      </c>
      <c r="AT217" s="235" t="s">
        <v>281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336</v>
      </c>
      <c r="BM217" s="235" t="s">
        <v>4371</v>
      </c>
    </row>
    <row r="218" s="1" customFormat="1" ht="24" customHeight="1">
      <c r="B218" s="37"/>
      <c r="C218" s="250" t="s">
        <v>631</v>
      </c>
      <c r="D218" s="250" t="s">
        <v>281</v>
      </c>
      <c r="E218" s="251" t="s">
        <v>4372</v>
      </c>
      <c r="F218" s="252" t="s">
        <v>4373</v>
      </c>
      <c r="G218" s="253" t="s">
        <v>600</v>
      </c>
      <c r="H218" s="254">
        <v>18</v>
      </c>
      <c r="I218" s="255"/>
      <c r="J218" s="256">
        <f>ROUND(I218*H218,2)</f>
        <v>0</v>
      </c>
      <c r="K218" s="252" t="s">
        <v>1</v>
      </c>
      <c r="L218" s="257"/>
      <c r="M218" s="258" t="s">
        <v>1</v>
      </c>
      <c r="N218" s="259" t="s">
        <v>38</v>
      </c>
      <c r="O218" s="85"/>
      <c r="P218" s="233">
        <f>O218*H218</f>
        <v>0</v>
      </c>
      <c r="Q218" s="233">
        <v>0.016480000000000002</v>
      </c>
      <c r="R218" s="233">
        <f>Q218*H218</f>
        <v>0.29664000000000001</v>
      </c>
      <c r="S218" s="233">
        <v>0</v>
      </c>
      <c r="T218" s="234">
        <f>S218*H218</f>
        <v>0</v>
      </c>
      <c r="AR218" s="235" t="s">
        <v>404</v>
      </c>
      <c r="AT218" s="235" t="s">
        <v>281</v>
      </c>
      <c r="AU218" s="235" t="s">
        <v>83</v>
      </c>
      <c r="AY218" s="16" t="s">
        <v>208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6" t="s">
        <v>81</v>
      </c>
      <c r="BK218" s="236">
        <f>ROUND(I218*H218,2)</f>
        <v>0</v>
      </c>
      <c r="BL218" s="16" t="s">
        <v>336</v>
      </c>
      <c r="BM218" s="235" t="s">
        <v>4374</v>
      </c>
    </row>
    <row r="219" s="10" customFormat="1" ht="22.8" customHeight="1">
      <c r="B219" s="210"/>
      <c r="C219" s="211"/>
      <c r="D219" s="212" t="s">
        <v>72</v>
      </c>
      <c r="E219" s="248" t="s">
        <v>1456</v>
      </c>
      <c r="F219" s="248" t="s">
        <v>1457</v>
      </c>
      <c r="G219" s="211"/>
      <c r="H219" s="211"/>
      <c r="I219" s="214"/>
      <c r="J219" s="249">
        <f>BK219</f>
        <v>0</v>
      </c>
      <c r="K219" s="211"/>
      <c r="L219" s="216"/>
      <c r="M219" s="217"/>
      <c r="N219" s="218"/>
      <c r="O219" s="218"/>
      <c r="P219" s="219">
        <f>SUM(P220:P221)</f>
        <v>0</v>
      </c>
      <c r="Q219" s="218"/>
      <c r="R219" s="219">
        <f>SUM(R220:R221)</f>
        <v>0.0057800000000000004</v>
      </c>
      <c r="S219" s="218"/>
      <c r="T219" s="220">
        <f>SUM(T220:T221)</f>
        <v>0</v>
      </c>
      <c r="AR219" s="221" t="s">
        <v>83</v>
      </c>
      <c r="AT219" s="222" t="s">
        <v>72</v>
      </c>
      <c r="AU219" s="222" t="s">
        <v>81</v>
      </c>
      <c r="AY219" s="221" t="s">
        <v>208</v>
      </c>
      <c r="BK219" s="223">
        <f>SUM(BK220:BK221)</f>
        <v>0</v>
      </c>
    </row>
    <row r="220" s="1" customFormat="1" ht="24" customHeight="1">
      <c r="B220" s="37"/>
      <c r="C220" s="224" t="s">
        <v>635</v>
      </c>
      <c r="D220" s="224" t="s">
        <v>209</v>
      </c>
      <c r="E220" s="225" t="s">
        <v>1458</v>
      </c>
      <c r="F220" s="226" t="s">
        <v>1459</v>
      </c>
      <c r="G220" s="227" t="s">
        <v>600</v>
      </c>
      <c r="H220" s="228">
        <v>49</v>
      </c>
      <c r="I220" s="229"/>
      <c r="J220" s="230">
        <f>ROUND(I220*H220,2)</f>
        <v>0</v>
      </c>
      <c r="K220" s="226" t="s">
        <v>1</v>
      </c>
      <c r="L220" s="42"/>
      <c r="M220" s="231" t="s">
        <v>1</v>
      </c>
      <c r="N220" s="232" t="s">
        <v>38</v>
      </c>
      <c r="O220" s="85"/>
      <c r="P220" s="233">
        <f>O220*H220</f>
        <v>0</v>
      </c>
      <c r="Q220" s="233">
        <v>2.0000000000000002E-05</v>
      </c>
      <c r="R220" s="233">
        <f>Q220*H220</f>
        <v>0.00098000000000000019</v>
      </c>
      <c r="S220" s="233">
        <v>0</v>
      </c>
      <c r="T220" s="234">
        <f>S220*H220</f>
        <v>0</v>
      </c>
      <c r="AR220" s="235" t="s">
        <v>336</v>
      </c>
      <c r="AT220" s="235" t="s">
        <v>209</v>
      </c>
      <c r="AU220" s="235" t="s">
        <v>83</v>
      </c>
      <c r="AY220" s="16" t="s">
        <v>208</v>
      </c>
      <c r="BE220" s="236">
        <f>IF(N220="základní",J220,0)</f>
        <v>0</v>
      </c>
      <c r="BF220" s="236">
        <f>IF(N220="snížená",J220,0)</f>
        <v>0</v>
      </c>
      <c r="BG220" s="236">
        <f>IF(N220="zákl. přenesená",J220,0)</f>
        <v>0</v>
      </c>
      <c r="BH220" s="236">
        <f>IF(N220="sníž. přenesená",J220,0)</f>
        <v>0</v>
      </c>
      <c r="BI220" s="236">
        <f>IF(N220="nulová",J220,0)</f>
        <v>0</v>
      </c>
      <c r="BJ220" s="16" t="s">
        <v>81</v>
      </c>
      <c r="BK220" s="236">
        <f>ROUND(I220*H220,2)</f>
        <v>0</v>
      </c>
      <c r="BL220" s="16" t="s">
        <v>336</v>
      </c>
      <c r="BM220" s="235" t="s">
        <v>4375</v>
      </c>
    </row>
    <row r="221" s="1" customFormat="1" ht="24" customHeight="1">
      <c r="B221" s="37"/>
      <c r="C221" s="224" t="s">
        <v>639</v>
      </c>
      <c r="D221" s="224" t="s">
        <v>209</v>
      </c>
      <c r="E221" s="225" t="s">
        <v>1461</v>
      </c>
      <c r="F221" s="226" t="s">
        <v>1462</v>
      </c>
      <c r="G221" s="227" t="s">
        <v>600</v>
      </c>
      <c r="H221" s="228">
        <v>96</v>
      </c>
      <c r="I221" s="229"/>
      <c r="J221" s="230">
        <f>ROUND(I221*H221,2)</f>
        <v>0</v>
      </c>
      <c r="K221" s="226" t="s">
        <v>1</v>
      </c>
      <c r="L221" s="42"/>
      <c r="M221" s="231" t="s">
        <v>1</v>
      </c>
      <c r="N221" s="232" t="s">
        <v>38</v>
      </c>
      <c r="O221" s="85"/>
      <c r="P221" s="233">
        <f>O221*H221</f>
        <v>0</v>
      </c>
      <c r="Q221" s="233">
        <v>5.0000000000000002E-05</v>
      </c>
      <c r="R221" s="233">
        <f>Q221*H221</f>
        <v>0.0048000000000000004</v>
      </c>
      <c r="S221" s="233">
        <v>0</v>
      </c>
      <c r="T221" s="234">
        <f>S221*H221</f>
        <v>0</v>
      </c>
      <c r="AR221" s="235" t="s">
        <v>336</v>
      </c>
      <c r="AT221" s="235" t="s">
        <v>209</v>
      </c>
      <c r="AU221" s="235" t="s">
        <v>83</v>
      </c>
      <c r="AY221" s="16" t="s">
        <v>208</v>
      </c>
      <c r="BE221" s="236">
        <f>IF(N221="základní",J221,0)</f>
        <v>0</v>
      </c>
      <c r="BF221" s="236">
        <f>IF(N221="snížená",J221,0)</f>
        <v>0</v>
      </c>
      <c r="BG221" s="236">
        <f>IF(N221="zákl. přenesená",J221,0)</f>
        <v>0</v>
      </c>
      <c r="BH221" s="236">
        <f>IF(N221="sníž. přenesená",J221,0)</f>
        <v>0</v>
      </c>
      <c r="BI221" s="236">
        <f>IF(N221="nulová",J221,0)</f>
        <v>0</v>
      </c>
      <c r="BJ221" s="16" t="s">
        <v>81</v>
      </c>
      <c r="BK221" s="236">
        <f>ROUND(I221*H221,2)</f>
        <v>0</v>
      </c>
      <c r="BL221" s="16" t="s">
        <v>336</v>
      </c>
      <c r="BM221" s="235" t="s">
        <v>4376</v>
      </c>
    </row>
    <row r="222" s="10" customFormat="1" ht="22.8" customHeight="1">
      <c r="B222" s="210"/>
      <c r="C222" s="211"/>
      <c r="D222" s="212" t="s">
        <v>72</v>
      </c>
      <c r="E222" s="248" t="s">
        <v>1473</v>
      </c>
      <c r="F222" s="248" t="s">
        <v>1474</v>
      </c>
      <c r="G222" s="211"/>
      <c r="H222" s="211"/>
      <c r="I222" s="214"/>
      <c r="J222" s="249">
        <f>BK222</f>
        <v>0</v>
      </c>
      <c r="K222" s="211"/>
      <c r="L222" s="216"/>
      <c r="M222" s="217"/>
      <c r="N222" s="218"/>
      <c r="O222" s="218"/>
      <c r="P222" s="219">
        <f>SUM(P223:P226)</f>
        <v>0</v>
      </c>
      <c r="Q222" s="218"/>
      <c r="R222" s="219">
        <f>SUM(R223:R226)</f>
        <v>0</v>
      </c>
      <c r="S222" s="218"/>
      <c r="T222" s="220">
        <f>SUM(T223:T226)</f>
        <v>0</v>
      </c>
      <c r="AR222" s="221" t="s">
        <v>221</v>
      </c>
      <c r="AT222" s="222" t="s">
        <v>72</v>
      </c>
      <c r="AU222" s="222" t="s">
        <v>81</v>
      </c>
      <c r="AY222" s="221" t="s">
        <v>208</v>
      </c>
      <c r="BK222" s="223">
        <f>SUM(BK223:BK226)</f>
        <v>0</v>
      </c>
    </row>
    <row r="223" s="1" customFormat="1" ht="16.5" customHeight="1">
      <c r="B223" s="37"/>
      <c r="C223" s="224" t="s">
        <v>643</v>
      </c>
      <c r="D223" s="224" t="s">
        <v>209</v>
      </c>
      <c r="E223" s="225" t="s">
        <v>1475</v>
      </c>
      <c r="F223" s="226" t="s">
        <v>4377</v>
      </c>
      <c r="G223" s="227" t="s">
        <v>212</v>
      </c>
      <c r="H223" s="228">
        <v>1</v>
      </c>
      <c r="I223" s="229"/>
      <c r="J223" s="230">
        <f>ROUND(I223*H223,2)</f>
        <v>0</v>
      </c>
      <c r="K223" s="226" t="s">
        <v>1</v>
      </c>
      <c r="L223" s="42"/>
      <c r="M223" s="231" t="s">
        <v>1</v>
      </c>
      <c r="N223" s="232" t="s">
        <v>38</v>
      </c>
      <c r="O223" s="85"/>
      <c r="P223" s="233">
        <f>O223*H223</f>
        <v>0</v>
      </c>
      <c r="Q223" s="233">
        <v>0</v>
      </c>
      <c r="R223" s="233">
        <f>Q223*H223</f>
        <v>0</v>
      </c>
      <c r="S223" s="233">
        <v>0</v>
      </c>
      <c r="T223" s="234">
        <f>S223*H223</f>
        <v>0</v>
      </c>
      <c r="AR223" s="235" t="s">
        <v>336</v>
      </c>
      <c r="AT223" s="235" t="s">
        <v>209</v>
      </c>
      <c r="AU223" s="235" t="s">
        <v>83</v>
      </c>
      <c r="AY223" s="16" t="s">
        <v>208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6" t="s">
        <v>81</v>
      </c>
      <c r="BK223" s="236">
        <f>ROUND(I223*H223,2)</f>
        <v>0</v>
      </c>
      <c r="BL223" s="16" t="s">
        <v>336</v>
      </c>
      <c r="BM223" s="235" t="s">
        <v>4378</v>
      </c>
    </row>
    <row r="224" s="1" customFormat="1" ht="16.5" customHeight="1">
      <c r="B224" s="37"/>
      <c r="C224" s="224" t="s">
        <v>647</v>
      </c>
      <c r="D224" s="224" t="s">
        <v>209</v>
      </c>
      <c r="E224" s="225" t="s">
        <v>1479</v>
      </c>
      <c r="F224" s="226" t="s">
        <v>1480</v>
      </c>
      <c r="G224" s="227" t="s">
        <v>212</v>
      </c>
      <c r="H224" s="228">
        <v>1</v>
      </c>
      <c r="I224" s="229"/>
      <c r="J224" s="230">
        <f>ROUND(I224*H224,2)</f>
        <v>0</v>
      </c>
      <c r="K224" s="226" t="s">
        <v>1</v>
      </c>
      <c r="L224" s="42"/>
      <c r="M224" s="231" t="s">
        <v>1</v>
      </c>
      <c r="N224" s="232" t="s">
        <v>38</v>
      </c>
      <c r="O224" s="85"/>
      <c r="P224" s="233">
        <f>O224*H224</f>
        <v>0</v>
      </c>
      <c r="Q224" s="233">
        <v>0</v>
      </c>
      <c r="R224" s="233">
        <f>Q224*H224</f>
        <v>0</v>
      </c>
      <c r="S224" s="233">
        <v>0</v>
      </c>
      <c r="T224" s="234">
        <f>S224*H224</f>
        <v>0</v>
      </c>
      <c r="AR224" s="235" t="s">
        <v>336</v>
      </c>
      <c r="AT224" s="235" t="s">
        <v>209</v>
      </c>
      <c r="AU224" s="235" t="s">
        <v>83</v>
      </c>
      <c r="AY224" s="16" t="s">
        <v>208</v>
      </c>
      <c r="BE224" s="236">
        <f>IF(N224="základní",J224,0)</f>
        <v>0</v>
      </c>
      <c r="BF224" s="236">
        <f>IF(N224="snížená",J224,0)</f>
        <v>0</v>
      </c>
      <c r="BG224" s="236">
        <f>IF(N224="zákl. přenesená",J224,0)</f>
        <v>0</v>
      </c>
      <c r="BH224" s="236">
        <f>IF(N224="sníž. přenesená",J224,0)</f>
        <v>0</v>
      </c>
      <c r="BI224" s="236">
        <f>IF(N224="nulová",J224,0)</f>
        <v>0</v>
      </c>
      <c r="BJ224" s="16" t="s">
        <v>81</v>
      </c>
      <c r="BK224" s="236">
        <f>ROUND(I224*H224,2)</f>
        <v>0</v>
      </c>
      <c r="BL224" s="16" t="s">
        <v>336</v>
      </c>
      <c r="BM224" s="235" t="s">
        <v>4379</v>
      </c>
    </row>
    <row r="225" s="1" customFormat="1" ht="16.5" customHeight="1">
      <c r="B225" s="37"/>
      <c r="C225" s="224" t="s">
        <v>651</v>
      </c>
      <c r="D225" s="224" t="s">
        <v>209</v>
      </c>
      <c r="E225" s="225" t="s">
        <v>1482</v>
      </c>
      <c r="F225" s="226" t="s">
        <v>4380</v>
      </c>
      <c r="G225" s="227" t="s">
        <v>212</v>
      </c>
      <c r="H225" s="228">
        <v>1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336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336</v>
      </c>
      <c r="BM225" s="235" t="s">
        <v>4381</v>
      </c>
    </row>
    <row r="226" s="1" customFormat="1" ht="16.5" customHeight="1">
      <c r="B226" s="37"/>
      <c r="C226" s="224" t="s">
        <v>655</v>
      </c>
      <c r="D226" s="224" t="s">
        <v>209</v>
      </c>
      <c r="E226" s="225" t="s">
        <v>1485</v>
      </c>
      <c r="F226" s="226" t="s">
        <v>1486</v>
      </c>
      <c r="G226" s="227" t="s">
        <v>212</v>
      </c>
      <c r="H226" s="228">
        <v>1</v>
      </c>
      <c r="I226" s="229"/>
      <c r="J226" s="230">
        <f>ROUND(I226*H226,2)</f>
        <v>0</v>
      </c>
      <c r="K226" s="226" t="s">
        <v>1</v>
      </c>
      <c r="L226" s="42"/>
      <c r="M226" s="237" t="s">
        <v>1</v>
      </c>
      <c r="N226" s="238" t="s">
        <v>38</v>
      </c>
      <c r="O226" s="239"/>
      <c r="P226" s="240">
        <f>O226*H226</f>
        <v>0</v>
      </c>
      <c r="Q226" s="240">
        <v>0</v>
      </c>
      <c r="R226" s="240">
        <f>Q226*H226</f>
        <v>0</v>
      </c>
      <c r="S226" s="240">
        <v>0</v>
      </c>
      <c r="T226" s="241">
        <f>S226*H226</f>
        <v>0</v>
      </c>
      <c r="AR226" s="235" t="s">
        <v>221</v>
      </c>
      <c r="AT226" s="235" t="s">
        <v>209</v>
      </c>
      <c r="AU226" s="235" t="s">
        <v>83</v>
      </c>
      <c r="AY226" s="16" t="s">
        <v>208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6" t="s">
        <v>81</v>
      </c>
      <c r="BK226" s="236">
        <f>ROUND(I226*H226,2)</f>
        <v>0</v>
      </c>
      <c r="BL226" s="16" t="s">
        <v>221</v>
      </c>
      <c r="BM226" s="235" t="s">
        <v>4382</v>
      </c>
    </row>
    <row r="227" s="1" customFormat="1" ht="6.96" customHeight="1">
      <c r="B227" s="60"/>
      <c r="C227" s="61"/>
      <c r="D227" s="61"/>
      <c r="E227" s="61"/>
      <c r="F227" s="61"/>
      <c r="G227" s="61"/>
      <c r="H227" s="61"/>
      <c r="I227" s="182"/>
      <c r="J227" s="61"/>
      <c r="K227" s="61"/>
      <c r="L227" s="42"/>
    </row>
  </sheetData>
  <sheetProtection sheet="1" autoFilter="0" formatColumns="0" formatRows="0" objects="1" scenarios="1" spinCount="100000" saltValue="k99eXqtmc9WI0gUIK/C4buEVbP6eLcLnaChkBJpbXGpgbL1QTr1Fl7heFausMsvGKN1kteRJTRR9bRasbMaCKQ==" hashValue="MT80GYcsE35BuspRg5qQXRZsFFPgroouB9QsfbRK7j7uW+72cTbQOGh8guR5uwEf6hqHPf71yf/52MgVsqqT6g==" algorithmName="SHA-512" password="CC35"/>
  <autoFilter ref="C125:K22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90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ht="12" customHeight="1">
      <c r="B8" s="19"/>
      <c r="D8" s="147" t="s">
        <v>187</v>
      </c>
      <c r="L8" s="19"/>
    </row>
    <row r="9" s="1" customFormat="1" ht="16.5" customHeight="1">
      <c r="B9" s="42"/>
      <c r="E9" s="148" t="s">
        <v>232</v>
      </c>
      <c r="F9" s="1"/>
      <c r="G9" s="1"/>
      <c r="H9" s="1"/>
      <c r="I9" s="149"/>
      <c r="L9" s="42"/>
    </row>
    <row r="10" s="1" customFormat="1" ht="12" customHeight="1">
      <c r="B10" s="42"/>
      <c r="D10" s="147" t="s">
        <v>233</v>
      </c>
      <c r="I10" s="149"/>
      <c r="L10" s="42"/>
    </row>
    <row r="11" s="1" customFormat="1" ht="36.96" customHeight="1">
      <c r="B11" s="42"/>
      <c r="E11" s="150" t="s">
        <v>234</v>
      </c>
      <c r="F11" s="1"/>
      <c r="G11" s="1"/>
      <c r="H11" s="1"/>
      <c r="I11" s="149"/>
      <c r="L11" s="42"/>
    </row>
    <row r="12" s="1" customFormat="1">
      <c r="B12" s="42"/>
      <c r="I12" s="149"/>
      <c r="L12" s="42"/>
    </row>
    <row r="13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="1" customFormat="1" ht="12" customHeight="1">
      <c r="B14" s="42"/>
      <c r="D14" s="147" t="s">
        <v>20</v>
      </c>
      <c r="F14" s="135" t="s">
        <v>235</v>
      </c>
      <c r="I14" s="151" t="s">
        <v>22</v>
      </c>
      <c r="J14" s="152" t="str">
        <f>'Rekapitulace stavby'!AN8</f>
        <v>26. 4. 2019</v>
      </c>
      <c r="L14" s="42"/>
    </row>
    <row r="15" s="1" customFormat="1" ht="10.8" customHeight="1">
      <c r="B15" s="42"/>
      <c r="I15" s="149"/>
      <c r="L15" s="42"/>
    </row>
    <row r="16" s="1" customFormat="1" ht="12" customHeight="1">
      <c r="B16" s="42"/>
      <c r="D16" s="147" t="s">
        <v>24</v>
      </c>
      <c r="I16" s="151" t="s">
        <v>25</v>
      </c>
      <c r="J16" s="135" t="s">
        <v>1</v>
      </c>
      <c r="L16" s="42"/>
    </row>
    <row r="17" s="1" customFormat="1" ht="18" customHeight="1">
      <c r="B17" s="42"/>
      <c r="E17" s="135" t="s">
        <v>21</v>
      </c>
      <c r="I17" s="151" t="s">
        <v>26</v>
      </c>
      <c r="J17" s="135" t="s">
        <v>1</v>
      </c>
      <c r="L17" s="42"/>
    </row>
    <row r="18" s="1" customFormat="1" ht="6.96" customHeight="1">
      <c r="B18" s="42"/>
      <c r="I18" s="149"/>
      <c r="L18" s="42"/>
    </row>
    <row r="19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="1" customFormat="1" ht="6.96" customHeight="1">
      <c r="B21" s="42"/>
      <c r="I21" s="149"/>
      <c r="L21" s="42"/>
    </row>
    <row r="22" s="1" customFormat="1" ht="12" customHeight="1">
      <c r="B22" s="42"/>
      <c r="D22" s="147" t="s">
        <v>29</v>
      </c>
      <c r="I22" s="151" t="s">
        <v>25</v>
      </c>
      <c r="J22" s="135" t="s">
        <v>1</v>
      </c>
      <c r="L22" s="42"/>
    </row>
    <row r="23" s="1" customFormat="1" ht="18" customHeight="1">
      <c r="B23" s="42"/>
      <c r="E23" s="135" t="s">
        <v>236</v>
      </c>
      <c r="I23" s="151" t="s">
        <v>26</v>
      </c>
      <c r="J23" s="135" t="s">
        <v>1</v>
      </c>
      <c r="L23" s="42"/>
    </row>
    <row r="24" s="1" customFormat="1" ht="6.96" customHeight="1">
      <c r="B24" s="42"/>
      <c r="I24" s="149"/>
      <c r="L24" s="42"/>
    </row>
    <row r="25" s="1" customFormat="1" ht="12" customHeight="1">
      <c r="B25" s="42"/>
      <c r="D25" s="147" t="s">
        <v>30</v>
      </c>
      <c r="I25" s="151" t="s">
        <v>25</v>
      </c>
      <c r="J25" s="135" t="s">
        <v>1</v>
      </c>
      <c r="L25" s="42"/>
    </row>
    <row r="26" s="1" customFormat="1" ht="18" customHeight="1">
      <c r="B26" s="42"/>
      <c r="E26" s="135" t="s">
        <v>237</v>
      </c>
      <c r="I26" s="151" t="s">
        <v>26</v>
      </c>
      <c r="J26" s="135" t="s">
        <v>1</v>
      </c>
      <c r="L26" s="42"/>
    </row>
    <row r="27" s="1" customFormat="1" ht="6.96" customHeight="1">
      <c r="B27" s="42"/>
      <c r="I27" s="149"/>
      <c r="L27" s="42"/>
    </row>
    <row r="28" s="1" customFormat="1" ht="12" customHeight="1">
      <c r="B28" s="42"/>
      <c r="D28" s="147" t="s">
        <v>32</v>
      </c>
      <c r="I28" s="149"/>
      <c r="L28" s="42"/>
    </row>
    <row r="29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="1" customFormat="1" ht="6.96" customHeight="1">
      <c r="B30" s="42"/>
      <c r="I30" s="149"/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="1" customFormat="1" ht="25.44" customHeight="1">
      <c r="B32" s="42"/>
      <c r="D32" s="157" t="s">
        <v>33</v>
      </c>
      <c r="I32" s="149"/>
      <c r="J32" s="158">
        <f>ROUND(J157,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="1" customFormat="1" ht="14.4" customHeight="1">
      <c r="B35" s="42"/>
      <c r="D35" s="161" t="s">
        <v>37</v>
      </c>
      <c r="E35" s="147" t="s">
        <v>38</v>
      </c>
      <c r="F35" s="162">
        <f>ROUND((SUM(BE157:BE424)),  2)</f>
        <v>0</v>
      </c>
      <c r="I35" s="163">
        <v>0.20999999999999999</v>
      </c>
      <c r="J35" s="162">
        <f>ROUND(((SUM(BE157:BE424))*I35),  2)</f>
        <v>0</v>
      </c>
      <c r="L35" s="42"/>
    </row>
    <row r="36" s="1" customFormat="1" ht="14.4" customHeight="1">
      <c r="B36" s="42"/>
      <c r="E36" s="147" t="s">
        <v>39</v>
      </c>
      <c r="F36" s="162">
        <f>ROUND((SUM(BF157:BF424)),  2)</f>
        <v>0</v>
      </c>
      <c r="I36" s="163">
        <v>0.14999999999999999</v>
      </c>
      <c r="J36" s="162">
        <f>ROUND(((SUM(BF157:BF424))*I36),  2)</f>
        <v>0</v>
      </c>
      <c r="L36" s="42"/>
    </row>
    <row r="37" hidden="1" s="1" customFormat="1" ht="14.4" customHeight="1">
      <c r="B37" s="42"/>
      <c r="E37" s="147" t="s">
        <v>40</v>
      </c>
      <c r="F37" s="162">
        <f>ROUND((SUM(BG157:BG424)),  2)</f>
        <v>0</v>
      </c>
      <c r="I37" s="163">
        <v>0.20999999999999999</v>
      </c>
      <c r="J37" s="162">
        <f>0</f>
        <v>0</v>
      </c>
      <c r="L37" s="42"/>
    </row>
    <row r="38" hidden="1" s="1" customFormat="1" ht="14.4" customHeight="1">
      <c r="B38" s="42"/>
      <c r="E38" s="147" t="s">
        <v>41</v>
      </c>
      <c r="F38" s="162">
        <f>ROUND((SUM(BH157:BH424)),  2)</f>
        <v>0</v>
      </c>
      <c r="I38" s="163">
        <v>0.14999999999999999</v>
      </c>
      <c r="J38" s="162">
        <f>0</f>
        <v>0</v>
      </c>
      <c r="L38" s="42"/>
    </row>
    <row r="39" hidden="1" s="1" customFormat="1" ht="14.4" customHeight="1">
      <c r="B39" s="42"/>
      <c r="E39" s="147" t="s">
        <v>42</v>
      </c>
      <c r="F39" s="162">
        <f>ROUND((SUM(BI157:BI424)),  2)</f>
        <v>0</v>
      </c>
      <c r="I39" s="163">
        <v>0</v>
      </c>
      <c r="J39" s="162">
        <f>0</f>
        <v>0</v>
      </c>
      <c r="L39" s="42"/>
    </row>
    <row r="40" s="1" customFormat="1" ht="6.96" customHeight="1">
      <c r="B40" s="42"/>
      <c r="I40" s="149"/>
      <c r="L40" s="42"/>
    </row>
    <row r="41" s="1" customFormat="1" ht="25.4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="1" customFormat="1" ht="14.4" customHeight="1">
      <c r="B42" s="42"/>
      <c r="I42" s="149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="1" customFormat="1" ht="16.5" customHeight="1">
      <c r="B87" s="37"/>
      <c r="C87" s="38"/>
      <c r="D87" s="38"/>
      <c r="E87" s="186" t="s">
        <v>232</v>
      </c>
      <c r="F87" s="38"/>
      <c r="G87" s="38"/>
      <c r="H87" s="38"/>
      <c r="I87" s="149"/>
      <c r="J87" s="38"/>
      <c r="K87" s="38"/>
      <c r="L87" s="42"/>
    </row>
    <row r="88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="1" customFormat="1" ht="16.5" customHeight="1">
      <c r="B89" s="37"/>
      <c r="C89" s="38"/>
      <c r="D89" s="38"/>
      <c r="E89" s="70" t="str">
        <f>E11</f>
        <v>El.-MaR - Elektro+MaR</v>
      </c>
      <c r="F89" s="38"/>
      <c r="G89" s="38"/>
      <c r="H89" s="38"/>
      <c r="I89" s="149"/>
      <c r="J89" s="38"/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2" customHeight="1">
      <c r="B91" s="37"/>
      <c r="C91" s="31" t="s">
        <v>20</v>
      </c>
      <c r="D91" s="38"/>
      <c r="E91" s="38"/>
      <c r="F91" s="26" t="str">
        <f>F14</f>
        <v>Březová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>Ing. Michal Pátek</v>
      </c>
      <c r="K93" s="38"/>
      <c r="L93" s="42"/>
    </row>
    <row r="94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>VK CAD s.r.o.</v>
      </c>
      <c r="K94" s="3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="1" customFormat="1" ht="29.28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J157</f>
        <v>0</v>
      </c>
      <c r="K98" s="38"/>
      <c r="L98" s="42"/>
      <c r="AU98" s="16" t="s">
        <v>193</v>
      </c>
    </row>
    <row r="99" s="8" customFormat="1" ht="24.96" customHeight="1">
      <c r="B99" s="192"/>
      <c r="C99" s="193"/>
      <c r="D99" s="194" t="s">
        <v>238</v>
      </c>
      <c r="E99" s="195"/>
      <c r="F99" s="195"/>
      <c r="G99" s="195"/>
      <c r="H99" s="195"/>
      <c r="I99" s="196"/>
      <c r="J99" s="197">
        <f>J158</f>
        <v>0</v>
      </c>
      <c r="K99" s="193"/>
      <c r="L99" s="198"/>
    </row>
    <row r="100" s="11" customFormat="1" ht="19.92" customHeight="1">
      <c r="B100" s="242"/>
      <c r="C100" s="127"/>
      <c r="D100" s="243" t="s">
        <v>239</v>
      </c>
      <c r="E100" s="244"/>
      <c r="F100" s="244"/>
      <c r="G100" s="244"/>
      <c r="H100" s="244"/>
      <c r="I100" s="245"/>
      <c r="J100" s="246">
        <f>J159</f>
        <v>0</v>
      </c>
      <c r="K100" s="127"/>
      <c r="L100" s="247"/>
    </row>
    <row r="101" s="11" customFormat="1" ht="14.88" customHeight="1">
      <c r="B101" s="242"/>
      <c r="C101" s="127"/>
      <c r="D101" s="243" t="s">
        <v>240</v>
      </c>
      <c r="E101" s="244"/>
      <c r="F101" s="244"/>
      <c r="G101" s="244"/>
      <c r="H101" s="244"/>
      <c r="I101" s="245"/>
      <c r="J101" s="246">
        <f>J160</f>
        <v>0</v>
      </c>
      <c r="K101" s="127"/>
      <c r="L101" s="247"/>
    </row>
    <row r="102" s="11" customFormat="1" ht="19.92" customHeight="1">
      <c r="B102" s="242"/>
      <c r="C102" s="127"/>
      <c r="D102" s="243" t="s">
        <v>241</v>
      </c>
      <c r="E102" s="244"/>
      <c r="F102" s="244"/>
      <c r="G102" s="244"/>
      <c r="H102" s="244"/>
      <c r="I102" s="245"/>
      <c r="J102" s="246">
        <f>J187</f>
        <v>0</v>
      </c>
      <c r="K102" s="127"/>
      <c r="L102" s="247"/>
    </row>
    <row r="103" s="11" customFormat="1" ht="14.88" customHeight="1">
      <c r="B103" s="242"/>
      <c r="C103" s="127"/>
      <c r="D103" s="243" t="s">
        <v>242</v>
      </c>
      <c r="E103" s="244"/>
      <c r="F103" s="244"/>
      <c r="G103" s="244"/>
      <c r="H103" s="244"/>
      <c r="I103" s="245"/>
      <c r="J103" s="246">
        <f>J188</f>
        <v>0</v>
      </c>
      <c r="K103" s="127"/>
      <c r="L103" s="247"/>
    </row>
    <row r="104" s="11" customFormat="1" ht="19.92" customHeight="1">
      <c r="B104" s="242"/>
      <c r="C104" s="127"/>
      <c r="D104" s="243" t="s">
        <v>243</v>
      </c>
      <c r="E104" s="244"/>
      <c r="F104" s="244"/>
      <c r="G104" s="244"/>
      <c r="H104" s="244"/>
      <c r="I104" s="245"/>
      <c r="J104" s="246">
        <f>J213</f>
        <v>0</v>
      </c>
      <c r="K104" s="127"/>
      <c r="L104" s="247"/>
    </row>
    <row r="105" s="8" customFormat="1" ht="24.96" customHeight="1">
      <c r="B105" s="192"/>
      <c r="C105" s="193"/>
      <c r="D105" s="194" t="s">
        <v>244</v>
      </c>
      <c r="E105" s="195"/>
      <c r="F105" s="195"/>
      <c r="G105" s="195"/>
      <c r="H105" s="195"/>
      <c r="I105" s="196"/>
      <c r="J105" s="197">
        <f>J223</f>
        <v>0</v>
      </c>
      <c r="K105" s="193"/>
      <c r="L105" s="198"/>
    </row>
    <row r="106" s="11" customFormat="1" ht="19.92" customHeight="1">
      <c r="B106" s="242"/>
      <c r="C106" s="127"/>
      <c r="D106" s="243" t="s">
        <v>245</v>
      </c>
      <c r="E106" s="244"/>
      <c r="F106" s="244"/>
      <c r="G106" s="244"/>
      <c r="H106" s="244"/>
      <c r="I106" s="245"/>
      <c r="J106" s="246">
        <f>J224</f>
        <v>0</v>
      </c>
      <c r="K106" s="127"/>
      <c r="L106" s="247"/>
    </row>
    <row r="107" s="11" customFormat="1" ht="19.92" customHeight="1">
      <c r="B107" s="242"/>
      <c r="C107" s="127"/>
      <c r="D107" s="243" t="s">
        <v>246</v>
      </c>
      <c r="E107" s="244"/>
      <c r="F107" s="244"/>
      <c r="G107" s="244"/>
      <c r="H107" s="244"/>
      <c r="I107" s="245"/>
      <c r="J107" s="246">
        <f>J226</f>
        <v>0</v>
      </c>
      <c r="K107" s="127"/>
      <c r="L107" s="247"/>
    </row>
    <row r="108" s="8" customFormat="1" ht="24.96" customHeight="1">
      <c r="B108" s="192"/>
      <c r="C108" s="193"/>
      <c r="D108" s="194" t="s">
        <v>247</v>
      </c>
      <c r="E108" s="195"/>
      <c r="F108" s="195"/>
      <c r="G108" s="195"/>
      <c r="H108" s="195"/>
      <c r="I108" s="196"/>
      <c r="J108" s="197">
        <f>J231</f>
        <v>0</v>
      </c>
      <c r="K108" s="193"/>
      <c r="L108" s="198"/>
    </row>
    <row r="109" s="11" customFormat="1" ht="19.92" customHeight="1">
      <c r="B109" s="242"/>
      <c r="C109" s="127"/>
      <c r="D109" s="243" t="s">
        <v>248</v>
      </c>
      <c r="E109" s="244"/>
      <c r="F109" s="244"/>
      <c r="G109" s="244"/>
      <c r="H109" s="244"/>
      <c r="I109" s="245"/>
      <c r="J109" s="246">
        <f>J232</f>
        <v>0</v>
      </c>
      <c r="K109" s="127"/>
      <c r="L109" s="247"/>
    </row>
    <row r="110" s="11" customFormat="1" ht="19.92" customHeight="1">
      <c r="B110" s="242"/>
      <c r="C110" s="127"/>
      <c r="D110" s="243" t="s">
        <v>249</v>
      </c>
      <c r="E110" s="244"/>
      <c r="F110" s="244"/>
      <c r="G110" s="244"/>
      <c r="H110" s="244"/>
      <c r="I110" s="245"/>
      <c r="J110" s="246">
        <f>J236</f>
        <v>0</v>
      </c>
      <c r="K110" s="127"/>
      <c r="L110" s="247"/>
    </row>
    <row r="111" s="11" customFormat="1" ht="19.92" customHeight="1">
      <c r="B111" s="242"/>
      <c r="C111" s="127"/>
      <c r="D111" s="243" t="s">
        <v>250</v>
      </c>
      <c r="E111" s="244"/>
      <c r="F111" s="244"/>
      <c r="G111" s="244"/>
      <c r="H111" s="244"/>
      <c r="I111" s="245"/>
      <c r="J111" s="246">
        <f>J239</f>
        <v>0</v>
      </c>
      <c r="K111" s="127"/>
      <c r="L111" s="247"/>
    </row>
    <row r="112" s="11" customFormat="1" ht="19.92" customHeight="1">
      <c r="B112" s="242"/>
      <c r="C112" s="127"/>
      <c r="D112" s="243" t="s">
        <v>251</v>
      </c>
      <c r="E112" s="244"/>
      <c r="F112" s="244"/>
      <c r="G112" s="244"/>
      <c r="H112" s="244"/>
      <c r="I112" s="245"/>
      <c r="J112" s="246">
        <f>J242</f>
        <v>0</v>
      </c>
      <c r="K112" s="127"/>
      <c r="L112" s="247"/>
    </row>
    <row r="113" s="11" customFormat="1" ht="19.92" customHeight="1">
      <c r="B113" s="242"/>
      <c r="C113" s="127"/>
      <c r="D113" s="243" t="s">
        <v>252</v>
      </c>
      <c r="E113" s="244"/>
      <c r="F113" s="244"/>
      <c r="G113" s="244"/>
      <c r="H113" s="244"/>
      <c r="I113" s="245"/>
      <c r="J113" s="246">
        <f>J248</f>
        <v>0</v>
      </c>
      <c r="K113" s="127"/>
      <c r="L113" s="247"/>
    </row>
    <row r="114" s="11" customFormat="1" ht="19.92" customHeight="1">
      <c r="B114" s="242"/>
      <c r="C114" s="127"/>
      <c r="D114" s="243" t="s">
        <v>253</v>
      </c>
      <c r="E114" s="244"/>
      <c r="F114" s="244"/>
      <c r="G114" s="244"/>
      <c r="H114" s="244"/>
      <c r="I114" s="245"/>
      <c r="J114" s="246">
        <f>J251</f>
        <v>0</v>
      </c>
      <c r="K114" s="127"/>
      <c r="L114" s="247"/>
    </row>
    <row r="115" s="8" customFormat="1" ht="24.96" customHeight="1">
      <c r="B115" s="192"/>
      <c r="C115" s="193"/>
      <c r="D115" s="194" t="s">
        <v>254</v>
      </c>
      <c r="E115" s="195"/>
      <c r="F115" s="195"/>
      <c r="G115" s="195"/>
      <c r="H115" s="195"/>
      <c r="I115" s="196"/>
      <c r="J115" s="197">
        <f>J253</f>
        <v>0</v>
      </c>
      <c r="K115" s="193"/>
      <c r="L115" s="198"/>
    </row>
    <row r="116" s="11" customFormat="1" ht="19.92" customHeight="1">
      <c r="B116" s="242"/>
      <c r="C116" s="127"/>
      <c r="D116" s="243" t="s">
        <v>255</v>
      </c>
      <c r="E116" s="244"/>
      <c r="F116" s="244"/>
      <c r="G116" s="244"/>
      <c r="H116" s="244"/>
      <c r="I116" s="245"/>
      <c r="J116" s="246">
        <f>J254</f>
        <v>0</v>
      </c>
      <c r="K116" s="127"/>
      <c r="L116" s="247"/>
    </row>
    <row r="117" s="11" customFormat="1" ht="19.92" customHeight="1">
      <c r="B117" s="242"/>
      <c r="C117" s="127"/>
      <c r="D117" s="243" t="s">
        <v>256</v>
      </c>
      <c r="E117" s="244"/>
      <c r="F117" s="244"/>
      <c r="G117" s="244"/>
      <c r="H117" s="244"/>
      <c r="I117" s="245"/>
      <c r="J117" s="246">
        <f>J282</f>
        <v>0</v>
      </c>
      <c r="K117" s="127"/>
      <c r="L117" s="247"/>
    </row>
    <row r="118" s="8" customFormat="1" ht="24.96" customHeight="1">
      <c r="B118" s="192"/>
      <c r="C118" s="193"/>
      <c r="D118" s="194" t="s">
        <v>257</v>
      </c>
      <c r="E118" s="195"/>
      <c r="F118" s="195"/>
      <c r="G118" s="195"/>
      <c r="H118" s="195"/>
      <c r="I118" s="196"/>
      <c r="J118" s="197">
        <f>J284</f>
        <v>0</v>
      </c>
      <c r="K118" s="193"/>
      <c r="L118" s="198"/>
    </row>
    <row r="119" s="11" customFormat="1" ht="19.92" customHeight="1">
      <c r="B119" s="242"/>
      <c r="C119" s="127"/>
      <c r="D119" s="243" t="s">
        <v>258</v>
      </c>
      <c r="E119" s="244"/>
      <c r="F119" s="244"/>
      <c r="G119" s="244"/>
      <c r="H119" s="244"/>
      <c r="I119" s="245"/>
      <c r="J119" s="246">
        <f>J285</f>
        <v>0</v>
      </c>
      <c r="K119" s="127"/>
      <c r="L119" s="247"/>
    </row>
    <row r="120" s="11" customFormat="1" ht="19.92" customHeight="1">
      <c r="B120" s="242"/>
      <c r="C120" s="127"/>
      <c r="D120" s="243" t="s">
        <v>259</v>
      </c>
      <c r="E120" s="244"/>
      <c r="F120" s="244"/>
      <c r="G120" s="244"/>
      <c r="H120" s="244"/>
      <c r="I120" s="245"/>
      <c r="J120" s="246">
        <f>J292</f>
        <v>0</v>
      </c>
      <c r="K120" s="127"/>
      <c r="L120" s="247"/>
    </row>
    <row r="121" s="8" customFormat="1" ht="24.96" customHeight="1">
      <c r="B121" s="192"/>
      <c r="C121" s="193"/>
      <c r="D121" s="194" t="s">
        <v>260</v>
      </c>
      <c r="E121" s="195"/>
      <c r="F121" s="195"/>
      <c r="G121" s="195"/>
      <c r="H121" s="195"/>
      <c r="I121" s="196"/>
      <c r="J121" s="197">
        <f>J294</f>
        <v>0</v>
      </c>
      <c r="K121" s="193"/>
      <c r="L121" s="198"/>
    </row>
    <row r="122" s="11" customFormat="1" ht="19.92" customHeight="1">
      <c r="B122" s="242"/>
      <c r="C122" s="127"/>
      <c r="D122" s="243" t="s">
        <v>261</v>
      </c>
      <c r="E122" s="244"/>
      <c r="F122" s="244"/>
      <c r="G122" s="244"/>
      <c r="H122" s="244"/>
      <c r="I122" s="245"/>
      <c r="J122" s="246">
        <f>J295</f>
        <v>0</v>
      </c>
      <c r="K122" s="127"/>
      <c r="L122" s="247"/>
    </row>
    <row r="123" s="11" customFormat="1" ht="19.92" customHeight="1">
      <c r="B123" s="242"/>
      <c r="C123" s="127"/>
      <c r="D123" s="243" t="s">
        <v>262</v>
      </c>
      <c r="E123" s="244"/>
      <c r="F123" s="244"/>
      <c r="G123" s="244"/>
      <c r="H123" s="244"/>
      <c r="I123" s="245"/>
      <c r="J123" s="246">
        <f>J297</f>
        <v>0</v>
      </c>
      <c r="K123" s="127"/>
      <c r="L123" s="247"/>
    </row>
    <row r="124" s="11" customFormat="1" ht="19.92" customHeight="1">
      <c r="B124" s="242"/>
      <c r="C124" s="127"/>
      <c r="D124" s="243" t="s">
        <v>263</v>
      </c>
      <c r="E124" s="244"/>
      <c r="F124" s="244"/>
      <c r="G124" s="244"/>
      <c r="H124" s="244"/>
      <c r="I124" s="245"/>
      <c r="J124" s="246">
        <f>J299</f>
        <v>0</v>
      </c>
      <c r="K124" s="127"/>
      <c r="L124" s="247"/>
    </row>
    <row r="125" s="11" customFormat="1" ht="19.92" customHeight="1">
      <c r="B125" s="242"/>
      <c r="C125" s="127"/>
      <c r="D125" s="243" t="s">
        <v>264</v>
      </c>
      <c r="E125" s="244"/>
      <c r="F125" s="244"/>
      <c r="G125" s="244"/>
      <c r="H125" s="244"/>
      <c r="I125" s="245"/>
      <c r="J125" s="246">
        <f>J311</f>
        <v>0</v>
      </c>
      <c r="K125" s="127"/>
      <c r="L125" s="247"/>
    </row>
    <row r="126" s="11" customFormat="1" ht="19.92" customHeight="1">
      <c r="B126" s="242"/>
      <c r="C126" s="127"/>
      <c r="D126" s="243" t="s">
        <v>265</v>
      </c>
      <c r="E126" s="244"/>
      <c r="F126" s="244"/>
      <c r="G126" s="244"/>
      <c r="H126" s="244"/>
      <c r="I126" s="245"/>
      <c r="J126" s="246">
        <f>J314</f>
        <v>0</v>
      </c>
      <c r="K126" s="127"/>
      <c r="L126" s="247"/>
    </row>
    <row r="127" s="11" customFormat="1" ht="19.92" customHeight="1">
      <c r="B127" s="242"/>
      <c r="C127" s="127"/>
      <c r="D127" s="243" t="s">
        <v>266</v>
      </c>
      <c r="E127" s="244"/>
      <c r="F127" s="244"/>
      <c r="G127" s="244"/>
      <c r="H127" s="244"/>
      <c r="I127" s="245"/>
      <c r="J127" s="246">
        <f>J322</f>
        <v>0</v>
      </c>
      <c r="K127" s="127"/>
      <c r="L127" s="247"/>
    </row>
    <row r="128" s="8" customFormat="1" ht="24.96" customHeight="1">
      <c r="B128" s="192"/>
      <c r="C128" s="193"/>
      <c r="D128" s="194" t="s">
        <v>267</v>
      </c>
      <c r="E128" s="195"/>
      <c r="F128" s="195"/>
      <c r="G128" s="195"/>
      <c r="H128" s="195"/>
      <c r="I128" s="196"/>
      <c r="J128" s="197">
        <f>J327</f>
        <v>0</v>
      </c>
      <c r="K128" s="193"/>
      <c r="L128" s="198"/>
    </row>
    <row r="129" s="11" customFormat="1" ht="19.92" customHeight="1">
      <c r="B129" s="242"/>
      <c r="C129" s="127"/>
      <c r="D129" s="243" t="s">
        <v>268</v>
      </c>
      <c r="E129" s="244"/>
      <c r="F129" s="244"/>
      <c r="G129" s="244"/>
      <c r="H129" s="244"/>
      <c r="I129" s="245"/>
      <c r="J129" s="246">
        <f>J328</f>
        <v>0</v>
      </c>
      <c r="K129" s="127"/>
      <c r="L129" s="247"/>
    </row>
    <row r="130" s="11" customFormat="1" ht="19.92" customHeight="1">
      <c r="B130" s="242"/>
      <c r="C130" s="127"/>
      <c r="D130" s="243" t="s">
        <v>269</v>
      </c>
      <c r="E130" s="244"/>
      <c r="F130" s="244"/>
      <c r="G130" s="244"/>
      <c r="H130" s="244"/>
      <c r="I130" s="245"/>
      <c r="J130" s="246">
        <f>J330</f>
        <v>0</v>
      </c>
      <c r="K130" s="127"/>
      <c r="L130" s="247"/>
    </row>
    <row r="131" s="11" customFormat="1" ht="19.92" customHeight="1">
      <c r="B131" s="242"/>
      <c r="C131" s="127"/>
      <c r="D131" s="243" t="s">
        <v>270</v>
      </c>
      <c r="E131" s="244"/>
      <c r="F131" s="244"/>
      <c r="G131" s="244"/>
      <c r="H131" s="244"/>
      <c r="I131" s="245"/>
      <c r="J131" s="246">
        <f>J333</f>
        <v>0</v>
      </c>
      <c r="K131" s="127"/>
      <c r="L131" s="247"/>
    </row>
    <row r="132" s="11" customFormat="1" ht="19.92" customHeight="1">
      <c r="B132" s="242"/>
      <c r="C132" s="127"/>
      <c r="D132" s="243" t="s">
        <v>271</v>
      </c>
      <c r="E132" s="244"/>
      <c r="F132" s="244"/>
      <c r="G132" s="244"/>
      <c r="H132" s="244"/>
      <c r="I132" s="245"/>
      <c r="J132" s="246">
        <f>J335</f>
        <v>0</v>
      </c>
      <c r="K132" s="127"/>
      <c r="L132" s="247"/>
    </row>
    <row r="133" s="11" customFormat="1" ht="19.92" customHeight="1">
      <c r="B133" s="242"/>
      <c r="C133" s="127"/>
      <c r="D133" s="243" t="s">
        <v>272</v>
      </c>
      <c r="E133" s="244"/>
      <c r="F133" s="244"/>
      <c r="G133" s="244"/>
      <c r="H133" s="244"/>
      <c r="I133" s="245"/>
      <c r="J133" s="246">
        <f>J337</f>
        <v>0</v>
      </c>
      <c r="K133" s="127"/>
      <c r="L133" s="247"/>
    </row>
    <row r="134" s="8" customFormat="1" ht="24.96" customHeight="1">
      <c r="B134" s="192"/>
      <c r="C134" s="193"/>
      <c r="D134" s="194" t="s">
        <v>273</v>
      </c>
      <c r="E134" s="195"/>
      <c r="F134" s="195"/>
      <c r="G134" s="195"/>
      <c r="H134" s="195"/>
      <c r="I134" s="196"/>
      <c r="J134" s="197">
        <f>J344</f>
        <v>0</v>
      </c>
      <c r="K134" s="193"/>
      <c r="L134" s="198"/>
    </row>
    <row r="135" s="11" customFormat="1" ht="19.92" customHeight="1">
      <c r="B135" s="242"/>
      <c r="C135" s="127"/>
      <c r="D135" s="243" t="s">
        <v>274</v>
      </c>
      <c r="E135" s="244"/>
      <c r="F135" s="244"/>
      <c r="G135" s="244"/>
      <c r="H135" s="244"/>
      <c r="I135" s="245"/>
      <c r="J135" s="246">
        <f>J345</f>
        <v>0</v>
      </c>
      <c r="K135" s="127"/>
      <c r="L135" s="247"/>
    </row>
    <row r="136" s="1" customFormat="1" ht="21.84" customHeight="1">
      <c r="B136" s="37"/>
      <c r="C136" s="38"/>
      <c r="D136" s="38"/>
      <c r="E136" s="38"/>
      <c r="F136" s="38"/>
      <c r="G136" s="38"/>
      <c r="H136" s="38"/>
      <c r="I136" s="149"/>
      <c r="J136" s="38"/>
      <c r="K136" s="38"/>
      <c r="L136" s="42"/>
    </row>
    <row r="137" s="1" customFormat="1" ht="6.96" customHeight="1">
      <c r="B137" s="60"/>
      <c r="C137" s="61"/>
      <c r="D137" s="61"/>
      <c r="E137" s="61"/>
      <c r="F137" s="61"/>
      <c r="G137" s="61"/>
      <c r="H137" s="61"/>
      <c r="I137" s="182"/>
      <c r="J137" s="61"/>
      <c r="K137" s="61"/>
      <c r="L137" s="42"/>
    </row>
    <row r="141" s="1" customFormat="1" ht="6.96" customHeight="1">
      <c r="B141" s="62"/>
      <c r="C141" s="63"/>
      <c r="D141" s="63"/>
      <c r="E141" s="63"/>
      <c r="F141" s="63"/>
      <c r="G141" s="63"/>
      <c r="H141" s="63"/>
      <c r="I141" s="185"/>
      <c r="J141" s="63"/>
      <c r="K141" s="63"/>
      <c r="L141" s="42"/>
    </row>
    <row r="142" s="1" customFormat="1" ht="24.96" customHeight="1">
      <c r="B142" s="37"/>
      <c r="C142" s="22" t="s">
        <v>194</v>
      </c>
      <c r="D142" s="38"/>
      <c r="E142" s="38"/>
      <c r="F142" s="38"/>
      <c r="G142" s="38"/>
      <c r="H142" s="38"/>
      <c r="I142" s="149"/>
      <c r="J142" s="38"/>
      <c r="K142" s="38"/>
      <c r="L142" s="42"/>
    </row>
    <row r="143" s="1" customFormat="1" ht="6.96" customHeight="1">
      <c r="B143" s="37"/>
      <c r="C143" s="38"/>
      <c r="D143" s="38"/>
      <c r="E143" s="38"/>
      <c r="F143" s="38"/>
      <c r="G143" s="38"/>
      <c r="H143" s="38"/>
      <c r="I143" s="149"/>
      <c r="J143" s="38"/>
      <c r="K143" s="38"/>
      <c r="L143" s="42"/>
    </row>
    <row r="144" s="1" customFormat="1" ht="12" customHeight="1">
      <c r="B144" s="37"/>
      <c r="C144" s="31" t="s">
        <v>16</v>
      </c>
      <c r="D144" s="38"/>
      <c r="E144" s="38"/>
      <c r="F144" s="38"/>
      <c r="G144" s="38"/>
      <c r="H144" s="38"/>
      <c r="I144" s="149"/>
      <c r="J144" s="38"/>
      <c r="K144" s="38"/>
      <c r="L144" s="42"/>
    </row>
    <row r="145" s="1" customFormat="1" ht="16.5" customHeight="1">
      <c r="B145" s="37"/>
      <c r="C145" s="38"/>
      <c r="D145" s="38"/>
      <c r="E145" s="186" t="str">
        <f>E7</f>
        <v>NOVÝ ZDROJ TEPLA, TEPLOVODNÍ ROZVODY A REGULACE VYTÁPĚNÍ DŘEVOTERM s.r.o, BŘEZOVÁ</v>
      </c>
      <c r="F145" s="31"/>
      <c r="G145" s="31"/>
      <c r="H145" s="31"/>
      <c r="I145" s="149"/>
      <c r="J145" s="38"/>
      <c r="K145" s="38"/>
      <c r="L145" s="42"/>
    </row>
    <row r="146" ht="12" customHeight="1">
      <c r="B146" s="20"/>
      <c r="C146" s="31" t="s">
        <v>187</v>
      </c>
      <c r="D146" s="21"/>
      <c r="E146" s="21"/>
      <c r="F146" s="21"/>
      <c r="G146" s="21"/>
      <c r="H146" s="21"/>
      <c r="I146" s="141"/>
      <c r="J146" s="21"/>
      <c r="K146" s="21"/>
      <c r="L146" s="19"/>
    </row>
    <row r="147" s="1" customFormat="1" ht="16.5" customHeight="1">
      <c r="B147" s="37"/>
      <c r="C147" s="38"/>
      <c r="D147" s="38"/>
      <c r="E147" s="186" t="s">
        <v>232</v>
      </c>
      <c r="F147" s="38"/>
      <c r="G147" s="38"/>
      <c r="H147" s="38"/>
      <c r="I147" s="149"/>
      <c r="J147" s="38"/>
      <c r="K147" s="38"/>
      <c r="L147" s="42"/>
    </row>
    <row r="148" s="1" customFormat="1" ht="12" customHeight="1">
      <c r="B148" s="37"/>
      <c r="C148" s="31" t="s">
        <v>233</v>
      </c>
      <c r="D148" s="38"/>
      <c r="E148" s="38"/>
      <c r="F148" s="38"/>
      <c r="G148" s="38"/>
      <c r="H148" s="38"/>
      <c r="I148" s="149"/>
      <c r="J148" s="38"/>
      <c r="K148" s="38"/>
      <c r="L148" s="42"/>
    </row>
    <row r="149" s="1" customFormat="1" ht="16.5" customHeight="1">
      <c r="B149" s="37"/>
      <c r="C149" s="38"/>
      <c r="D149" s="38"/>
      <c r="E149" s="70" t="str">
        <f>E11</f>
        <v>El.-MaR - Elektro+MaR</v>
      </c>
      <c r="F149" s="38"/>
      <c r="G149" s="38"/>
      <c r="H149" s="38"/>
      <c r="I149" s="149"/>
      <c r="J149" s="38"/>
      <c r="K149" s="38"/>
      <c r="L149" s="42"/>
    </row>
    <row r="150" s="1" customFormat="1" ht="6.96" customHeight="1">
      <c r="B150" s="37"/>
      <c r="C150" s="38"/>
      <c r="D150" s="38"/>
      <c r="E150" s="38"/>
      <c r="F150" s="38"/>
      <c r="G150" s="38"/>
      <c r="H150" s="38"/>
      <c r="I150" s="149"/>
      <c r="J150" s="38"/>
      <c r="K150" s="38"/>
      <c r="L150" s="42"/>
    </row>
    <row r="151" s="1" customFormat="1" ht="12" customHeight="1">
      <c r="B151" s="37"/>
      <c r="C151" s="31" t="s">
        <v>20</v>
      </c>
      <c r="D151" s="38"/>
      <c r="E151" s="38"/>
      <c r="F151" s="26" t="str">
        <f>F14</f>
        <v>Březová</v>
      </c>
      <c r="G151" s="38"/>
      <c r="H151" s="38"/>
      <c r="I151" s="151" t="s">
        <v>22</v>
      </c>
      <c r="J151" s="73" t="str">
        <f>IF(J14="","",J14)</f>
        <v>26. 4. 2019</v>
      </c>
      <c r="K151" s="38"/>
      <c r="L151" s="42"/>
    </row>
    <row r="152" s="1" customFormat="1" ht="6.96" customHeight="1">
      <c r="B152" s="37"/>
      <c r="C152" s="38"/>
      <c r="D152" s="38"/>
      <c r="E152" s="38"/>
      <c r="F152" s="38"/>
      <c r="G152" s="38"/>
      <c r="H152" s="38"/>
      <c r="I152" s="149"/>
      <c r="J152" s="38"/>
      <c r="K152" s="38"/>
      <c r="L152" s="42"/>
    </row>
    <row r="153" s="1" customFormat="1" ht="15.15" customHeight="1">
      <c r="B153" s="37"/>
      <c r="C153" s="31" t="s">
        <v>24</v>
      </c>
      <c r="D153" s="38"/>
      <c r="E153" s="38"/>
      <c r="F153" s="26" t="str">
        <f>E17</f>
        <v xml:space="preserve"> </v>
      </c>
      <c r="G153" s="38"/>
      <c r="H153" s="38"/>
      <c r="I153" s="151" t="s">
        <v>29</v>
      </c>
      <c r="J153" s="35" t="str">
        <f>E23</f>
        <v>Ing. Michal Pátek</v>
      </c>
      <c r="K153" s="38"/>
      <c r="L153" s="42"/>
    </row>
    <row r="154" s="1" customFormat="1" ht="15.15" customHeight="1">
      <c r="B154" s="37"/>
      <c r="C154" s="31" t="s">
        <v>27</v>
      </c>
      <c r="D154" s="38"/>
      <c r="E154" s="38"/>
      <c r="F154" s="26" t="str">
        <f>IF(E20="","",E20)</f>
        <v>Vyplň údaj</v>
      </c>
      <c r="G154" s="38"/>
      <c r="H154" s="38"/>
      <c r="I154" s="151" t="s">
        <v>30</v>
      </c>
      <c r="J154" s="35" t="str">
        <f>E26</f>
        <v>VK CAD s.r.o.</v>
      </c>
      <c r="K154" s="38"/>
      <c r="L154" s="42"/>
    </row>
    <row r="155" s="1" customFormat="1" ht="10.32" customHeight="1">
      <c r="B155" s="37"/>
      <c r="C155" s="38"/>
      <c r="D155" s="38"/>
      <c r="E155" s="38"/>
      <c r="F155" s="38"/>
      <c r="G155" s="38"/>
      <c r="H155" s="38"/>
      <c r="I155" s="149"/>
      <c r="J155" s="38"/>
      <c r="K155" s="38"/>
      <c r="L155" s="42"/>
    </row>
    <row r="156" s="9" customFormat="1" ht="29.28" customHeight="1">
      <c r="B156" s="199"/>
      <c r="C156" s="200" t="s">
        <v>195</v>
      </c>
      <c r="D156" s="201" t="s">
        <v>58</v>
      </c>
      <c r="E156" s="201" t="s">
        <v>54</v>
      </c>
      <c r="F156" s="201" t="s">
        <v>55</v>
      </c>
      <c r="G156" s="201" t="s">
        <v>196</v>
      </c>
      <c r="H156" s="201" t="s">
        <v>197</v>
      </c>
      <c r="I156" s="202" t="s">
        <v>198</v>
      </c>
      <c r="J156" s="203" t="s">
        <v>191</v>
      </c>
      <c r="K156" s="204" t="s">
        <v>199</v>
      </c>
      <c r="L156" s="205"/>
      <c r="M156" s="94" t="s">
        <v>1</v>
      </c>
      <c r="N156" s="95" t="s">
        <v>37</v>
      </c>
      <c r="O156" s="95" t="s">
        <v>200</v>
      </c>
      <c r="P156" s="95" t="s">
        <v>201</v>
      </c>
      <c r="Q156" s="95" t="s">
        <v>202</v>
      </c>
      <c r="R156" s="95" t="s">
        <v>203</v>
      </c>
      <c r="S156" s="95" t="s">
        <v>204</v>
      </c>
      <c r="T156" s="96" t="s">
        <v>205</v>
      </c>
    </row>
    <row r="157" s="1" customFormat="1" ht="22.8" customHeight="1">
      <c r="B157" s="37"/>
      <c r="C157" s="101" t="s">
        <v>206</v>
      </c>
      <c r="D157" s="38"/>
      <c r="E157" s="38"/>
      <c r="F157" s="38"/>
      <c r="G157" s="38"/>
      <c r="H157" s="38"/>
      <c r="I157" s="149"/>
      <c r="J157" s="206">
        <f>BK157</f>
        <v>0</v>
      </c>
      <c r="K157" s="38"/>
      <c r="L157" s="42"/>
      <c r="M157" s="97"/>
      <c r="N157" s="98"/>
      <c r="O157" s="98"/>
      <c r="P157" s="207">
        <f>P158+P223+P231+P253+P284+P294+P327+P344</f>
        <v>0</v>
      </c>
      <c r="Q157" s="98"/>
      <c r="R157" s="207">
        <f>R158+R223+R231+R253+R284+R294+R327+R344</f>
        <v>0</v>
      </c>
      <c r="S157" s="98"/>
      <c r="T157" s="208">
        <f>T158+T223+T231+T253+T284+T294+T327+T344</f>
        <v>0</v>
      </c>
      <c r="AT157" s="16" t="s">
        <v>72</v>
      </c>
      <c r="AU157" s="16" t="s">
        <v>193</v>
      </c>
      <c r="BK157" s="209">
        <f>BK158+BK223+BK231+BK253+BK284+BK294+BK327+BK344</f>
        <v>0</v>
      </c>
    </row>
    <row r="158" s="10" customFormat="1" ht="25.92" customHeight="1">
      <c r="B158" s="210"/>
      <c r="C158" s="211"/>
      <c r="D158" s="212" t="s">
        <v>72</v>
      </c>
      <c r="E158" s="213" t="s">
        <v>275</v>
      </c>
      <c r="F158" s="213" t="s">
        <v>276</v>
      </c>
      <c r="G158" s="211"/>
      <c r="H158" s="211"/>
      <c r="I158" s="214"/>
      <c r="J158" s="215">
        <f>BK158</f>
        <v>0</v>
      </c>
      <c r="K158" s="211"/>
      <c r="L158" s="216"/>
      <c r="M158" s="217"/>
      <c r="N158" s="218"/>
      <c r="O158" s="218"/>
      <c r="P158" s="219">
        <f>P159+P187+P213</f>
        <v>0</v>
      </c>
      <c r="Q158" s="218"/>
      <c r="R158" s="219">
        <f>R159+R187+R213</f>
        <v>0</v>
      </c>
      <c r="S158" s="218"/>
      <c r="T158" s="220">
        <f>T159+T187+T213</f>
        <v>0</v>
      </c>
      <c r="AR158" s="221" t="s">
        <v>81</v>
      </c>
      <c r="AT158" s="222" t="s">
        <v>72</v>
      </c>
      <c r="AU158" s="222" t="s">
        <v>73</v>
      </c>
      <c r="AY158" s="221" t="s">
        <v>208</v>
      </c>
      <c r="BK158" s="223">
        <f>BK159+BK187+BK213</f>
        <v>0</v>
      </c>
    </row>
    <row r="159" s="10" customFormat="1" ht="22.8" customHeight="1">
      <c r="B159" s="210"/>
      <c r="C159" s="211"/>
      <c r="D159" s="212" t="s">
        <v>72</v>
      </c>
      <c r="E159" s="248" t="s">
        <v>277</v>
      </c>
      <c r="F159" s="248" t="s">
        <v>278</v>
      </c>
      <c r="G159" s="211"/>
      <c r="H159" s="211"/>
      <c r="I159" s="214"/>
      <c r="J159" s="249">
        <f>BK159</f>
        <v>0</v>
      </c>
      <c r="K159" s="211"/>
      <c r="L159" s="216"/>
      <c r="M159" s="217"/>
      <c r="N159" s="218"/>
      <c r="O159" s="218"/>
      <c r="P159" s="219">
        <f>P160</f>
        <v>0</v>
      </c>
      <c r="Q159" s="218"/>
      <c r="R159" s="219">
        <f>R160</f>
        <v>0</v>
      </c>
      <c r="S159" s="218"/>
      <c r="T159" s="220">
        <f>T160</f>
        <v>0</v>
      </c>
      <c r="AR159" s="221" t="s">
        <v>81</v>
      </c>
      <c r="AT159" s="222" t="s">
        <v>72</v>
      </c>
      <c r="AU159" s="222" t="s">
        <v>81</v>
      </c>
      <c r="AY159" s="221" t="s">
        <v>208</v>
      </c>
      <c r="BK159" s="223">
        <f>BK160</f>
        <v>0</v>
      </c>
    </row>
    <row r="160" s="10" customFormat="1" ht="20.88" customHeight="1">
      <c r="B160" s="210"/>
      <c r="C160" s="211"/>
      <c r="D160" s="212" t="s">
        <v>72</v>
      </c>
      <c r="E160" s="248" t="s">
        <v>279</v>
      </c>
      <c r="F160" s="248" t="s">
        <v>280</v>
      </c>
      <c r="G160" s="211"/>
      <c r="H160" s="211"/>
      <c r="I160" s="214"/>
      <c r="J160" s="249">
        <f>BK160</f>
        <v>0</v>
      </c>
      <c r="K160" s="211"/>
      <c r="L160" s="216"/>
      <c r="M160" s="217"/>
      <c r="N160" s="218"/>
      <c r="O160" s="218"/>
      <c r="P160" s="219">
        <f>SUM(P161:P186)</f>
        <v>0</v>
      </c>
      <c r="Q160" s="218"/>
      <c r="R160" s="219">
        <f>SUM(R161:R186)</f>
        <v>0</v>
      </c>
      <c r="S160" s="218"/>
      <c r="T160" s="220">
        <f>SUM(T161:T186)</f>
        <v>0</v>
      </c>
      <c r="AR160" s="221" t="s">
        <v>81</v>
      </c>
      <c r="AT160" s="222" t="s">
        <v>72</v>
      </c>
      <c r="AU160" s="222" t="s">
        <v>83</v>
      </c>
      <c r="AY160" s="221" t="s">
        <v>208</v>
      </c>
      <c r="BK160" s="223">
        <f>SUM(BK161:BK186)</f>
        <v>0</v>
      </c>
    </row>
    <row r="161" s="1" customFormat="1" ht="16.5" customHeight="1">
      <c r="B161" s="37"/>
      <c r="C161" s="250" t="s">
        <v>81</v>
      </c>
      <c r="D161" s="250" t="s">
        <v>281</v>
      </c>
      <c r="E161" s="251" t="s">
        <v>282</v>
      </c>
      <c r="F161" s="252" t="s">
        <v>283</v>
      </c>
      <c r="G161" s="253" t="s">
        <v>284</v>
      </c>
      <c r="H161" s="254">
        <v>1</v>
      </c>
      <c r="I161" s="255"/>
      <c r="J161" s="256">
        <f>ROUND(I161*H161,2)</f>
        <v>0</v>
      </c>
      <c r="K161" s="252" t="s">
        <v>1</v>
      </c>
      <c r="L161" s="257"/>
      <c r="M161" s="258" t="s">
        <v>1</v>
      </c>
      <c r="N161" s="259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285</v>
      </c>
      <c r="AT161" s="235" t="s">
        <v>281</v>
      </c>
      <c r="AU161" s="235" t="s">
        <v>104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286</v>
      </c>
    </row>
    <row r="162" s="1" customFormat="1" ht="16.5" customHeight="1">
      <c r="B162" s="37"/>
      <c r="C162" s="250" t="s">
        <v>83</v>
      </c>
      <c r="D162" s="250" t="s">
        <v>281</v>
      </c>
      <c r="E162" s="251" t="s">
        <v>287</v>
      </c>
      <c r="F162" s="252" t="s">
        <v>288</v>
      </c>
      <c r="G162" s="253" t="s">
        <v>284</v>
      </c>
      <c r="H162" s="254">
        <v>1</v>
      </c>
      <c r="I162" s="255"/>
      <c r="J162" s="256">
        <f>ROUND(I162*H162,2)</f>
        <v>0</v>
      </c>
      <c r="K162" s="252" t="s">
        <v>1</v>
      </c>
      <c r="L162" s="257"/>
      <c r="M162" s="258" t="s">
        <v>1</v>
      </c>
      <c r="N162" s="259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285</v>
      </c>
      <c r="AT162" s="235" t="s">
        <v>281</v>
      </c>
      <c r="AU162" s="235" t="s">
        <v>104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289</v>
      </c>
    </row>
    <row r="163" s="1" customFormat="1" ht="16.5" customHeight="1">
      <c r="B163" s="37"/>
      <c r="C163" s="250" t="s">
        <v>104</v>
      </c>
      <c r="D163" s="250" t="s">
        <v>281</v>
      </c>
      <c r="E163" s="251" t="s">
        <v>290</v>
      </c>
      <c r="F163" s="252" t="s">
        <v>291</v>
      </c>
      <c r="G163" s="253" t="s">
        <v>284</v>
      </c>
      <c r="H163" s="254">
        <v>1</v>
      </c>
      <c r="I163" s="255"/>
      <c r="J163" s="256">
        <f>ROUND(I163*H163,2)</f>
        <v>0</v>
      </c>
      <c r="K163" s="252" t="s">
        <v>1</v>
      </c>
      <c r="L163" s="257"/>
      <c r="M163" s="258" t="s">
        <v>1</v>
      </c>
      <c r="N163" s="259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285</v>
      </c>
      <c r="AT163" s="235" t="s">
        <v>281</v>
      </c>
      <c r="AU163" s="235" t="s">
        <v>104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292</v>
      </c>
    </row>
    <row r="164" s="1" customFormat="1" ht="16.5" customHeight="1">
      <c r="B164" s="37"/>
      <c r="C164" s="250" t="s">
        <v>221</v>
      </c>
      <c r="D164" s="250" t="s">
        <v>281</v>
      </c>
      <c r="E164" s="251" t="s">
        <v>293</v>
      </c>
      <c r="F164" s="252" t="s">
        <v>294</v>
      </c>
      <c r="G164" s="253" t="s">
        <v>284</v>
      </c>
      <c r="H164" s="254">
        <v>1</v>
      </c>
      <c r="I164" s="255"/>
      <c r="J164" s="256">
        <f>ROUND(I164*H164,2)</f>
        <v>0</v>
      </c>
      <c r="K164" s="252" t="s">
        <v>1</v>
      </c>
      <c r="L164" s="257"/>
      <c r="M164" s="258" t="s">
        <v>1</v>
      </c>
      <c r="N164" s="259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285</v>
      </c>
      <c r="AT164" s="235" t="s">
        <v>281</v>
      </c>
      <c r="AU164" s="235" t="s">
        <v>104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295</v>
      </c>
    </row>
    <row r="165" s="1" customFormat="1" ht="16.5" customHeight="1">
      <c r="B165" s="37"/>
      <c r="C165" s="250" t="s">
        <v>207</v>
      </c>
      <c r="D165" s="250" t="s">
        <v>281</v>
      </c>
      <c r="E165" s="251" t="s">
        <v>296</v>
      </c>
      <c r="F165" s="252" t="s">
        <v>297</v>
      </c>
      <c r="G165" s="253" t="s">
        <v>284</v>
      </c>
      <c r="H165" s="254">
        <v>1</v>
      </c>
      <c r="I165" s="255"/>
      <c r="J165" s="256">
        <f>ROUND(I165*H165,2)</f>
        <v>0</v>
      </c>
      <c r="K165" s="252" t="s">
        <v>1</v>
      </c>
      <c r="L165" s="257"/>
      <c r="M165" s="258" t="s">
        <v>1</v>
      </c>
      <c r="N165" s="259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285</v>
      </c>
      <c r="AT165" s="235" t="s">
        <v>281</v>
      </c>
      <c r="AU165" s="235" t="s">
        <v>104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298</v>
      </c>
    </row>
    <row r="166" s="1" customFormat="1" ht="16.5" customHeight="1">
      <c r="B166" s="37"/>
      <c r="C166" s="250" t="s">
        <v>228</v>
      </c>
      <c r="D166" s="250" t="s">
        <v>281</v>
      </c>
      <c r="E166" s="251" t="s">
        <v>299</v>
      </c>
      <c r="F166" s="252" t="s">
        <v>300</v>
      </c>
      <c r="G166" s="253" t="s">
        <v>284</v>
      </c>
      <c r="H166" s="254">
        <v>1</v>
      </c>
      <c r="I166" s="255"/>
      <c r="J166" s="256">
        <f>ROUND(I166*H166,2)</f>
        <v>0</v>
      </c>
      <c r="K166" s="252" t="s">
        <v>1</v>
      </c>
      <c r="L166" s="257"/>
      <c r="M166" s="258" t="s">
        <v>1</v>
      </c>
      <c r="N166" s="259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285</v>
      </c>
      <c r="AT166" s="235" t="s">
        <v>281</v>
      </c>
      <c r="AU166" s="235" t="s">
        <v>104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301</v>
      </c>
    </row>
    <row r="167" s="1" customFormat="1" ht="16.5" customHeight="1">
      <c r="B167" s="37"/>
      <c r="C167" s="250" t="s">
        <v>302</v>
      </c>
      <c r="D167" s="250" t="s">
        <v>281</v>
      </c>
      <c r="E167" s="251" t="s">
        <v>303</v>
      </c>
      <c r="F167" s="252" t="s">
        <v>304</v>
      </c>
      <c r="G167" s="253" t="s">
        <v>284</v>
      </c>
      <c r="H167" s="254">
        <v>1</v>
      </c>
      <c r="I167" s="255"/>
      <c r="J167" s="256">
        <f>ROUND(I167*H167,2)</f>
        <v>0</v>
      </c>
      <c r="K167" s="252" t="s">
        <v>1</v>
      </c>
      <c r="L167" s="257"/>
      <c r="M167" s="258" t="s">
        <v>1</v>
      </c>
      <c r="N167" s="259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285</v>
      </c>
      <c r="AT167" s="235" t="s">
        <v>281</v>
      </c>
      <c r="AU167" s="235" t="s">
        <v>104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305</v>
      </c>
    </row>
    <row r="168" s="1" customFormat="1" ht="16.5" customHeight="1">
      <c r="B168" s="37"/>
      <c r="C168" s="250" t="s">
        <v>285</v>
      </c>
      <c r="D168" s="250" t="s">
        <v>281</v>
      </c>
      <c r="E168" s="251" t="s">
        <v>306</v>
      </c>
      <c r="F168" s="252" t="s">
        <v>307</v>
      </c>
      <c r="G168" s="253" t="s">
        <v>284</v>
      </c>
      <c r="H168" s="254">
        <v>1</v>
      </c>
      <c r="I168" s="255"/>
      <c r="J168" s="256">
        <f>ROUND(I168*H168,2)</f>
        <v>0</v>
      </c>
      <c r="K168" s="252" t="s">
        <v>1</v>
      </c>
      <c r="L168" s="257"/>
      <c r="M168" s="258" t="s">
        <v>1</v>
      </c>
      <c r="N168" s="259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285</v>
      </c>
      <c r="AT168" s="235" t="s">
        <v>281</v>
      </c>
      <c r="AU168" s="235" t="s">
        <v>104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308</v>
      </c>
    </row>
    <row r="169" s="1" customFormat="1" ht="16.5" customHeight="1">
      <c r="B169" s="37"/>
      <c r="C169" s="224" t="s">
        <v>309</v>
      </c>
      <c r="D169" s="224" t="s">
        <v>209</v>
      </c>
      <c r="E169" s="225" t="s">
        <v>310</v>
      </c>
      <c r="F169" s="226" t="s">
        <v>311</v>
      </c>
      <c r="G169" s="227" t="s">
        <v>284</v>
      </c>
      <c r="H169" s="228">
        <v>6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104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312</v>
      </c>
    </row>
    <row r="170" s="1" customFormat="1" ht="16.5" customHeight="1">
      <c r="B170" s="37"/>
      <c r="C170" s="224" t="s">
        <v>313</v>
      </c>
      <c r="D170" s="224" t="s">
        <v>209</v>
      </c>
      <c r="E170" s="225" t="s">
        <v>314</v>
      </c>
      <c r="F170" s="226" t="s">
        <v>315</v>
      </c>
      <c r="G170" s="227" t="s">
        <v>284</v>
      </c>
      <c r="H170" s="228">
        <v>28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104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316</v>
      </c>
    </row>
    <row r="171" s="1" customFormat="1" ht="16.5" customHeight="1">
      <c r="B171" s="37"/>
      <c r="C171" s="224" t="s">
        <v>317</v>
      </c>
      <c r="D171" s="224" t="s">
        <v>209</v>
      </c>
      <c r="E171" s="225" t="s">
        <v>318</v>
      </c>
      <c r="F171" s="226" t="s">
        <v>319</v>
      </c>
      <c r="G171" s="227" t="s">
        <v>284</v>
      </c>
      <c r="H171" s="228">
        <v>5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104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320</v>
      </c>
    </row>
    <row r="172" s="1" customFormat="1" ht="16.5" customHeight="1">
      <c r="B172" s="37"/>
      <c r="C172" s="224" t="s">
        <v>321</v>
      </c>
      <c r="D172" s="224" t="s">
        <v>209</v>
      </c>
      <c r="E172" s="225" t="s">
        <v>322</v>
      </c>
      <c r="F172" s="226" t="s">
        <v>323</v>
      </c>
      <c r="G172" s="227" t="s">
        <v>284</v>
      </c>
      <c r="H172" s="228">
        <v>6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104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324</v>
      </c>
    </row>
    <row r="173" s="1" customFormat="1" ht="16.5" customHeight="1">
      <c r="B173" s="37"/>
      <c r="C173" s="224" t="s">
        <v>325</v>
      </c>
      <c r="D173" s="224" t="s">
        <v>209</v>
      </c>
      <c r="E173" s="225" t="s">
        <v>326</v>
      </c>
      <c r="F173" s="226" t="s">
        <v>327</v>
      </c>
      <c r="G173" s="227" t="s">
        <v>284</v>
      </c>
      <c r="H173" s="228">
        <v>3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104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328</v>
      </c>
    </row>
    <row r="174" s="1" customFormat="1" ht="16.5" customHeight="1">
      <c r="B174" s="37"/>
      <c r="C174" s="224" t="s">
        <v>329</v>
      </c>
      <c r="D174" s="224" t="s">
        <v>209</v>
      </c>
      <c r="E174" s="225" t="s">
        <v>330</v>
      </c>
      <c r="F174" s="226" t="s">
        <v>331</v>
      </c>
      <c r="G174" s="227" t="s">
        <v>284</v>
      </c>
      <c r="H174" s="228">
        <v>1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104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332</v>
      </c>
    </row>
    <row r="175" s="1" customFormat="1" ht="16.5" customHeight="1">
      <c r="B175" s="37"/>
      <c r="C175" s="224" t="s">
        <v>8</v>
      </c>
      <c r="D175" s="224" t="s">
        <v>209</v>
      </c>
      <c r="E175" s="225" t="s">
        <v>333</v>
      </c>
      <c r="F175" s="226" t="s">
        <v>334</v>
      </c>
      <c r="G175" s="227" t="s">
        <v>284</v>
      </c>
      <c r="H175" s="228">
        <v>1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104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335</v>
      </c>
    </row>
    <row r="176" s="1" customFormat="1" ht="16.5" customHeight="1">
      <c r="B176" s="37"/>
      <c r="C176" s="224" t="s">
        <v>336</v>
      </c>
      <c r="D176" s="224" t="s">
        <v>209</v>
      </c>
      <c r="E176" s="225" t="s">
        <v>337</v>
      </c>
      <c r="F176" s="226" t="s">
        <v>338</v>
      </c>
      <c r="G176" s="227" t="s">
        <v>339</v>
      </c>
      <c r="H176" s="228">
        <v>1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104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340</v>
      </c>
    </row>
    <row r="177" s="1" customFormat="1" ht="16.5" customHeight="1">
      <c r="B177" s="37"/>
      <c r="C177" s="224" t="s">
        <v>341</v>
      </c>
      <c r="D177" s="224" t="s">
        <v>209</v>
      </c>
      <c r="E177" s="225" t="s">
        <v>342</v>
      </c>
      <c r="F177" s="226" t="s">
        <v>343</v>
      </c>
      <c r="G177" s="227" t="s">
        <v>284</v>
      </c>
      <c r="H177" s="228">
        <v>1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104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344</v>
      </c>
    </row>
    <row r="178" s="1" customFormat="1" ht="16.5" customHeight="1">
      <c r="B178" s="37"/>
      <c r="C178" s="224" t="s">
        <v>345</v>
      </c>
      <c r="D178" s="224" t="s">
        <v>209</v>
      </c>
      <c r="E178" s="225" t="s">
        <v>346</v>
      </c>
      <c r="F178" s="226" t="s">
        <v>347</v>
      </c>
      <c r="G178" s="227" t="s">
        <v>284</v>
      </c>
      <c r="H178" s="228">
        <v>3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104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348</v>
      </c>
    </row>
    <row r="179" s="1" customFormat="1" ht="16.5" customHeight="1">
      <c r="B179" s="37"/>
      <c r="C179" s="224" t="s">
        <v>349</v>
      </c>
      <c r="D179" s="224" t="s">
        <v>209</v>
      </c>
      <c r="E179" s="225" t="s">
        <v>350</v>
      </c>
      <c r="F179" s="226" t="s">
        <v>351</v>
      </c>
      <c r="G179" s="227" t="s">
        <v>284</v>
      </c>
      <c r="H179" s="228">
        <v>4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104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352</v>
      </c>
    </row>
    <row r="180" s="1" customFormat="1" ht="16.5" customHeight="1">
      <c r="B180" s="37"/>
      <c r="C180" s="224" t="s">
        <v>353</v>
      </c>
      <c r="D180" s="224" t="s">
        <v>209</v>
      </c>
      <c r="E180" s="225" t="s">
        <v>354</v>
      </c>
      <c r="F180" s="226" t="s">
        <v>355</v>
      </c>
      <c r="G180" s="227" t="s">
        <v>284</v>
      </c>
      <c r="H180" s="228">
        <v>1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104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356</v>
      </c>
    </row>
    <row r="181" s="1" customFormat="1" ht="16.5" customHeight="1">
      <c r="B181" s="37"/>
      <c r="C181" s="224" t="s">
        <v>7</v>
      </c>
      <c r="D181" s="224" t="s">
        <v>209</v>
      </c>
      <c r="E181" s="225" t="s">
        <v>357</v>
      </c>
      <c r="F181" s="226" t="s">
        <v>358</v>
      </c>
      <c r="G181" s="227" t="s">
        <v>284</v>
      </c>
      <c r="H181" s="228">
        <v>1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104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359</v>
      </c>
    </row>
    <row r="182" s="1" customFormat="1" ht="16.5" customHeight="1">
      <c r="B182" s="37"/>
      <c r="C182" s="224" t="s">
        <v>360</v>
      </c>
      <c r="D182" s="224" t="s">
        <v>209</v>
      </c>
      <c r="E182" s="225" t="s">
        <v>361</v>
      </c>
      <c r="F182" s="226" t="s">
        <v>362</v>
      </c>
      <c r="G182" s="227" t="s">
        <v>284</v>
      </c>
      <c r="H182" s="228">
        <v>3</v>
      </c>
      <c r="I182" s="229"/>
      <c r="J182" s="230">
        <f>ROUND(I182*H182,2)</f>
        <v>0</v>
      </c>
      <c r="K182" s="226" t="s">
        <v>1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221</v>
      </c>
      <c r="AT182" s="235" t="s">
        <v>209</v>
      </c>
      <c r="AU182" s="235" t="s">
        <v>104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221</v>
      </c>
      <c r="BM182" s="235" t="s">
        <v>363</v>
      </c>
    </row>
    <row r="183" s="1" customFormat="1" ht="16.5" customHeight="1">
      <c r="B183" s="37"/>
      <c r="C183" s="250" t="s">
        <v>364</v>
      </c>
      <c r="D183" s="250" t="s">
        <v>281</v>
      </c>
      <c r="E183" s="251" t="s">
        <v>365</v>
      </c>
      <c r="F183" s="252" t="s">
        <v>366</v>
      </c>
      <c r="G183" s="253" t="s">
        <v>284</v>
      </c>
      <c r="H183" s="254">
        <v>1</v>
      </c>
      <c r="I183" s="255"/>
      <c r="J183" s="256">
        <f>ROUND(I183*H183,2)</f>
        <v>0</v>
      </c>
      <c r="K183" s="252" t="s">
        <v>1</v>
      </c>
      <c r="L183" s="257"/>
      <c r="M183" s="258" t="s">
        <v>1</v>
      </c>
      <c r="N183" s="259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285</v>
      </c>
      <c r="AT183" s="235" t="s">
        <v>281</v>
      </c>
      <c r="AU183" s="235" t="s">
        <v>104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221</v>
      </c>
      <c r="BM183" s="235" t="s">
        <v>367</v>
      </c>
    </row>
    <row r="184" s="1" customFormat="1" ht="16.5" customHeight="1">
      <c r="B184" s="37"/>
      <c r="C184" s="250" t="s">
        <v>368</v>
      </c>
      <c r="D184" s="250" t="s">
        <v>281</v>
      </c>
      <c r="E184" s="251" t="s">
        <v>369</v>
      </c>
      <c r="F184" s="252" t="s">
        <v>370</v>
      </c>
      <c r="G184" s="253" t="s">
        <v>284</v>
      </c>
      <c r="H184" s="254">
        <v>1</v>
      </c>
      <c r="I184" s="255"/>
      <c r="J184" s="256">
        <f>ROUND(I184*H184,2)</f>
        <v>0</v>
      </c>
      <c r="K184" s="252" t="s">
        <v>1</v>
      </c>
      <c r="L184" s="257"/>
      <c r="M184" s="258" t="s">
        <v>1</v>
      </c>
      <c r="N184" s="259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285</v>
      </c>
      <c r="AT184" s="235" t="s">
        <v>281</v>
      </c>
      <c r="AU184" s="235" t="s">
        <v>104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371</v>
      </c>
    </row>
    <row r="185" s="1" customFormat="1" ht="16.5" customHeight="1">
      <c r="B185" s="37"/>
      <c r="C185" s="224" t="s">
        <v>372</v>
      </c>
      <c r="D185" s="224" t="s">
        <v>209</v>
      </c>
      <c r="E185" s="225" t="s">
        <v>373</v>
      </c>
      <c r="F185" s="226" t="s">
        <v>374</v>
      </c>
      <c r="G185" s="227" t="s">
        <v>284</v>
      </c>
      <c r="H185" s="228">
        <v>1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104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375</v>
      </c>
    </row>
    <row r="186" s="1" customFormat="1" ht="16.5" customHeight="1">
      <c r="B186" s="37"/>
      <c r="C186" s="224" t="s">
        <v>376</v>
      </c>
      <c r="D186" s="224" t="s">
        <v>209</v>
      </c>
      <c r="E186" s="225" t="s">
        <v>377</v>
      </c>
      <c r="F186" s="226" t="s">
        <v>378</v>
      </c>
      <c r="G186" s="227" t="s">
        <v>284</v>
      </c>
      <c r="H186" s="228">
        <v>1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104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379</v>
      </c>
    </row>
    <row r="187" s="10" customFormat="1" ht="22.8" customHeight="1">
      <c r="B187" s="210"/>
      <c r="C187" s="211"/>
      <c r="D187" s="212" t="s">
        <v>72</v>
      </c>
      <c r="E187" s="248" t="s">
        <v>380</v>
      </c>
      <c r="F187" s="248" t="s">
        <v>381</v>
      </c>
      <c r="G187" s="211"/>
      <c r="H187" s="211"/>
      <c r="I187" s="214"/>
      <c r="J187" s="249">
        <f>BK187</f>
        <v>0</v>
      </c>
      <c r="K187" s="211"/>
      <c r="L187" s="216"/>
      <c r="M187" s="217"/>
      <c r="N187" s="218"/>
      <c r="O187" s="218"/>
      <c r="P187" s="219">
        <f>P188</f>
        <v>0</v>
      </c>
      <c r="Q187" s="218"/>
      <c r="R187" s="219">
        <f>R188</f>
        <v>0</v>
      </c>
      <c r="S187" s="218"/>
      <c r="T187" s="220">
        <f>T188</f>
        <v>0</v>
      </c>
      <c r="AR187" s="221" t="s">
        <v>81</v>
      </c>
      <c r="AT187" s="222" t="s">
        <v>72</v>
      </c>
      <c r="AU187" s="222" t="s">
        <v>81</v>
      </c>
      <c r="AY187" s="221" t="s">
        <v>208</v>
      </c>
      <c r="BK187" s="223">
        <f>BK188</f>
        <v>0</v>
      </c>
    </row>
    <row r="188" s="10" customFormat="1" ht="20.88" customHeight="1">
      <c r="B188" s="210"/>
      <c r="C188" s="211"/>
      <c r="D188" s="212" t="s">
        <v>72</v>
      </c>
      <c r="E188" s="248" t="s">
        <v>382</v>
      </c>
      <c r="F188" s="248" t="s">
        <v>383</v>
      </c>
      <c r="G188" s="211"/>
      <c r="H188" s="211"/>
      <c r="I188" s="214"/>
      <c r="J188" s="249">
        <f>BK188</f>
        <v>0</v>
      </c>
      <c r="K188" s="211"/>
      <c r="L188" s="216"/>
      <c r="M188" s="217"/>
      <c r="N188" s="218"/>
      <c r="O188" s="218"/>
      <c r="P188" s="219">
        <f>SUM(P189:P212)</f>
        <v>0</v>
      </c>
      <c r="Q188" s="218"/>
      <c r="R188" s="219">
        <f>SUM(R189:R212)</f>
        <v>0</v>
      </c>
      <c r="S188" s="218"/>
      <c r="T188" s="220">
        <f>SUM(T189:T212)</f>
        <v>0</v>
      </c>
      <c r="AR188" s="221" t="s">
        <v>81</v>
      </c>
      <c r="AT188" s="222" t="s">
        <v>72</v>
      </c>
      <c r="AU188" s="222" t="s">
        <v>83</v>
      </c>
      <c r="AY188" s="221" t="s">
        <v>208</v>
      </c>
      <c r="BK188" s="223">
        <f>SUM(BK189:BK212)</f>
        <v>0</v>
      </c>
    </row>
    <row r="189" s="1" customFormat="1" ht="16.5" customHeight="1">
      <c r="B189" s="37"/>
      <c r="C189" s="250" t="s">
        <v>384</v>
      </c>
      <c r="D189" s="250" t="s">
        <v>281</v>
      </c>
      <c r="E189" s="251" t="s">
        <v>385</v>
      </c>
      <c r="F189" s="252" t="s">
        <v>386</v>
      </c>
      <c r="G189" s="253" t="s">
        <v>284</v>
      </c>
      <c r="H189" s="254">
        <v>1</v>
      </c>
      <c r="I189" s="255"/>
      <c r="J189" s="256">
        <f>ROUND(I189*H189,2)</f>
        <v>0</v>
      </c>
      <c r="K189" s="252" t="s">
        <v>1</v>
      </c>
      <c r="L189" s="257"/>
      <c r="M189" s="258" t="s">
        <v>1</v>
      </c>
      <c r="N189" s="259" t="s">
        <v>38</v>
      </c>
      <c r="O189" s="85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285</v>
      </c>
      <c r="AT189" s="235" t="s">
        <v>281</v>
      </c>
      <c r="AU189" s="235" t="s">
        <v>104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221</v>
      </c>
      <c r="BM189" s="235" t="s">
        <v>387</v>
      </c>
    </row>
    <row r="190" s="1" customFormat="1" ht="16.5" customHeight="1">
      <c r="B190" s="37"/>
      <c r="C190" s="250" t="s">
        <v>388</v>
      </c>
      <c r="D190" s="250" t="s">
        <v>281</v>
      </c>
      <c r="E190" s="251" t="s">
        <v>389</v>
      </c>
      <c r="F190" s="252" t="s">
        <v>390</v>
      </c>
      <c r="G190" s="253" t="s">
        <v>284</v>
      </c>
      <c r="H190" s="254">
        <v>2</v>
      </c>
      <c r="I190" s="255"/>
      <c r="J190" s="256">
        <f>ROUND(I190*H190,2)</f>
        <v>0</v>
      </c>
      <c r="K190" s="252" t="s">
        <v>1</v>
      </c>
      <c r="L190" s="257"/>
      <c r="M190" s="258" t="s">
        <v>1</v>
      </c>
      <c r="N190" s="259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285</v>
      </c>
      <c r="AT190" s="235" t="s">
        <v>281</v>
      </c>
      <c r="AU190" s="235" t="s">
        <v>104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391</v>
      </c>
    </row>
    <row r="191" s="1" customFormat="1" ht="16.5" customHeight="1">
      <c r="B191" s="37"/>
      <c r="C191" s="250" t="s">
        <v>392</v>
      </c>
      <c r="D191" s="250" t="s">
        <v>281</v>
      </c>
      <c r="E191" s="251" t="s">
        <v>393</v>
      </c>
      <c r="F191" s="252" t="s">
        <v>394</v>
      </c>
      <c r="G191" s="253" t="s">
        <v>284</v>
      </c>
      <c r="H191" s="254">
        <v>2</v>
      </c>
      <c r="I191" s="255"/>
      <c r="J191" s="256">
        <f>ROUND(I191*H191,2)</f>
        <v>0</v>
      </c>
      <c r="K191" s="252" t="s">
        <v>1</v>
      </c>
      <c r="L191" s="257"/>
      <c r="M191" s="258" t="s">
        <v>1</v>
      </c>
      <c r="N191" s="259" t="s">
        <v>38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285</v>
      </c>
      <c r="AT191" s="235" t="s">
        <v>281</v>
      </c>
      <c r="AU191" s="235" t="s">
        <v>104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221</v>
      </c>
      <c r="BM191" s="235" t="s">
        <v>395</v>
      </c>
    </row>
    <row r="192" s="1" customFormat="1" ht="16.5" customHeight="1">
      <c r="B192" s="37"/>
      <c r="C192" s="250" t="s">
        <v>396</v>
      </c>
      <c r="D192" s="250" t="s">
        <v>281</v>
      </c>
      <c r="E192" s="251" t="s">
        <v>397</v>
      </c>
      <c r="F192" s="252" t="s">
        <v>398</v>
      </c>
      <c r="G192" s="253" t="s">
        <v>284</v>
      </c>
      <c r="H192" s="254">
        <v>2</v>
      </c>
      <c r="I192" s="255"/>
      <c r="J192" s="256">
        <f>ROUND(I192*H192,2)</f>
        <v>0</v>
      </c>
      <c r="K192" s="252" t="s">
        <v>1</v>
      </c>
      <c r="L192" s="257"/>
      <c r="M192" s="258" t="s">
        <v>1</v>
      </c>
      <c r="N192" s="259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285</v>
      </c>
      <c r="AT192" s="235" t="s">
        <v>281</v>
      </c>
      <c r="AU192" s="235" t="s">
        <v>104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399</v>
      </c>
    </row>
    <row r="193" s="1" customFormat="1" ht="16.5" customHeight="1">
      <c r="B193" s="37"/>
      <c r="C193" s="250" t="s">
        <v>400</v>
      </c>
      <c r="D193" s="250" t="s">
        <v>281</v>
      </c>
      <c r="E193" s="251" t="s">
        <v>401</v>
      </c>
      <c r="F193" s="252" t="s">
        <v>402</v>
      </c>
      <c r="G193" s="253" t="s">
        <v>284</v>
      </c>
      <c r="H193" s="254">
        <v>4</v>
      </c>
      <c r="I193" s="255"/>
      <c r="J193" s="256">
        <f>ROUND(I193*H193,2)</f>
        <v>0</v>
      </c>
      <c r="K193" s="252" t="s">
        <v>1</v>
      </c>
      <c r="L193" s="257"/>
      <c r="M193" s="258" t="s">
        <v>1</v>
      </c>
      <c r="N193" s="259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285</v>
      </c>
      <c r="AT193" s="235" t="s">
        <v>281</v>
      </c>
      <c r="AU193" s="235" t="s">
        <v>104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221</v>
      </c>
      <c r="BM193" s="235" t="s">
        <v>403</v>
      </c>
    </row>
    <row r="194" s="1" customFormat="1" ht="16.5" customHeight="1">
      <c r="B194" s="37"/>
      <c r="C194" s="250" t="s">
        <v>404</v>
      </c>
      <c r="D194" s="250" t="s">
        <v>281</v>
      </c>
      <c r="E194" s="251" t="s">
        <v>405</v>
      </c>
      <c r="F194" s="252" t="s">
        <v>406</v>
      </c>
      <c r="G194" s="253" t="s">
        <v>284</v>
      </c>
      <c r="H194" s="254">
        <v>1</v>
      </c>
      <c r="I194" s="255"/>
      <c r="J194" s="256">
        <f>ROUND(I194*H194,2)</f>
        <v>0</v>
      </c>
      <c r="K194" s="252" t="s">
        <v>1</v>
      </c>
      <c r="L194" s="257"/>
      <c r="M194" s="258" t="s">
        <v>1</v>
      </c>
      <c r="N194" s="259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285</v>
      </c>
      <c r="AT194" s="235" t="s">
        <v>281</v>
      </c>
      <c r="AU194" s="235" t="s">
        <v>104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407</v>
      </c>
    </row>
    <row r="195" s="1" customFormat="1" ht="16.5" customHeight="1">
      <c r="B195" s="37"/>
      <c r="C195" s="250" t="s">
        <v>408</v>
      </c>
      <c r="D195" s="250" t="s">
        <v>281</v>
      </c>
      <c r="E195" s="251" t="s">
        <v>409</v>
      </c>
      <c r="F195" s="252" t="s">
        <v>410</v>
      </c>
      <c r="G195" s="253" t="s">
        <v>284</v>
      </c>
      <c r="H195" s="254">
        <v>1</v>
      </c>
      <c r="I195" s="255"/>
      <c r="J195" s="256">
        <f>ROUND(I195*H195,2)</f>
        <v>0</v>
      </c>
      <c r="K195" s="252" t="s">
        <v>1</v>
      </c>
      <c r="L195" s="257"/>
      <c r="M195" s="258" t="s">
        <v>1</v>
      </c>
      <c r="N195" s="259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285</v>
      </c>
      <c r="AT195" s="235" t="s">
        <v>281</v>
      </c>
      <c r="AU195" s="235" t="s">
        <v>104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411</v>
      </c>
    </row>
    <row r="196" s="1" customFormat="1" ht="16.5" customHeight="1">
      <c r="B196" s="37"/>
      <c r="C196" s="250" t="s">
        <v>412</v>
      </c>
      <c r="D196" s="250" t="s">
        <v>281</v>
      </c>
      <c r="E196" s="251" t="s">
        <v>413</v>
      </c>
      <c r="F196" s="252" t="s">
        <v>414</v>
      </c>
      <c r="G196" s="253" t="s">
        <v>284</v>
      </c>
      <c r="H196" s="254">
        <v>2</v>
      </c>
      <c r="I196" s="255"/>
      <c r="J196" s="256">
        <f>ROUND(I196*H196,2)</f>
        <v>0</v>
      </c>
      <c r="K196" s="252" t="s">
        <v>1</v>
      </c>
      <c r="L196" s="257"/>
      <c r="M196" s="258" t="s">
        <v>1</v>
      </c>
      <c r="N196" s="259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285</v>
      </c>
      <c r="AT196" s="235" t="s">
        <v>281</v>
      </c>
      <c r="AU196" s="235" t="s">
        <v>104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415</v>
      </c>
    </row>
    <row r="197" s="1" customFormat="1" ht="16.5" customHeight="1">
      <c r="B197" s="37"/>
      <c r="C197" s="250" t="s">
        <v>416</v>
      </c>
      <c r="D197" s="250" t="s">
        <v>281</v>
      </c>
      <c r="E197" s="251" t="s">
        <v>385</v>
      </c>
      <c r="F197" s="252" t="s">
        <v>386</v>
      </c>
      <c r="G197" s="253" t="s">
        <v>284</v>
      </c>
      <c r="H197" s="254">
        <v>1</v>
      </c>
      <c r="I197" s="255"/>
      <c r="J197" s="256">
        <f>ROUND(I197*H197,2)</f>
        <v>0</v>
      </c>
      <c r="K197" s="252" t="s">
        <v>1</v>
      </c>
      <c r="L197" s="257"/>
      <c r="M197" s="258" t="s">
        <v>1</v>
      </c>
      <c r="N197" s="259" t="s">
        <v>38</v>
      </c>
      <c r="O197" s="85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285</v>
      </c>
      <c r="AT197" s="235" t="s">
        <v>281</v>
      </c>
      <c r="AU197" s="235" t="s">
        <v>104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221</v>
      </c>
      <c r="BM197" s="235" t="s">
        <v>417</v>
      </c>
    </row>
    <row r="198" s="1" customFormat="1" ht="16.5" customHeight="1">
      <c r="B198" s="37"/>
      <c r="C198" s="250" t="s">
        <v>418</v>
      </c>
      <c r="D198" s="250" t="s">
        <v>281</v>
      </c>
      <c r="E198" s="251" t="s">
        <v>389</v>
      </c>
      <c r="F198" s="252" t="s">
        <v>390</v>
      </c>
      <c r="G198" s="253" t="s">
        <v>284</v>
      </c>
      <c r="H198" s="254">
        <v>2</v>
      </c>
      <c r="I198" s="255"/>
      <c r="J198" s="256">
        <f>ROUND(I198*H198,2)</f>
        <v>0</v>
      </c>
      <c r="K198" s="252" t="s">
        <v>1</v>
      </c>
      <c r="L198" s="257"/>
      <c r="M198" s="258" t="s">
        <v>1</v>
      </c>
      <c r="N198" s="259" t="s">
        <v>38</v>
      </c>
      <c r="O198" s="85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285</v>
      </c>
      <c r="AT198" s="235" t="s">
        <v>281</v>
      </c>
      <c r="AU198" s="235" t="s">
        <v>104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221</v>
      </c>
      <c r="BM198" s="235" t="s">
        <v>419</v>
      </c>
    </row>
    <row r="199" s="1" customFormat="1" ht="16.5" customHeight="1">
      <c r="B199" s="37"/>
      <c r="C199" s="250" t="s">
        <v>420</v>
      </c>
      <c r="D199" s="250" t="s">
        <v>281</v>
      </c>
      <c r="E199" s="251" t="s">
        <v>393</v>
      </c>
      <c r="F199" s="252" t="s">
        <v>394</v>
      </c>
      <c r="G199" s="253" t="s">
        <v>284</v>
      </c>
      <c r="H199" s="254">
        <v>2</v>
      </c>
      <c r="I199" s="255"/>
      <c r="J199" s="256">
        <f>ROUND(I199*H199,2)</f>
        <v>0</v>
      </c>
      <c r="K199" s="252" t="s">
        <v>1</v>
      </c>
      <c r="L199" s="257"/>
      <c r="M199" s="258" t="s">
        <v>1</v>
      </c>
      <c r="N199" s="259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285</v>
      </c>
      <c r="AT199" s="235" t="s">
        <v>281</v>
      </c>
      <c r="AU199" s="235" t="s">
        <v>104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221</v>
      </c>
      <c r="BM199" s="235" t="s">
        <v>421</v>
      </c>
    </row>
    <row r="200" s="1" customFormat="1" ht="16.5" customHeight="1">
      <c r="B200" s="37"/>
      <c r="C200" s="250" t="s">
        <v>422</v>
      </c>
      <c r="D200" s="250" t="s">
        <v>281</v>
      </c>
      <c r="E200" s="251" t="s">
        <v>397</v>
      </c>
      <c r="F200" s="252" t="s">
        <v>398</v>
      </c>
      <c r="G200" s="253" t="s">
        <v>284</v>
      </c>
      <c r="H200" s="254">
        <v>2</v>
      </c>
      <c r="I200" s="255"/>
      <c r="J200" s="256">
        <f>ROUND(I200*H200,2)</f>
        <v>0</v>
      </c>
      <c r="K200" s="252" t="s">
        <v>1</v>
      </c>
      <c r="L200" s="257"/>
      <c r="M200" s="258" t="s">
        <v>1</v>
      </c>
      <c r="N200" s="259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285</v>
      </c>
      <c r="AT200" s="235" t="s">
        <v>281</v>
      </c>
      <c r="AU200" s="235" t="s">
        <v>104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423</v>
      </c>
    </row>
    <row r="201" s="1" customFormat="1" ht="16.5" customHeight="1">
      <c r="B201" s="37"/>
      <c r="C201" s="250" t="s">
        <v>424</v>
      </c>
      <c r="D201" s="250" t="s">
        <v>281</v>
      </c>
      <c r="E201" s="251" t="s">
        <v>401</v>
      </c>
      <c r="F201" s="252" t="s">
        <v>402</v>
      </c>
      <c r="G201" s="253" t="s">
        <v>284</v>
      </c>
      <c r="H201" s="254">
        <v>4</v>
      </c>
      <c r="I201" s="255"/>
      <c r="J201" s="256">
        <f>ROUND(I201*H201,2)</f>
        <v>0</v>
      </c>
      <c r="K201" s="252" t="s">
        <v>1</v>
      </c>
      <c r="L201" s="257"/>
      <c r="M201" s="258" t="s">
        <v>1</v>
      </c>
      <c r="N201" s="259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285</v>
      </c>
      <c r="AT201" s="235" t="s">
        <v>281</v>
      </c>
      <c r="AU201" s="235" t="s">
        <v>104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425</v>
      </c>
    </row>
    <row r="202" s="1" customFormat="1" ht="16.5" customHeight="1">
      <c r="B202" s="37"/>
      <c r="C202" s="250" t="s">
        <v>426</v>
      </c>
      <c r="D202" s="250" t="s">
        <v>281</v>
      </c>
      <c r="E202" s="251" t="s">
        <v>405</v>
      </c>
      <c r="F202" s="252" t="s">
        <v>406</v>
      </c>
      <c r="G202" s="253" t="s">
        <v>284</v>
      </c>
      <c r="H202" s="254">
        <v>1</v>
      </c>
      <c r="I202" s="255"/>
      <c r="J202" s="256">
        <f>ROUND(I202*H202,2)</f>
        <v>0</v>
      </c>
      <c r="K202" s="252" t="s">
        <v>1</v>
      </c>
      <c r="L202" s="257"/>
      <c r="M202" s="258" t="s">
        <v>1</v>
      </c>
      <c r="N202" s="259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285</v>
      </c>
      <c r="AT202" s="235" t="s">
        <v>281</v>
      </c>
      <c r="AU202" s="235" t="s">
        <v>104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427</v>
      </c>
    </row>
    <row r="203" s="1" customFormat="1" ht="16.5" customHeight="1">
      <c r="B203" s="37"/>
      <c r="C203" s="250" t="s">
        <v>428</v>
      </c>
      <c r="D203" s="250" t="s">
        <v>281</v>
      </c>
      <c r="E203" s="251" t="s">
        <v>429</v>
      </c>
      <c r="F203" s="252" t="s">
        <v>410</v>
      </c>
      <c r="G203" s="253" t="s">
        <v>284</v>
      </c>
      <c r="H203" s="254">
        <v>1</v>
      </c>
      <c r="I203" s="255"/>
      <c r="J203" s="256">
        <f>ROUND(I203*H203,2)</f>
        <v>0</v>
      </c>
      <c r="K203" s="252" t="s">
        <v>1</v>
      </c>
      <c r="L203" s="257"/>
      <c r="M203" s="258" t="s">
        <v>1</v>
      </c>
      <c r="N203" s="259" t="s">
        <v>38</v>
      </c>
      <c r="O203" s="85"/>
      <c r="P203" s="233">
        <f>O203*H203</f>
        <v>0</v>
      </c>
      <c r="Q203" s="233">
        <v>0</v>
      </c>
      <c r="R203" s="233">
        <f>Q203*H203</f>
        <v>0</v>
      </c>
      <c r="S203" s="233">
        <v>0</v>
      </c>
      <c r="T203" s="234">
        <f>S203*H203</f>
        <v>0</v>
      </c>
      <c r="AR203" s="235" t="s">
        <v>285</v>
      </c>
      <c r="AT203" s="235" t="s">
        <v>281</v>
      </c>
      <c r="AU203" s="235" t="s">
        <v>104</v>
      </c>
      <c r="AY203" s="16" t="s">
        <v>208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6" t="s">
        <v>81</v>
      </c>
      <c r="BK203" s="236">
        <f>ROUND(I203*H203,2)</f>
        <v>0</v>
      </c>
      <c r="BL203" s="16" t="s">
        <v>221</v>
      </c>
      <c r="BM203" s="235" t="s">
        <v>430</v>
      </c>
    </row>
    <row r="204" s="1" customFormat="1" ht="16.5" customHeight="1">
      <c r="B204" s="37"/>
      <c r="C204" s="250" t="s">
        <v>431</v>
      </c>
      <c r="D204" s="250" t="s">
        <v>281</v>
      </c>
      <c r="E204" s="251" t="s">
        <v>413</v>
      </c>
      <c r="F204" s="252" t="s">
        <v>414</v>
      </c>
      <c r="G204" s="253" t="s">
        <v>284</v>
      </c>
      <c r="H204" s="254">
        <v>2</v>
      </c>
      <c r="I204" s="255"/>
      <c r="J204" s="256">
        <f>ROUND(I204*H204,2)</f>
        <v>0</v>
      </c>
      <c r="K204" s="252" t="s">
        <v>1</v>
      </c>
      <c r="L204" s="257"/>
      <c r="M204" s="258" t="s">
        <v>1</v>
      </c>
      <c r="N204" s="259" t="s">
        <v>38</v>
      </c>
      <c r="O204" s="85"/>
      <c r="P204" s="233">
        <f>O204*H204</f>
        <v>0</v>
      </c>
      <c r="Q204" s="233">
        <v>0</v>
      </c>
      <c r="R204" s="233">
        <f>Q204*H204</f>
        <v>0</v>
      </c>
      <c r="S204" s="233">
        <v>0</v>
      </c>
      <c r="T204" s="234">
        <f>S204*H204</f>
        <v>0</v>
      </c>
      <c r="AR204" s="235" t="s">
        <v>285</v>
      </c>
      <c r="AT204" s="235" t="s">
        <v>281</v>
      </c>
      <c r="AU204" s="235" t="s">
        <v>104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221</v>
      </c>
      <c r="BM204" s="235" t="s">
        <v>432</v>
      </c>
    </row>
    <row r="205" s="1" customFormat="1" ht="16.5" customHeight="1">
      <c r="B205" s="37"/>
      <c r="C205" s="224" t="s">
        <v>433</v>
      </c>
      <c r="D205" s="224" t="s">
        <v>209</v>
      </c>
      <c r="E205" s="225" t="s">
        <v>434</v>
      </c>
      <c r="F205" s="226" t="s">
        <v>386</v>
      </c>
      <c r="G205" s="227" t="s">
        <v>284</v>
      </c>
      <c r="H205" s="228">
        <v>1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104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435</v>
      </c>
    </row>
    <row r="206" s="1" customFormat="1" ht="16.5" customHeight="1">
      <c r="B206" s="37"/>
      <c r="C206" s="224" t="s">
        <v>436</v>
      </c>
      <c r="D206" s="224" t="s">
        <v>209</v>
      </c>
      <c r="E206" s="225" t="s">
        <v>437</v>
      </c>
      <c r="F206" s="226" t="s">
        <v>390</v>
      </c>
      <c r="G206" s="227" t="s">
        <v>284</v>
      </c>
      <c r="H206" s="228">
        <v>2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104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438</v>
      </c>
    </row>
    <row r="207" s="1" customFormat="1" ht="16.5" customHeight="1">
      <c r="B207" s="37"/>
      <c r="C207" s="224" t="s">
        <v>439</v>
      </c>
      <c r="D207" s="224" t="s">
        <v>209</v>
      </c>
      <c r="E207" s="225" t="s">
        <v>440</v>
      </c>
      <c r="F207" s="226" t="s">
        <v>394</v>
      </c>
      <c r="G207" s="227" t="s">
        <v>284</v>
      </c>
      <c r="H207" s="228">
        <v>2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104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441</v>
      </c>
    </row>
    <row r="208" s="1" customFormat="1" ht="16.5" customHeight="1">
      <c r="B208" s="37"/>
      <c r="C208" s="224" t="s">
        <v>442</v>
      </c>
      <c r="D208" s="224" t="s">
        <v>209</v>
      </c>
      <c r="E208" s="225" t="s">
        <v>443</v>
      </c>
      <c r="F208" s="226" t="s">
        <v>398</v>
      </c>
      <c r="G208" s="227" t="s">
        <v>284</v>
      </c>
      <c r="H208" s="228">
        <v>2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104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444</v>
      </c>
    </row>
    <row r="209" s="1" customFormat="1" ht="16.5" customHeight="1">
      <c r="B209" s="37"/>
      <c r="C209" s="224" t="s">
        <v>445</v>
      </c>
      <c r="D209" s="224" t="s">
        <v>209</v>
      </c>
      <c r="E209" s="225" t="s">
        <v>446</v>
      </c>
      <c r="F209" s="226" t="s">
        <v>402</v>
      </c>
      <c r="G209" s="227" t="s">
        <v>284</v>
      </c>
      <c r="H209" s="228">
        <v>4</v>
      </c>
      <c r="I209" s="229"/>
      <c r="J209" s="230">
        <f>ROUND(I209*H209,2)</f>
        <v>0</v>
      </c>
      <c r="K209" s="226" t="s">
        <v>1</v>
      </c>
      <c r="L209" s="42"/>
      <c r="M209" s="231" t="s">
        <v>1</v>
      </c>
      <c r="N209" s="232" t="s">
        <v>38</v>
      </c>
      <c r="O209" s="85"/>
      <c r="P209" s="233">
        <f>O209*H209</f>
        <v>0</v>
      </c>
      <c r="Q209" s="233">
        <v>0</v>
      </c>
      <c r="R209" s="233">
        <f>Q209*H209</f>
        <v>0</v>
      </c>
      <c r="S209" s="233">
        <v>0</v>
      </c>
      <c r="T209" s="234">
        <f>S209*H209</f>
        <v>0</v>
      </c>
      <c r="AR209" s="235" t="s">
        <v>221</v>
      </c>
      <c r="AT209" s="235" t="s">
        <v>209</v>
      </c>
      <c r="AU209" s="235" t="s">
        <v>104</v>
      </c>
      <c r="AY209" s="16" t="s">
        <v>208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6" t="s">
        <v>81</v>
      </c>
      <c r="BK209" s="236">
        <f>ROUND(I209*H209,2)</f>
        <v>0</v>
      </c>
      <c r="BL209" s="16" t="s">
        <v>221</v>
      </c>
      <c r="BM209" s="235" t="s">
        <v>447</v>
      </c>
    </row>
    <row r="210" s="1" customFormat="1" ht="16.5" customHeight="1">
      <c r="B210" s="37"/>
      <c r="C210" s="224" t="s">
        <v>448</v>
      </c>
      <c r="D210" s="224" t="s">
        <v>209</v>
      </c>
      <c r="E210" s="225" t="s">
        <v>449</v>
      </c>
      <c r="F210" s="226" t="s">
        <v>406</v>
      </c>
      <c r="G210" s="227" t="s">
        <v>284</v>
      </c>
      <c r="H210" s="228">
        <v>1</v>
      </c>
      <c r="I210" s="229"/>
      <c r="J210" s="230">
        <f>ROUND(I210*H210,2)</f>
        <v>0</v>
      </c>
      <c r="K210" s="226" t="s">
        <v>1</v>
      </c>
      <c r="L210" s="42"/>
      <c r="M210" s="231" t="s">
        <v>1</v>
      </c>
      <c r="N210" s="232" t="s">
        <v>38</v>
      </c>
      <c r="O210" s="85"/>
      <c r="P210" s="233">
        <f>O210*H210</f>
        <v>0</v>
      </c>
      <c r="Q210" s="233">
        <v>0</v>
      </c>
      <c r="R210" s="233">
        <f>Q210*H210</f>
        <v>0</v>
      </c>
      <c r="S210" s="233">
        <v>0</v>
      </c>
      <c r="T210" s="234">
        <f>S210*H210</f>
        <v>0</v>
      </c>
      <c r="AR210" s="235" t="s">
        <v>221</v>
      </c>
      <c r="AT210" s="235" t="s">
        <v>209</v>
      </c>
      <c r="AU210" s="235" t="s">
        <v>104</v>
      </c>
      <c r="AY210" s="16" t="s">
        <v>208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6" t="s">
        <v>81</v>
      </c>
      <c r="BK210" s="236">
        <f>ROUND(I210*H210,2)</f>
        <v>0</v>
      </c>
      <c r="BL210" s="16" t="s">
        <v>221</v>
      </c>
      <c r="BM210" s="235" t="s">
        <v>450</v>
      </c>
    </row>
    <row r="211" s="1" customFormat="1" ht="16.5" customHeight="1">
      <c r="B211" s="37"/>
      <c r="C211" s="224" t="s">
        <v>451</v>
      </c>
      <c r="D211" s="224" t="s">
        <v>209</v>
      </c>
      <c r="E211" s="225" t="s">
        <v>452</v>
      </c>
      <c r="F211" s="226" t="s">
        <v>410</v>
      </c>
      <c r="G211" s="227" t="s">
        <v>284</v>
      </c>
      <c r="H211" s="228">
        <v>1</v>
      </c>
      <c r="I211" s="229"/>
      <c r="J211" s="230">
        <f>ROUND(I211*H211,2)</f>
        <v>0</v>
      </c>
      <c r="K211" s="226" t="s">
        <v>1</v>
      </c>
      <c r="L211" s="42"/>
      <c r="M211" s="231" t="s">
        <v>1</v>
      </c>
      <c r="N211" s="232" t="s">
        <v>38</v>
      </c>
      <c r="O211" s="85"/>
      <c r="P211" s="233">
        <f>O211*H211</f>
        <v>0</v>
      </c>
      <c r="Q211" s="233">
        <v>0</v>
      </c>
      <c r="R211" s="233">
        <f>Q211*H211</f>
        <v>0</v>
      </c>
      <c r="S211" s="233">
        <v>0</v>
      </c>
      <c r="T211" s="234">
        <f>S211*H211</f>
        <v>0</v>
      </c>
      <c r="AR211" s="235" t="s">
        <v>221</v>
      </c>
      <c r="AT211" s="235" t="s">
        <v>209</v>
      </c>
      <c r="AU211" s="235" t="s">
        <v>104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221</v>
      </c>
      <c r="BM211" s="235" t="s">
        <v>453</v>
      </c>
    </row>
    <row r="212" s="1" customFormat="1" ht="16.5" customHeight="1">
      <c r="B212" s="37"/>
      <c r="C212" s="224" t="s">
        <v>454</v>
      </c>
      <c r="D212" s="224" t="s">
        <v>209</v>
      </c>
      <c r="E212" s="225" t="s">
        <v>455</v>
      </c>
      <c r="F212" s="226" t="s">
        <v>414</v>
      </c>
      <c r="G212" s="227" t="s">
        <v>284</v>
      </c>
      <c r="H212" s="228">
        <v>2</v>
      </c>
      <c r="I212" s="229"/>
      <c r="J212" s="230">
        <f>ROUND(I212*H212,2)</f>
        <v>0</v>
      </c>
      <c r="K212" s="226" t="s">
        <v>1</v>
      </c>
      <c r="L212" s="42"/>
      <c r="M212" s="231" t="s">
        <v>1</v>
      </c>
      <c r="N212" s="232" t="s">
        <v>38</v>
      </c>
      <c r="O212" s="85"/>
      <c r="P212" s="233">
        <f>O212*H212</f>
        <v>0</v>
      </c>
      <c r="Q212" s="233">
        <v>0</v>
      </c>
      <c r="R212" s="233">
        <f>Q212*H212</f>
        <v>0</v>
      </c>
      <c r="S212" s="233">
        <v>0</v>
      </c>
      <c r="T212" s="234">
        <f>S212*H212</f>
        <v>0</v>
      </c>
      <c r="AR212" s="235" t="s">
        <v>221</v>
      </c>
      <c r="AT212" s="235" t="s">
        <v>209</v>
      </c>
      <c r="AU212" s="235" t="s">
        <v>104</v>
      </c>
      <c r="AY212" s="16" t="s">
        <v>208</v>
      </c>
      <c r="BE212" s="236">
        <f>IF(N212="základní",J212,0)</f>
        <v>0</v>
      </c>
      <c r="BF212" s="236">
        <f>IF(N212="snížená",J212,0)</f>
        <v>0</v>
      </c>
      <c r="BG212" s="236">
        <f>IF(N212="zákl. přenesená",J212,0)</f>
        <v>0</v>
      </c>
      <c r="BH212" s="236">
        <f>IF(N212="sníž. přenesená",J212,0)</f>
        <v>0</v>
      </c>
      <c r="BI212" s="236">
        <f>IF(N212="nulová",J212,0)</f>
        <v>0</v>
      </c>
      <c r="BJ212" s="16" t="s">
        <v>81</v>
      </c>
      <c r="BK212" s="236">
        <f>ROUND(I212*H212,2)</f>
        <v>0</v>
      </c>
      <c r="BL212" s="16" t="s">
        <v>221</v>
      </c>
      <c r="BM212" s="235" t="s">
        <v>456</v>
      </c>
    </row>
    <row r="213" s="10" customFormat="1" ht="22.8" customHeight="1">
      <c r="B213" s="210"/>
      <c r="C213" s="211"/>
      <c r="D213" s="212" t="s">
        <v>72</v>
      </c>
      <c r="E213" s="248" t="s">
        <v>457</v>
      </c>
      <c r="F213" s="248" t="s">
        <v>458</v>
      </c>
      <c r="G213" s="211"/>
      <c r="H213" s="211"/>
      <c r="I213" s="214"/>
      <c r="J213" s="249">
        <f>BK213</f>
        <v>0</v>
      </c>
      <c r="K213" s="211"/>
      <c r="L213" s="216"/>
      <c r="M213" s="217"/>
      <c r="N213" s="218"/>
      <c r="O213" s="218"/>
      <c r="P213" s="219">
        <f>SUM(P214:P222)</f>
        <v>0</v>
      </c>
      <c r="Q213" s="218"/>
      <c r="R213" s="219">
        <f>SUM(R214:R222)</f>
        <v>0</v>
      </c>
      <c r="S213" s="218"/>
      <c r="T213" s="220">
        <f>SUM(T214:T222)</f>
        <v>0</v>
      </c>
      <c r="AR213" s="221" t="s">
        <v>81</v>
      </c>
      <c r="AT213" s="222" t="s">
        <v>72</v>
      </c>
      <c r="AU213" s="222" t="s">
        <v>81</v>
      </c>
      <c r="AY213" s="221" t="s">
        <v>208</v>
      </c>
      <c r="BK213" s="223">
        <f>SUM(BK214:BK222)</f>
        <v>0</v>
      </c>
    </row>
    <row r="214" s="1" customFormat="1" ht="16.5" customHeight="1">
      <c r="B214" s="37"/>
      <c r="C214" s="224" t="s">
        <v>459</v>
      </c>
      <c r="D214" s="224" t="s">
        <v>209</v>
      </c>
      <c r="E214" s="225" t="s">
        <v>460</v>
      </c>
      <c r="F214" s="226" t="s">
        <v>461</v>
      </c>
      <c r="G214" s="227" t="s">
        <v>462</v>
      </c>
      <c r="H214" s="228">
        <v>1</v>
      </c>
      <c r="I214" s="229"/>
      <c r="J214" s="230">
        <f>ROUND(I214*H214,2)</f>
        <v>0</v>
      </c>
      <c r="K214" s="226" t="s">
        <v>1</v>
      </c>
      <c r="L214" s="42"/>
      <c r="M214" s="231" t="s">
        <v>1</v>
      </c>
      <c r="N214" s="232" t="s">
        <v>38</v>
      </c>
      <c r="O214" s="85"/>
      <c r="P214" s="233">
        <f>O214*H214</f>
        <v>0</v>
      </c>
      <c r="Q214" s="233">
        <v>0</v>
      </c>
      <c r="R214" s="233">
        <f>Q214*H214</f>
        <v>0</v>
      </c>
      <c r="S214" s="233">
        <v>0</v>
      </c>
      <c r="T214" s="234">
        <f>S214*H214</f>
        <v>0</v>
      </c>
      <c r="AR214" s="235" t="s">
        <v>221</v>
      </c>
      <c r="AT214" s="235" t="s">
        <v>209</v>
      </c>
      <c r="AU214" s="235" t="s">
        <v>83</v>
      </c>
      <c r="AY214" s="16" t="s">
        <v>208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6" t="s">
        <v>81</v>
      </c>
      <c r="BK214" s="236">
        <f>ROUND(I214*H214,2)</f>
        <v>0</v>
      </c>
      <c r="BL214" s="16" t="s">
        <v>221</v>
      </c>
      <c r="BM214" s="235" t="s">
        <v>463</v>
      </c>
    </row>
    <row r="215" s="1" customFormat="1" ht="16.5" customHeight="1">
      <c r="B215" s="37"/>
      <c r="C215" s="224" t="s">
        <v>464</v>
      </c>
      <c r="D215" s="224" t="s">
        <v>209</v>
      </c>
      <c r="E215" s="225" t="s">
        <v>465</v>
      </c>
      <c r="F215" s="226" t="s">
        <v>466</v>
      </c>
      <c r="G215" s="227" t="s">
        <v>462</v>
      </c>
      <c r="H215" s="228">
        <v>1</v>
      </c>
      <c r="I215" s="229"/>
      <c r="J215" s="230">
        <f>ROUND(I215*H215,2)</f>
        <v>0</v>
      </c>
      <c r="K215" s="226" t="s">
        <v>1</v>
      </c>
      <c r="L215" s="42"/>
      <c r="M215" s="231" t="s">
        <v>1</v>
      </c>
      <c r="N215" s="232" t="s">
        <v>38</v>
      </c>
      <c r="O215" s="85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221</v>
      </c>
      <c r="AT215" s="235" t="s">
        <v>209</v>
      </c>
      <c r="AU215" s="235" t="s">
        <v>83</v>
      </c>
      <c r="AY215" s="16" t="s">
        <v>208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6" t="s">
        <v>81</v>
      </c>
      <c r="BK215" s="236">
        <f>ROUND(I215*H215,2)</f>
        <v>0</v>
      </c>
      <c r="BL215" s="16" t="s">
        <v>221</v>
      </c>
      <c r="BM215" s="235" t="s">
        <v>467</v>
      </c>
    </row>
    <row r="216" s="1" customFormat="1" ht="16.5" customHeight="1">
      <c r="B216" s="37"/>
      <c r="C216" s="224" t="s">
        <v>468</v>
      </c>
      <c r="D216" s="224" t="s">
        <v>209</v>
      </c>
      <c r="E216" s="225" t="s">
        <v>469</v>
      </c>
      <c r="F216" s="226" t="s">
        <v>470</v>
      </c>
      <c r="G216" s="227" t="s">
        <v>462</v>
      </c>
      <c r="H216" s="228">
        <v>1</v>
      </c>
      <c r="I216" s="229"/>
      <c r="J216" s="230">
        <f>ROUND(I216*H216,2)</f>
        <v>0</v>
      </c>
      <c r="K216" s="226" t="s">
        <v>1</v>
      </c>
      <c r="L216" s="42"/>
      <c r="M216" s="231" t="s">
        <v>1</v>
      </c>
      <c r="N216" s="232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221</v>
      </c>
      <c r="AT216" s="235" t="s">
        <v>209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221</v>
      </c>
      <c r="BM216" s="235" t="s">
        <v>471</v>
      </c>
    </row>
    <row r="217" s="1" customFormat="1" ht="16.5" customHeight="1">
      <c r="B217" s="37"/>
      <c r="C217" s="224" t="s">
        <v>472</v>
      </c>
      <c r="D217" s="224" t="s">
        <v>209</v>
      </c>
      <c r="E217" s="225" t="s">
        <v>473</v>
      </c>
      <c r="F217" s="226" t="s">
        <v>474</v>
      </c>
      <c r="G217" s="227" t="s">
        <v>462</v>
      </c>
      <c r="H217" s="228">
        <v>1</v>
      </c>
      <c r="I217" s="229"/>
      <c r="J217" s="230">
        <f>ROUND(I217*H217,2)</f>
        <v>0</v>
      </c>
      <c r="K217" s="226" t="s">
        <v>1</v>
      </c>
      <c r="L217" s="42"/>
      <c r="M217" s="231" t="s">
        <v>1</v>
      </c>
      <c r="N217" s="232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221</v>
      </c>
      <c r="AT217" s="235" t="s">
        <v>209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221</v>
      </c>
      <c r="BM217" s="235" t="s">
        <v>475</v>
      </c>
    </row>
    <row r="218" s="1" customFormat="1" ht="16.5" customHeight="1">
      <c r="B218" s="37"/>
      <c r="C218" s="224" t="s">
        <v>476</v>
      </c>
      <c r="D218" s="224" t="s">
        <v>209</v>
      </c>
      <c r="E218" s="225" t="s">
        <v>477</v>
      </c>
      <c r="F218" s="226" t="s">
        <v>478</v>
      </c>
      <c r="G218" s="227" t="s">
        <v>462</v>
      </c>
      <c r="H218" s="228">
        <v>1</v>
      </c>
      <c r="I218" s="229"/>
      <c r="J218" s="230">
        <f>ROUND(I218*H218,2)</f>
        <v>0</v>
      </c>
      <c r="K218" s="226" t="s">
        <v>1</v>
      </c>
      <c r="L218" s="42"/>
      <c r="M218" s="231" t="s">
        <v>1</v>
      </c>
      <c r="N218" s="232" t="s">
        <v>38</v>
      </c>
      <c r="O218" s="85"/>
      <c r="P218" s="233">
        <f>O218*H218</f>
        <v>0</v>
      </c>
      <c r="Q218" s="233">
        <v>0</v>
      </c>
      <c r="R218" s="233">
        <f>Q218*H218</f>
        <v>0</v>
      </c>
      <c r="S218" s="233">
        <v>0</v>
      </c>
      <c r="T218" s="234">
        <f>S218*H218</f>
        <v>0</v>
      </c>
      <c r="AR218" s="235" t="s">
        <v>221</v>
      </c>
      <c r="AT218" s="235" t="s">
        <v>209</v>
      </c>
      <c r="AU218" s="235" t="s">
        <v>83</v>
      </c>
      <c r="AY218" s="16" t="s">
        <v>208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6" t="s">
        <v>81</v>
      </c>
      <c r="BK218" s="236">
        <f>ROUND(I218*H218,2)</f>
        <v>0</v>
      </c>
      <c r="BL218" s="16" t="s">
        <v>221</v>
      </c>
      <c r="BM218" s="235" t="s">
        <v>479</v>
      </c>
    </row>
    <row r="219" s="1" customFormat="1" ht="16.5" customHeight="1">
      <c r="B219" s="37"/>
      <c r="C219" s="224" t="s">
        <v>480</v>
      </c>
      <c r="D219" s="224" t="s">
        <v>209</v>
      </c>
      <c r="E219" s="225" t="s">
        <v>481</v>
      </c>
      <c r="F219" s="226" t="s">
        <v>470</v>
      </c>
      <c r="G219" s="227" t="s">
        <v>462</v>
      </c>
      <c r="H219" s="228">
        <v>1</v>
      </c>
      <c r="I219" s="229"/>
      <c r="J219" s="230">
        <f>ROUND(I219*H219,2)</f>
        <v>0</v>
      </c>
      <c r="K219" s="226" t="s">
        <v>1</v>
      </c>
      <c r="L219" s="42"/>
      <c r="M219" s="231" t="s">
        <v>1</v>
      </c>
      <c r="N219" s="232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221</v>
      </c>
      <c r="AT219" s="235" t="s">
        <v>209</v>
      </c>
      <c r="AU219" s="235" t="s">
        <v>83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221</v>
      </c>
      <c r="BM219" s="235" t="s">
        <v>482</v>
      </c>
    </row>
    <row r="220" s="1" customFormat="1" ht="16.5" customHeight="1">
      <c r="B220" s="37"/>
      <c r="C220" s="224" t="s">
        <v>483</v>
      </c>
      <c r="D220" s="224" t="s">
        <v>209</v>
      </c>
      <c r="E220" s="225" t="s">
        <v>481</v>
      </c>
      <c r="F220" s="226" t="s">
        <v>470</v>
      </c>
      <c r="G220" s="227" t="s">
        <v>462</v>
      </c>
      <c r="H220" s="228">
        <v>1</v>
      </c>
      <c r="I220" s="229"/>
      <c r="J220" s="230">
        <f>ROUND(I220*H220,2)</f>
        <v>0</v>
      </c>
      <c r="K220" s="226" t="s">
        <v>1</v>
      </c>
      <c r="L220" s="42"/>
      <c r="M220" s="231" t="s">
        <v>1</v>
      </c>
      <c r="N220" s="232" t="s">
        <v>38</v>
      </c>
      <c r="O220" s="85"/>
      <c r="P220" s="233">
        <f>O220*H220</f>
        <v>0</v>
      </c>
      <c r="Q220" s="233">
        <v>0</v>
      </c>
      <c r="R220" s="233">
        <f>Q220*H220</f>
        <v>0</v>
      </c>
      <c r="S220" s="233">
        <v>0</v>
      </c>
      <c r="T220" s="234">
        <f>S220*H220</f>
        <v>0</v>
      </c>
      <c r="AR220" s="235" t="s">
        <v>221</v>
      </c>
      <c r="AT220" s="235" t="s">
        <v>209</v>
      </c>
      <c r="AU220" s="235" t="s">
        <v>83</v>
      </c>
      <c r="AY220" s="16" t="s">
        <v>208</v>
      </c>
      <c r="BE220" s="236">
        <f>IF(N220="základní",J220,0)</f>
        <v>0</v>
      </c>
      <c r="BF220" s="236">
        <f>IF(N220="snížená",J220,0)</f>
        <v>0</v>
      </c>
      <c r="BG220" s="236">
        <f>IF(N220="zákl. přenesená",J220,0)</f>
        <v>0</v>
      </c>
      <c r="BH220" s="236">
        <f>IF(N220="sníž. přenesená",J220,0)</f>
        <v>0</v>
      </c>
      <c r="BI220" s="236">
        <f>IF(N220="nulová",J220,0)</f>
        <v>0</v>
      </c>
      <c r="BJ220" s="16" t="s">
        <v>81</v>
      </c>
      <c r="BK220" s="236">
        <f>ROUND(I220*H220,2)</f>
        <v>0</v>
      </c>
      <c r="BL220" s="16" t="s">
        <v>221</v>
      </c>
      <c r="BM220" s="235" t="s">
        <v>484</v>
      </c>
    </row>
    <row r="221" s="1" customFormat="1" ht="16.5" customHeight="1">
      <c r="B221" s="37"/>
      <c r="C221" s="224" t="s">
        <v>485</v>
      </c>
      <c r="D221" s="224" t="s">
        <v>209</v>
      </c>
      <c r="E221" s="225" t="s">
        <v>486</v>
      </c>
      <c r="F221" s="226" t="s">
        <v>487</v>
      </c>
      <c r="G221" s="227" t="s">
        <v>462</v>
      </c>
      <c r="H221" s="228">
        <v>1</v>
      </c>
      <c r="I221" s="229"/>
      <c r="J221" s="230">
        <f>ROUND(I221*H221,2)</f>
        <v>0</v>
      </c>
      <c r="K221" s="226" t="s">
        <v>1</v>
      </c>
      <c r="L221" s="42"/>
      <c r="M221" s="231" t="s">
        <v>1</v>
      </c>
      <c r="N221" s="232" t="s">
        <v>38</v>
      </c>
      <c r="O221" s="85"/>
      <c r="P221" s="233">
        <f>O221*H221</f>
        <v>0</v>
      </c>
      <c r="Q221" s="233">
        <v>0</v>
      </c>
      <c r="R221" s="233">
        <f>Q221*H221</f>
        <v>0</v>
      </c>
      <c r="S221" s="233">
        <v>0</v>
      </c>
      <c r="T221" s="234">
        <f>S221*H221</f>
        <v>0</v>
      </c>
      <c r="AR221" s="235" t="s">
        <v>221</v>
      </c>
      <c r="AT221" s="235" t="s">
        <v>209</v>
      </c>
      <c r="AU221" s="235" t="s">
        <v>83</v>
      </c>
      <c r="AY221" s="16" t="s">
        <v>208</v>
      </c>
      <c r="BE221" s="236">
        <f>IF(N221="základní",J221,0)</f>
        <v>0</v>
      </c>
      <c r="BF221" s="236">
        <f>IF(N221="snížená",J221,0)</f>
        <v>0</v>
      </c>
      <c r="BG221" s="236">
        <f>IF(N221="zákl. přenesená",J221,0)</f>
        <v>0</v>
      </c>
      <c r="BH221" s="236">
        <f>IF(N221="sníž. přenesená",J221,0)</f>
        <v>0</v>
      </c>
      <c r="BI221" s="236">
        <f>IF(N221="nulová",J221,0)</f>
        <v>0</v>
      </c>
      <c r="BJ221" s="16" t="s">
        <v>81</v>
      </c>
      <c r="BK221" s="236">
        <f>ROUND(I221*H221,2)</f>
        <v>0</v>
      </c>
      <c r="BL221" s="16" t="s">
        <v>221</v>
      </c>
      <c r="BM221" s="235" t="s">
        <v>488</v>
      </c>
    </row>
    <row r="222" s="1" customFormat="1" ht="16.5" customHeight="1">
      <c r="B222" s="37"/>
      <c r="C222" s="224" t="s">
        <v>489</v>
      </c>
      <c r="D222" s="224" t="s">
        <v>209</v>
      </c>
      <c r="E222" s="225" t="s">
        <v>490</v>
      </c>
      <c r="F222" s="226" t="s">
        <v>491</v>
      </c>
      <c r="G222" s="227" t="s">
        <v>462</v>
      </c>
      <c r="H222" s="228">
        <v>1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492</v>
      </c>
    </row>
    <row r="223" s="10" customFormat="1" ht="25.92" customHeight="1">
      <c r="B223" s="210"/>
      <c r="C223" s="211"/>
      <c r="D223" s="212" t="s">
        <v>72</v>
      </c>
      <c r="E223" s="213" t="s">
        <v>493</v>
      </c>
      <c r="F223" s="213" t="s">
        <v>494</v>
      </c>
      <c r="G223" s="211"/>
      <c r="H223" s="211"/>
      <c r="I223" s="214"/>
      <c r="J223" s="215">
        <f>BK223</f>
        <v>0</v>
      </c>
      <c r="K223" s="211"/>
      <c r="L223" s="216"/>
      <c r="M223" s="217"/>
      <c r="N223" s="218"/>
      <c r="O223" s="218"/>
      <c r="P223" s="219">
        <f>P224+P226</f>
        <v>0</v>
      </c>
      <c r="Q223" s="218"/>
      <c r="R223" s="219">
        <f>R224+R226</f>
        <v>0</v>
      </c>
      <c r="S223" s="218"/>
      <c r="T223" s="220">
        <f>T224+T226</f>
        <v>0</v>
      </c>
      <c r="AR223" s="221" t="s">
        <v>81</v>
      </c>
      <c r="AT223" s="222" t="s">
        <v>72</v>
      </c>
      <c r="AU223" s="222" t="s">
        <v>73</v>
      </c>
      <c r="AY223" s="221" t="s">
        <v>208</v>
      </c>
      <c r="BK223" s="223">
        <f>BK224+BK226</f>
        <v>0</v>
      </c>
    </row>
    <row r="224" s="10" customFormat="1" ht="22.8" customHeight="1">
      <c r="B224" s="210"/>
      <c r="C224" s="211"/>
      <c r="D224" s="212" t="s">
        <v>72</v>
      </c>
      <c r="E224" s="248" t="s">
        <v>495</v>
      </c>
      <c r="F224" s="248" t="s">
        <v>496</v>
      </c>
      <c r="G224" s="211"/>
      <c r="H224" s="211"/>
      <c r="I224" s="214"/>
      <c r="J224" s="249">
        <f>BK224</f>
        <v>0</v>
      </c>
      <c r="K224" s="211"/>
      <c r="L224" s="216"/>
      <c r="M224" s="217"/>
      <c r="N224" s="218"/>
      <c r="O224" s="218"/>
      <c r="P224" s="219">
        <f>P225</f>
        <v>0</v>
      </c>
      <c r="Q224" s="218"/>
      <c r="R224" s="219">
        <f>R225</f>
        <v>0</v>
      </c>
      <c r="S224" s="218"/>
      <c r="T224" s="220">
        <f>T225</f>
        <v>0</v>
      </c>
      <c r="AR224" s="221" t="s">
        <v>81</v>
      </c>
      <c r="AT224" s="222" t="s">
        <v>72</v>
      </c>
      <c r="AU224" s="222" t="s">
        <v>81</v>
      </c>
      <c r="AY224" s="221" t="s">
        <v>208</v>
      </c>
      <c r="BK224" s="223">
        <f>BK225</f>
        <v>0</v>
      </c>
    </row>
    <row r="225" s="1" customFormat="1" ht="16.5" customHeight="1">
      <c r="B225" s="37"/>
      <c r="C225" s="224" t="s">
        <v>497</v>
      </c>
      <c r="D225" s="224" t="s">
        <v>209</v>
      </c>
      <c r="E225" s="225" t="s">
        <v>498</v>
      </c>
      <c r="F225" s="226" t="s">
        <v>499</v>
      </c>
      <c r="G225" s="227" t="s">
        <v>284</v>
      </c>
      <c r="H225" s="228">
        <v>50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500</v>
      </c>
    </row>
    <row r="226" s="10" customFormat="1" ht="22.8" customHeight="1">
      <c r="B226" s="210"/>
      <c r="C226" s="211"/>
      <c r="D226" s="212" t="s">
        <v>72</v>
      </c>
      <c r="E226" s="248" t="s">
        <v>501</v>
      </c>
      <c r="F226" s="248" t="s">
        <v>502</v>
      </c>
      <c r="G226" s="211"/>
      <c r="H226" s="211"/>
      <c r="I226" s="214"/>
      <c r="J226" s="249">
        <f>BK226</f>
        <v>0</v>
      </c>
      <c r="K226" s="211"/>
      <c r="L226" s="216"/>
      <c r="M226" s="217"/>
      <c r="N226" s="218"/>
      <c r="O226" s="218"/>
      <c r="P226" s="219">
        <f>SUM(P227:P230)</f>
        <v>0</v>
      </c>
      <c r="Q226" s="218"/>
      <c r="R226" s="219">
        <f>SUM(R227:R230)</f>
        <v>0</v>
      </c>
      <c r="S226" s="218"/>
      <c r="T226" s="220">
        <f>SUM(T227:T230)</f>
        <v>0</v>
      </c>
      <c r="AR226" s="221" t="s">
        <v>81</v>
      </c>
      <c r="AT226" s="222" t="s">
        <v>72</v>
      </c>
      <c r="AU226" s="222" t="s">
        <v>81</v>
      </c>
      <c r="AY226" s="221" t="s">
        <v>208</v>
      </c>
      <c r="BK226" s="223">
        <f>SUM(BK227:BK230)</f>
        <v>0</v>
      </c>
    </row>
    <row r="227" s="1" customFormat="1" ht="24" customHeight="1">
      <c r="B227" s="37"/>
      <c r="C227" s="224" t="s">
        <v>503</v>
      </c>
      <c r="D227" s="224" t="s">
        <v>209</v>
      </c>
      <c r="E227" s="225" t="s">
        <v>504</v>
      </c>
      <c r="F227" s="226" t="s">
        <v>505</v>
      </c>
      <c r="G227" s="227" t="s">
        <v>284</v>
      </c>
      <c r="H227" s="228">
        <v>1</v>
      </c>
      <c r="I227" s="229"/>
      <c r="J227" s="230">
        <f>ROUND(I227*H227,2)</f>
        <v>0</v>
      </c>
      <c r="K227" s="226" t="s">
        <v>1</v>
      </c>
      <c r="L227" s="42"/>
      <c r="M227" s="231" t="s">
        <v>1</v>
      </c>
      <c r="N227" s="232" t="s">
        <v>38</v>
      </c>
      <c r="O227" s="85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221</v>
      </c>
      <c r="AT227" s="235" t="s">
        <v>209</v>
      </c>
      <c r="AU227" s="235" t="s">
        <v>83</v>
      </c>
      <c r="AY227" s="16" t="s">
        <v>208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6" t="s">
        <v>81</v>
      </c>
      <c r="BK227" s="236">
        <f>ROUND(I227*H227,2)</f>
        <v>0</v>
      </c>
      <c r="BL227" s="16" t="s">
        <v>221</v>
      </c>
      <c r="BM227" s="235" t="s">
        <v>506</v>
      </c>
    </row>
    <row r="228" s="1" customFormat="1" ht="24" customHeight="1">
      <c r="B228" s="37"/>
      <c r="C228" s="224" t="s">
        <v>507</v>
      </c>
      <c r="D228" s="224" t="s">
        <v>209</v>
      </c>
      <c r="E228" s="225" t="s">
        <v>508</v>
      </c>
      <c r="F228" s="226" t="s">
        <v>509</v>
      </c>
      <c r="G228" s="227" t="s">
        <v>284</v>
      </c>
      <c r="H228" s="228">
        <v>1</v>
      </c>
      <c r="I228" s="229"/>
      <c r="J228" s="230">
        <f>ROUND(I228*H228,2)</f>
        <v>0</v>
      </c>
      <c r="K228" s="226" t="s">
        <v>1</v>
      </c>
      <c r="L228" s="42"/>
      <c r="M228" s="231" t="s">
        <v>1</v>
      </c>
      <c r="N228" s="232" t="s">
        <v>38</v>
      </c>
      <c r="O228" s="85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221</v>
      </c>
      <c r="AT228" s="235" t="s">
        <v>209</v>
      </c>
      <c r="AU228" s="235" t="s">
        <v>83</v>
      </c>
      <c r="AY228" s="16" t="s">
        <v>208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6" t="s">
        <v>81</v>
      </c>
      <c r="BK228" s="236">
        <f>ROUND(I228*H228,2)</f>
        <v>0</v>
      </c>
      <c r="BL228" s="16" t="s">
        <v>221</v>
      </c>
      <c r="BM228" s="235" t="s">
        <v>510</v>
      </c>
    </row>
    <row r="229" s="1" customFormat="1" ht="24" customHeight="1">
      <c r="B229" s="37"/>
      <c r="C229" s="224" t="s">
        <v>511</v>
      </c>
      <c r="D229" s="224" t="s">
        <v>209</v>
      </c>
      <c r="E229" s="225" t="s">
        <v>512</v>
      </c>
      <c r="F229" s="226" t="s">
        <v>513</v>
      </c>
      <c r="G229" s="227" t="s">
        <v>284</v>
      </c>
      <c r="H229" s="228">
        <v>1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221</v>
      </c>
      <c r="AT229" s="235" t="s">
        <v>209</v>
      </c>
      <c r="AU229" s="235" t="s">
        <v>83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221</v>
      </c>
      <c r="BM229" s="235" t="s">
        <v>514</v>
      </c>
    </row>
    <row r="230" s="1" customFormat="1" ht="24" customHeight="1">
      <c r="B230" s="37"/>
      <c r="C230" s="224" t="s">
        <v>515</v>
      </c>
      <c r="D230" s="224" t="s">
        <v>209</v>
      </c>
      <c r="E230" s="225" t="s">
        <v>516</v>
      </c>
      <c r="F230" s="226" t="s">
        <v>517</v>
      </c>
      <c r="G230" s="227" t="s">
        <v>284</v>
      </c>
      <c r="H230" s="228">
        <v>1</v>
      </c>
      <c r="I230" s="229"/>
      <c r="J230" s="230">
        <f>ROUND(I230*H230,2)</f>
        <v>0</v>
      </c>
      <c r="K230" s="226" t="s">
        <v>1</v>
      </c>
      <c r="L230" s="42"/>
      <c r="M230" s="231" t="s">
        <v>1</v>
      </c>
      <c r="N230" s="232" t="s">
        <v>38</v>
      </c>
      <c r="O230" s="85"/>
      <c r="P230" s="233">
        <f>O230*H230</f>
        <v>0</v>
      </c>
      <c r="Q230" s="233">
        <v>0</v>
      </c>
      <c r="R230" s="233">
        <f>Q230*H230</f>
        <v>0</v>
      </c>
      <c r="S230" s="233">
        <v>0</v>
      </c>
      <c r="T230" s="234">
        <f>S230*H230</f>
        <v>0</v>
      </c>
      <c r="AR230" s="235" t="s">
        <v>221</v>
      </c>
      <c r="AT230" s="235" t="s">
        <v>209</v>
      </c>
      <c r="AU230" s="235" t="s">
        <v>83</v>
      </c>
      <c r="AY230" s="16" t="s">
        <v>208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6" t="s">
        <v>81</v>
      </c>
      <c r="BK230" s="236">
        <f>ROUND(I230*H230,2)</f>
        <v>0</v>
      </c>
      <c r="BL230" s="16" t="s">
        <v>221</v>
      </c>
      <c r="BM230" s="235" t="s">
        <v>518</v>
      </c>
    </row>
    <row r="231" s="10" customFormat="1" ht="25.92" customHeight="1">
      <c r="B231" s="210"/>
      <c r="C231" s="211"/>
      <c r="D231" s="212" t="s">
        <v>72</v>
      </c>
      <c r="E231" s="213" t="s">
        <v>519</v>
      </c>
      <c r="F231" s="213" t="s">
        <v>520</v>
      </c>
      <c r="G231" s="211"/>
      <c r="H231" s="211"/>
      <c r="I231" s="214"/>
      <c r="J231" s="215">
        <f>BK231</f>
        <v>0</v>
      </c>
      <c r="K231" s="211"/>
      <c r="L231" s="216"/>
      <c r="M231" s="217"/>
      <c r="N231" s="218"/>
      <c r="O231" s="218"/>
      <c r="P231" s="219">
        <f>P232+P236+P239+P242+P248+P251</f>
        <v>0</v>
      </c>
      <c r="Q231" s="218"/>
      <c r="R231" s="219">
        <f>R232+R236+R239+R242+R248+R251</f>
        <v>0</v>
      </c>
      <c r="S231" s="218"/>
      <c r="T231" s="220">
        <f>T232+T236+T239+T242+T248+T251</f>
        <v>0</v>
      </c>
      <c r="AR231" s="221" t="s">
        <v>81</v>
      </c>
      <c r="AT231" s="222" t="s">
        <v>72</v>
      </c>
      <c r="AU231" s="222" t="s">
        <v>73</v>
      </c>
      <c r="AY231" s="221" t="s">
        <v>208</v>
      </c>
      <c r="BK231" s="223">
        <f>BK232+BK236+BK239+BK242+BK248+BK251</f>
        <v>0</v>
      </c>
    </row>
    <row r="232" s="10" customFormat="1" ht="22.8" customHeight="1">
      <c r="B232" s="210"/>
      <c r="C232" s="211"/>
      <c r="D232" s="212" t="s">
        <v>72</v>
      </c>
      <c r="E232" s="248" t="s">
        <v>521</v>
      </c>
      <c r="F232" s="248" t="s">
        <v>522</v>
      </c>
      <c r="G232" s="211"/>
      <c r="H232" s="211"/>
      <c r="I232" s="214"/>
      <c r="J232" s="249">
        <f>BK232</f>
        <v>0</v>
      </c>
      <c r="K232" s="211"/>
      <c r="L232" s="216"/>
      <c r="M232" s="217"/>
      <c r="N232" s="218"/>
      <c r="O232" s="218"/>
      <c r="P232" s="219">
        <f>SUM(P233:P235)</f>
        <v>0</v>
      </c>
      <c r="Q232" s="218"/>
      <c r="R232" s="219">
        <f>SUM(R233:R235)</f>
        <v>0</v>
      </c>
      <c r="S232" s="218"/>
      <c r="T232" s="220">
        <f>SUM(T233:T235)</f>
        <v>0</v>
      </c>
      <c r="AR232" s="221" t="s">
        <v>81</v>
      </c>
      <c r="AT232" s="222" t="s">
        <v>72</v>
      </c>
      <c r="AU232" s="222" t="s">
        <v>81</v>
      </c>
      <c r="AY232" s="221" t="s">
        <v>208</v>
      </c>
      <c r="BK232" s="223">
        <f>SUM(BK233:BK235)</f>
        <v>0</v>
      </c>
    </row>
    <row r="233" s="1" customFormat="1" ht="24" customHeight="1">
      <c r="B233" s="37"/>
      <c r="C233" s="224" t="s">
        <v>523</v>
      </c>
      <c r="D233" s="224" t="s">
        <v>209</v>
      </c>
      <c r="E233" s="225" t="s">
        <v>524</v>
      </c>
      <c r="F233" s="226" t="s">
        <v>525</v>
      </c>
      <c r="G233" s="227" t="s">
        <v>284</v>
      </c>
      <c r="H233" s="228">
        <v>10</v>
      </c>
      <c r="I233" s="229"/>
      <c r="J233" s="230">
        <f>ROUND(I233*H233,2)</f>
        <v>0</v>
      </c>
      <c r="K233" s="226" t="s">
        <v>1</v>
      </c>
      <c r="L233" s="42"/>
      <c r="M233" s="231" t="s">
        <v>1</v>
      </c>
      <c r="N233" s="232" t="s">
        <v>38</v>
      </c>
      <c r="O233" s="85"/>
      <c r="P233" s="233">
        <f>O233*H233</f>
        <v>0</v>
      </c>
      <c r="Q233" s="233">
        <v>0</v>
      </c>
      <c r="R233" s="233">
        <f>Q233*H233</f>
        <v>0</v>
      </c>
      <c r="S233" s="233">
        <v>0</v>
      </c>
      <c r="T233" s="234">
        <f>S233*H233</f>
        <v>0</v>
      </c>
      <c r="AR233" s="235" t="s">
        <v>221</v>
      </c>
      <c r="AT233" s="235" t="s">
        <v>209</v>
      </c>
      <c r="AU233" s="235" t="s">
        <v>83</v>
      </c>
      <c r="AY233" s="16" t="s">
        <v>208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6" t="s">
        <v>81</v>
      </c>
      <c r="BK233" s="236">
        <f>ROUND(I233*H233,2)</f>
        <v>0</v>
      </c>
      <c r="BL233" s="16" t="s">
        <v>221</v>
      </c>
      <c r="BM233" s="235" t="s">
        <v>526</v>
      </c>
    </row>
    <row r="234" s="1" customFormat="1" ht="16.5" customHeight="1">
      <c r="B234" s="37"/>
      <c r="C234" s="224" t="s">
        <v>527</v>
      </c>
      <c r="D234" s="224" t="s">
        <v>209</v>
      </c>
      <c r="E234" s="225" t="s">
        <v>528</v>
      </c>
      <c r="F234" s="226" t="s">
        <v>529</v>
      </c>
      <c r="G234" s="227" t="s">
        <v>284</v>
      </c>
      <c r="H234" s="228">
        <v>10</v>
      </c>
      <c r="I234" s="229"/>
      <c r="J234" s="230">
        <f>ROUND(I234*H234,2)</f>
        <v>0</v>
      </c>
      <c r="K234" s="226" t="s">
        <v>1</v>
      </c>
      <c r="L234" s="42"/>
      <c r="M234" s="231" t="s">
        <v>1</v>
      </c>
      <c r="N234" s="232" t="s">
        <v>38</v>
      </c>
      <c r="O234" s="85"/>
      <c r="P234" s="233">
        <f>O234*H234</f>
        <v>0</v>
      </c>
      <c r="Q234" s="233">
        <v>0</v>
      </c>
      <c r="R234" s="233">
        <f>Q234*H234</f>
        <v>0</v>
      </c>
      <c r="S234" s="233">
        <v>0</v>
      </c>
      <c r="T234" s="234">
        <f>S234*H234</f>
        <v>0</v>
      </c>
      <c r="AR234" s="235" t="s">
        <v>221</v>
      </c>
      <c r="AT234" s="235" t="s">
        <v>209</v>
      </c>
      <c r="AU234" s="235" t="s">
        <v>83</v>
      </c>
      <c r="AY234" s="16" t="s">
        <v>208</v>
      </c>
      <c r="BE234" s="236">
        <f>IF(N234="základní",J234,0)</f>
        <v>0</v>
      </c>
      <c r="BF234" s="236">
        <f>IF(N234="snížená",J234,0)</f>
        <v>0</v>
      </c>
      <c r="BG234" s="236">
        <f>IF(N234="zákl. přenesená",J234,0)</f>
        <v>0</v>
      </c>
      <c r="BH234" s="236">
        <f>IF(N234="sníž. přenesená",J234,0)</f>
        <v>0</v>
      </c>
      <c r="BI234" s="236">
        <f>IF(N234="nulová",J234,0)</f>
        <v>0</v>
      </c>
      <c r="BJ234" s="16" t="s">
        <v>81</v>
      </c>
      <c r="BK234" s="236">
        <f>ROUND(I234*H234,2)</f>
        <v>0</v>
      </c>
      <c r="BL234" s="16" t="s">
        <v>221</v>
      </c>
      <c r="BM234" s="235" t="s">
        <v>530</v>
      </c>
    </row>
    <row r="235" s="1" customFormat="1" ht="36" customHeight="1">
      <c r="B235" s="37"/>
      <c r="C235" s="224" t="s">
        <v>531</v>
      </c>
      <c r="D235" s="224" t="s">
        <v>209</v>
      </c>
      <c r="E235" s="225" t="s">
        <v>532</v>
      </c>
      <c r="F235" s="226" t="s">
        <v>533</v>
      </c>
      <c r="G235" s="227" t="s">
        <v>284</v>
      </c>
      <c r="H235" s="228">
        <v>4</v>
      </c>
      <c r="I235" s="229"/>
      <c r="J235" s="230">
        <f>ROUND(I235*H235,2)</f>
        <v>0</v>
      </c>
      <c r="K235" s="226" t="s">
        <v>1</v>
      </c>
      <c r="L235" s="42"/>
      <c r="M235" s="231" t="s">
        <v>1</v>
      </c>
      <c r="N235" s="232" t="s">
        <v>38</v>
      </c>
      <c r="O235" s="85"/>
      <c r="P235" s="233">
        <f>O235*H235</f>
        <v>0</v>
      </c>
      <c r="Q235" s="233">
        <v>0</v>
      </c>
      <c r="R235" s="233">
        <f>Q235*H235</f>
        <v>0</v>
      </c>
      <c r="S235" s="233">
        <v>0</v>
      </c>
      <c r="T235" s="234">
        <f>S235*H235</f>
        <v>0</v>
      </c>
      <c r="AR235" s="235" t="s">
        <v>221</v>
      </c>
      <c r="AT235" s="235" t="s">
        <v>209</v>
      </c>
      <c r="AU235" s="235" t="s">
        <v>83</v>
      </c>
      <c r="AY235" s="16" t="s">
        <v>208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6" t="s">
        <v>81</v>
      </c>
      <c r="BK235" s="236">
        <f>ROUND(I235*H235,2)</f>
        <v>0</v>
      </c>
      <c r="BL235" s="16" t="s">
        <v>221</v>
      </c>
      <c r="BM235" s="235" t="s">
        <v>534</v>
      </c>
    </row>
    <row r="236" s="10" customFormat="1" ht="22.8" customHeight="1">
      <c r="B236" s="210"/>
      <c r="C236" s="211"/>
      <c r="D236" s="212" t="s">
        <v>72</v>
      </c>
      <c r="E236" s="248" t="s">
        <v>535</v>
      </c>
      <c r="F236" s="248" t="s">
        <v>536</v>
      </c>
      <c r="G236" s="211"/>
      <c r="H236" s="211"/>
      <c r="I236" s="214"/>
      <c r="J236" s="249">
        <f>BK236</f>
        <v>0</v>
      </c>
      <c r="K236" s="211"/>
      <c r="L236" s="216"/>
      <c r="M236" s="217"/>
      <c r="N236" s="218"/>
      <c r="O236" s="218"/>
      <c r="P236" s="219">
        <f>SUM(P237:P238)</f>
        <v>0</v>
      </c>
      <c r="Q236" s="218"/>
      <c r="R236" s="219">
        <f>SUM(R237:R238)</f>
        <v>0</v>
      </c>
      <c r="S236" s="218"/>
      <c r="T236" s="220">
        <f>SUM(T237:T238)</f>
        <v>0</v>
      </c>
      <c r="AR236" s="221" t="s">
        <v>81</v>
      </c>
      <c r="AT236" s="222" t="s">
        <v>72</v>
      </c>
      <c r="AU236" s="222" t="s">
        <v>81</v>
      </c>
      <c r="AY236" s="221" t="s">
        <v>208</v>
      </c>
      <c r="BK236" s="223">
        <f>SUM(BK237:BK238)</f>
        <v>0</v>
      </c>
    </row>
    <row r="237" s="1" customFormat="1" ht="16.5" customHeight="1">
      <c r="B237" s="37"/>
      <c r="C237" s="224" t="s">
        <v>537</v>
      </c>
      <c r="D237" s="224" t="s">
        <v>209</v>
      </c>
      <c r="E237" s="225" t="s">
        <v>538</v>
      </c>
      <c r="F237" s="226" t="s">
        <v>539</v>
      </c>
      <c r="G237" s="227" t="s">
        <v>284</v>
      </c>
      <c r="H237" s="228">
        <v>1</v>
      </c>
      <c r="I237" s="229"/>
      <c r="J237" s="230">
        <f>ROUND(I237*H237,2)</f>
        <v>0</v>
      </c>
      <c r="K237" s="226" t="s">
        <v>1</v>
      </c>
      <c r="L237" s="42"/>
      <c r="M237" s="231" t="s">
        <v>1</v>
      </c>
      <c r="N237" s="232" t="s">
        <v>38</v>
      </c>
      <c r="O237" s="85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221</v>
      </c>
      <c r="AT237" s="235" t="s">
        <v>209</v>
      </c>
      <c r="AU237" s="235" t="s">
        <v>83</v>
      </c>
      <c r="AY237" s="16" t="s">
        <v>208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6" t="s">
        <v>81</v>
      </c>
      <c r="BK237" s="236">
        <f>ROUND(I237*H237,2)</f>
        <v>0</v>
      </c>
      <c r="BL237" s="16" t="s">
        <v>221</v>
      </c>
      <c r="BM237" s="235" t="s">
        <v>540</v>
      </c>
    </row>
    <row r="238" s="1" customFormat="1" ht="24" customHeight="1">
      <c r="B238" s="37"/>
      <c r="C238" s="224" t="s">
        <v>541</v>
      </c>
      <c r="D238" s="224" t="s">
        <v>209</v>
      </c>
      <c r="E238" s="225" t="s">
        <v>542</v>
      </c>
      <c r="F238" s="226" t="s">
        <v>543</v>
      </c>
      <c r="G238" s="227" t="s">
        <v>284</v>
      </c>
      <c r="H238" s="228">
        <v>1</v>
      </c>
      <c r="I238" s="229"/>
      <c r="J238" s="230">
        <f>ROUND(I238*H238,2)</f>
        <v>0</v>
      </c>
      <c r="K238" s="226" t="s">
        <v>1</v>
      </c>
      <c r="L238" s="42"/>
      <c r="M238" s="231" t="s">
        <v>1</v>
      </c>
      <c r="N238" s="232" t="s">
        <v>38</v>
      </c>
      <c r="O238" s="85"/>
      <c r="P238" s="233">
        <f>O238*H238</f>
        <v>0</v>
      </c>
      <c r="Q238" s="233">
        <v>0</v>
      </c>
      <c r="R238" s="233">
        <f>Q238*H238</f>
        <v>0</v>
      </c>
      <c r="S238" s="233">
        <v>0</v>
      </c>
      <c r="T238" s="234">
        <f>S238*H238</f>
        <v>0</v>
      </c>
      <c r="AR238" s="235" t="s">
        <v>221</v>
      </c>
      <c r="AT238" s="235" t="s">
        <v>209</v>
      </c>
      <c r="AU238" s="235" t="s">
        <v>83</v>
      </c>
      <c r="AY238" s="16" t="s">
        <v>208</v>
      </c>
      <c r="BE238" s="236">
        <f>IF(N238="základní",J238,0)</f>
        <v>0</v>
      </c>
      <c r="BF238" s="236">
        <f>IF(N238="snížená",J238,0)</f>
        <v>0</v>
      </c>
      <c r="BG238" s="236">
        <f>IF(N238="zákl. přenesená",J238,0)</f>
        <v>0</v>
      </c>
      <c r="BH238" s="236">
        <f>IF(N238="sníž. přenesená",J238,0)</f>
        <v>0</v>
      </c>
      <c r="BI238" s="236">
        <f>IF(N238="nulová",J238,0)</f>
        <v>0</v>
      </c>
      <c r="BJ238" s="16" t="s">
        <v>81</v>
      </c>
      <c r="BK238" s="236">
        <f>ROUND(I238*H238,2)</f>
        <v>0</v>
      </c>
      <c r="BL238" s="16" t="s">
        <v>221</v>
      </c>
      <c r="BM238" s="235" t="s">
        <v>544</v>
      </c>
    </row>
    <row r="239" s="10" customFormat="1" ht="22.8" customHeight="1">
      <c r="B239" s="210"/>
      <c r="C239" s="211"/>
      <c r="D239" s="212" t="s">
        <v>72</v>
      </c>
      <c r="E239" s="248" t="s">
        <v>545</v>
      </c>
      <c r="F239" s="248" t="s">
        <v>546</v>
      </c>
      <c r="G239" s="211"/>
      <c r="H239" s="211"/>
      <c r="I239" s="214"/>
      <c r="J239" s="249">
        <f>BK239</f>
        <v>0</v>
      </c>
      <c r="K239" s="211"/>
      <c r="L239" s="216"/>
      <c r="M239" s="217"/>
      <c r="N239" s="218"/>
      <c r="O239" s="218"/>
      <c r="P239" s="219">
        <f>SUM(P240:P241)</f>
        <v>0</v>
      </c>
      <c r="Q239" s="218"/>
      <c r="R239" s="219">
        <f>SUM(R240:R241)</f>
        <v>0</v>
      </c>
      <c r="S239" s="218"/>
      <c r="T239" s="220">
        <f>SUM(T240:T241)</f>
        <v>0</v>
      </c>
      <c r="AR239" s="221" t="s">
        <v>81</v>
      </c>
      <c r="AT239" s="222" t="s">
        <v>72</v>
      </c>
      <c r="AU239" s="222" t="s">
        <v>81</v>
      </c>
      <c r="AY239" s="221" t="s">
        <v>208</v>
      </c>
      <c r="BK239" s="223">
        <f>SUM(BK240:BK241)</f>
        <v>0</v>
      </c>
    </row>
    <row r="240" s="1" customFormat="1" ht="24" customHeight="1">
      <c r="B240" s="37"/>
      <c r="C240" s="224" t="s">
        <v>547</v>
      </c>
      <c r="D240" s="224" t="s">
        <v>209</v>
      </c>
      <c r="E240" s="225" t="s">
        <v>548</v>
      </c>
      <c r="F240" s="226" t="s">
        <v>549</v>
      </c>
      <c r="G240" s="227" t="s">
        <v>284</v>
      </c>
      <c r="H240" s="228">
        <v>6</v>
      </c>
      <c r="I240" s="229"/>
      <c r="J240" s="230">
        <f>ROUND(I240*H240,2)</f>
        <v>0</v>
      </c>
      <c r="K240" s="226" t="s">
        <v>1</v>
      </c>
      <c r="L240" s="42"/>
      <c r="M240" s="231" t="s">
        <v>1</v>
      </c>
      <c r="N240" s="232" t="s">
        <v>38</v>
      </c>
      <c r="O240" s="85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AR240" s="235" t="s">
        <v>221</v>
      </c>
      <c r="AT240" s="235" t="s">
        <v>209</v>
      </c>
      <c r="AU240" s="235" t="s">
        <v>83</v>
      </c>
      <c r="AY240" s="16" t="s">
        <v>208</v>
      </c>
      <c r="BE240" s="236">
        <f>IF(N240="základní",J240,0)</f>
        <v>0</v>
      </c>
      <c r="BF240" s="236">
        <f>IF(N240="snížená",J240,0)</f>
        <v>0</v>
      </c>
      <c r="BG240" s="236">
        <f>IF(N240="zákl. přenesená",J240,0)</f>
        <v>0</v>
      </c>
      <c r="BH240" s="236">
        <f>IF(N240="sníž. přenesená",J240,0)</f>
        <v>0</v>
      </c>
      <c r="BI240" s="236">
        <f>IF(N240="nulová",J240,0)</f>
        <v>0</v>
      </c>
      <c r="BJ240" s="16" t="s">
        <v>81</v>
      </c>
      <c r="BK240" s="236">
        <f>ROUND(I240*H240,2)</f>
        <v>0</v>
      </c>
      <c r="BL240" s="16" t="s">
        <v>221</v>
      </c>
      <c r="BM240" s="235" t="s">
        <v>550</v>
      </c>
    </row>
    <row r="241" s="1" customFormat="1" ht="16.5" customHeight="1">
      <c r="B241" s="37"/>
      <c r="C241" s="224" t="s">
        <v>551</v>
      </c>
      <c r="D241" s="224" t="s">
        <v>209</v>
      </c>
      <c r="E241" s="225" t="s">
        <v>552</v>
      </c>
      <c r="F241" s="226" t="s">
        <v>553</v>
      </c>
      <c r="G241" s="227" t="s">
        <v>284</v>
      </c>
      <c r="H241" s="228">
        <v>6</v>
      </c>
      <c r="I241" s="229"/>
      <c r="J241" s="230">
        <f>ROUND(I241*H241,2)</f>
        <v>0</v>
      </c>
      <c r="K241" s="226" t="s">
        <v>1</v>
      </c>
      <c r="L241" s="42"/>
      <c r="M241" s="231" t="s">
        <v>1</v>
      </c>
      <c r="N241" s="232" t="s">
        <v>38</v>
      </c>
      <c r="O241" s="85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221</v>
      </c>
      <c r="AT241" s="235" t="s">
        <v>209</v>
      </c>
      <c r="AU241" s="235" t="s">
        <v>83</v>
      </c>
      <c r="AY241" s="16" t="s">
        <v>208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6" t="s">
        <v>81</v>
      </c>
      <c r="BK241" s="236">
        <f>ROUND(I241*H241,2)</f>
        <v>0</v>
      </c>
      <c r="BL241" s="16" t="s">
        <v>221</v>
      </c>
      <c r="BM241" s="235" t="s">
        <v>554</v>
      </c>
    </row>
    <row r="242" s="10" customFormat="1" ht="22.8" customHeight="1">
      <c r="B242" s="210"/>
      <c r="C242" s="211"/>
      <c r="D242" s="212" t="s">
        <v>72</v>
      </c>
      <c r="E242" s="248" t="s">
        <v>555</v>
      </c>
      <c r="F242" s="248" t="s">
        <v>556</v>
      </c>
      <c r="G242" s="211"/>
      <c r="H242" s="211"/>
      <c r="I242" s="214"/>
      <c r="J242" s="249">
        <f>BK242</f>
        <v>0</v>
      </c>
      <c r="K242" s="211"/>
      <c r="L242" s="216"/>
      <c r="M242" s="217"/>
      <c r="N242" s="218"/>
      <c r="O242" s="218"/>
      <c r="P242" s="219">
        <f>SUM(P243:P247)</f>
        <v>0</v>
      </c>
      <c r="Q242" s="218"/>
      <c r="R242" s="219">
        <f>SUM(R243:R247)</f>
        <v>0</v>
      </c>
      <c r="S242" s="218"/>
      <c r="T242" s="220">
        <f>SUM(T243:T247)</f>
        <v>0</v>
      </c>
      <c r="AR242" s="221" t="s">
        <v>81</v>
      </c>
      <c r="AT242" s="222" t="s">
        <v>72</v>
      </c>
      <c r="AU242" s="222" t="s">
        <v>81</v>
      </c>
      <c r="AY242" s="221" t="s">
        <v>208</v>
      </c>
      <c r="BK242" s="223">
        <f>SUM(BK243:BK247)</f>
        <v>0</v>
      </c>
    </row>
    <row r="243" s="1" customFormat="1" ht="16.5" customHeight="1">
      <c r="B243" s="37"/>
      <c r="C243" s="224" t="s">
        <v>557</v>
      </c>
      <c r="D243" s="224" t="s">
        <v>209</v>
      </c>
      <c r="E243" s="225" t="s">
        <v>558</v>
      </c>
      <c r="F243" s="226" t="s">
        <v>559</v>
      </c>
      <c r="G243" s="227" t="s">
        <v>284</v>
      </c>
      <c r="H243" s="228">
        <v>1</v>
      </c>
      <c r="I243" s="229"/>
      <c r="J243" s="230">
        <f>ROUND(I243*H243,2)</f>
        <v>0</v>
      </c>
      <c r="K243" s="226" t="s">
        <v>1</v>
      </c>
      <c r="L243" s="42"/>
      <c r="M243" s="231" t="s">
        <v>1</v>
      </c>
      <c r="N243" s="232" t="s">
        <v>38</v>
      </c>
      <c r="O243" s="85"/>
      <c r="P243" s="233">
        <f>O243*H243</f>
        <v>0</v>
      </c>
      <c r="Q243" s="233">
        <v>0</v>
      </c>
      <c r="R243" s="233">
        <f>Q243*H243</f>
        <v>0</v>
      </c>
      <c r="S243" s="233">
        <v>0</v>
      </c>
      <c r="T243" s="234">
        <f>S243*H243</f>
        <v>0</v>
      </c>
      <c r="AR243" s="235" t="s">
        <v>221</v>
      </c>
      <c r="AT243" s="235" t="s">
        <v>209</v>
      </c>
      <c r="AU243" s="235" t="s">
        <v>83</v>
      </c>
      <c r="AY243" s="16" t="s">
        <v>208</v>
      </c>
      <c r="BE243" s="236">
        <f>IF(N243="základní",J243,0)</f>
        <v>0</v>
      </c>
      <c r="BF243" s="236">
        <f>IF(N243="snížená",J243,0)</f>
        <v>0</v>
      </c>
      <c r="BG243" s="236">
        <f>IF(N243="zákl. přenesená",J243,0)</f>
        <v>0</v>
      </c>
      <c r="BH243" s="236">
        <f>IF(N243="sníž. přenesená",J243,0)</f>
        <v>0</v>
      </c>
      <c r="BI243" s="236">
        <f>IF(N243="nulová",J243,0)</f>
        <v>0</v>
      </c>
      <c r="BJ243" s="16" t="s">
        <v>81</v>
      </c>
      <c r="BK243" s="236">
        <f>ROUND(I243*H243,2)</f>
        <v>0</v>
      </c>
      <c r="BL243" s="16" t="s">
        <v>221</v>
      </c>
      <c r="BM243" s="235" t="s">
        <v>560</v>
      </c>
    </row>
    <row r="244" s="1" customFormat="1" ht="16.5" customHeight="1">
      <c r="B244" s="37"/>
      <c r="C244" s="224" t="s">
        <v>561</v>
      </c>
      <c r="D244" s="224" t="s">
        <v>209</v>
      </c>
      <c r="E244" s="225" t="s">
        <v>562</v>
      </c>
      <c r="F244" s="226" t="s">
        <v>563</v>
      </c>
      <c r="G244" s="227" t="s">
        <v>284</v>
      </c>
      <c r="H244" s="228">
        <v>1</v>
      </c>
      <c r="I244" s="229"/>
      <c r="J244" s="230">
        <f>ROUND(I244*H244,2)</f>
        <v>0</v>
      </c>
      <c r="K244" s="226" t="s">
        <v>1</v>
      </c>
      <c r="L244" s="42"/>
      <c r="M244" s="231" t="s">
        <v>1</v>
      </c>
      <c r="N244" s="232" t="s">
        <v>38</v>
      </c>
      <c r="O244" s="85"/>
      <c r="P244" s="233">
        <f>O244*H244</f>
        <v>0</v>
      </c>
      <c r="Q244" s="233">
        <v>0</v>
      </c>
      <c r="R244" s="233">
        <f>Q244*H244</f>
        <v>0</v>
      </c>
      <c r="S244" s="233">
        <v>0</v>
      </c>
      <c r="T244" s="234">
        <f>S244*H244</f>
        <v>0</v>
      </c>
      <c r="AR244" s="235" t="s">
        <v>221</v>
      </c>
      <c r="AT244" s="235" t="s">
        <v>209</v>
      </c>
      <c r="AU244" s="235" t="s">
        <v>83</v>
      </c>
      <c r="AY244" s="16" t="s">
        <v>208</v>
      </c>
      <c r="BE244" s="236">
        <f>IF(N244="základní",J244,0)</f>
        <v>0</v>
      </c>
      <c r="BF244" s="236">
        <f>IF(N244="snížená",J244,0)</f>
        <v>0</v>
      </c>
      <c r="BG244" s="236">
        <f>IF(N244="zákl. přenesená",J244,0)</f>
        <v>0</v>
      </c>
      <c r="BH244" s="236">
        <f>IF(N244="sníž. přenesená",J244,0)</f>
        <v>0</v>
      </c>
      <c r="BI244" s="236">
        <f>IF(N244="nulová",J244,0)</f>
        <v>0</v>
      </c>
      <c r="BJ244" s="16" t="s">
        <v>81</v>
      </c>
      <c r="BK244" s="236">
        <f>ROUND(I244*H244,2)</f>
        <v>0</v>
      </c>
      <c r="BL244" s="16" t="s">
        <v>221</v>
      </c>
      <c r="BM244" s="235" t="s">
        <v>564</v>
      </c>
    </row>
    <row r="245" s="1" customFormat="1" ht="16.5" customHeight="1">
      <c r="B245" s="37"/>
      <c r="C245" s="224" t="s">
        <v>565</v>
      </c>
      <c r="D245" s="224" t="s">
        <v>209</v>
      </c>
      <c r="E245" s="225" t="s">
        <v>566</v>
      </c>
      <c r="F245" s="226" t="s">
        <v>567</v>
      </c>
      <c r="G245" s="227" t="s">
        <v>284</v>
      </c>
      <c r="H245" s="228">
        <v>1</v>
      </c>
      <c r="I245" s="229"/>
      <c r="J245" s="230">
        <f>ROUND(I245*H245,2)</f>
        <v>0</v>
      </c>
      <c r="K245" s="226" t="s">
        <v>1</v>
      </c>
      <c r="L245" s="42"/>
      <c r="M245" s="231" t="s">
        <v>1</v>
      </c>
      <c r="N245" s="232" t="s">
        <v>38</v>
      </c>
      <c r="O245" s="85"/>
      <c r="P245" s="233">
        <f>O245*H245</f>
        <v>0</v>
      </c>
      <c r="Q245" s="233">
        <v>0</v>
      </c>
      <c r="R245" s="233">
        <f>Q245*H245</f>
        <v>0</v>
      </c>
      <c r="S245" s="233">
        <v>0</v>
      </c>
      <c r="T245" s="234">
        <f>S245*H245</f>
        <v>0</v>
      </c>
      <c r="AR245" s="235" t="s">
        <v>221</v>
      </c>
      <c r="AT245" s="235" t="s">
        <v>209</v>
      </c>
      <c r="AU245" s="235" t="s">
        <v>83</v>
      </c>
      <c r="AY245" s="16" t="s">
        <v>208</v>
      </c>
      <c r="BE245" s="236">
        <f>IF(N245="základní",J245,0)</f>
        <v>0</v>
      </c>
      <c r="BF245" s="236">
        <f>IF(N245="snížená",J245,0)</f>
        <v>0</v>
      </c>
      <c r="BG245" s="236">
        <f>IF(N245="zákl. přenesená",J245,0)</f>
        <v>0</v>
      </c>
      <c r="BH245" s="236">
        <f>IF(N245="sníž. přenesená",J245,0)</f>
        <v>0</v>
      </c>
      <c r="BI245" s="236">
        <f>IF(N245="nulová",J245,0)</f>
        <v>0</v>
      </c>
      <c r="BJ245" s="16" t="s">
        <v>81</v>
      </c>
      <c r="BK245" s="236">
        <f>ROUND(I245*H245,2)</f>
        <v>0</v>
      </c>
      <c r="BL245" s="16" t="s">
        <v>221</v>
      </c>
      <c r="BM245" s="235" t="s">
        <v>568</v>
      </c>
    </row>
    <row r="246" s="1" customFormat="1" ht="16.5" customHeight="1">
      <c r="B246" s="37"/>
      <c r="C246" s="224" t="s">
        <v>569</v>
      </c>
      <c r="D246" s="224" t="s">
        <v>209</v>
      </c>
      <c r="E246" s="225" t="s">
        <v>570</v>
      </c>
      <c r="F246" s="226" t="s">
        <v>571</v>
      </c>
      <c r="G246" s="227" t="s">
        <v>284</v>
      </c>
      <c r="H246" s="228">
        <v>1</v>
      </c>
      <c r="I246" s="229"/>
      <c r="J246" s="230">
        <f>ROUND(I246*H246,2)</f>
        <v>0</v>
      </c>
      <c r="K246" s="226" t="s">
        <v>1</v>
      </c>
      <c r="L246" s="42"/>
      <c r="M246" s="231" t="s">
        <v>1</v>
      </c>
      <c r="N246" s="232" t="s">
        <v>38</v>
      </c>
      <c r="O246" s="85"/>
      <c r="P246" s="233">
        <f>O246*H246</f>
        <v>0</v>
      </c>
      <c r="Q246" s="233">
        <v>0</v>
      </c>
      <c r="R246" s="233">
        <f>Q246*H246</f>
        <v>0</v>
      </c>
      <c r="S246" s="233">
        <v>0</v>
      </c>
      <c r="T246" s="234">
        <f>S246*H246</f>
        <v>0</v>
      </c>
      <c r="AR246" s="235" t="s">
        <v>221</v>
      </c>
      <c r="AT246" s="235" t="s">
        <v>209</v>
      </c>
      <c r="AU246" s="235" t="s">
        <v>83</v>
      </c>
      <c r="AY246" s="16" t="s">
        <v>208</v>
      </c>
      <c r="BE246" s="236">
        <f>IF(N246="základní",J246,0)</f>
        <v>0</v>
      </c>
      <c r="BF246" s="236">
        <f>IF(N246="snížená",J246,0)</f>
        <v>0</v>
      </c>
      <c r="BG246" s="236">
        <f>IF(N246="zákl. přenesená",J246,0)</f>
        <v>0</v>
      </c>
      <c r="BH246" s="236">
        <f>IF(N246="sníž. přenesená",J246,0)</f>
        <v>0</v>
      </c>
      <c r="BI246" s="236">
        <f>IF(N246="nulová",J246,0)</f>
        <v>0</v>
      </c>
      <c r="BJ246" s="16" t="s">
        <v>81</v>
      </c>
      <c r="BK246" s="236">
        <f>ROUND(I246*H246,2)</f>
        <v>0</v>
      </c>
      <c r="BL246" s="16" t="s">
        <v>221</v>
      </c>
      <c r="BM246" s="235" t="s">
        <v>572</v>
      </c>
    </row>
    <row r="247" s="1" customFormat="1" ht="16.5" customHeight="1">
      <c r="B247" s="37"/>
      <c r="C247" s="224" t="s">
        <v>573</v>
      </c>
      <c r="D247" s="224" t="s">
        <v>209</v>
      </c>
      <c r="E247" s="225" t="s">
        <v>574</v>
      </c>
      <c r="F247" s="226" t="s">
        <v>575</v>
      </c>
      <c r="G247" s="227" t="s">
        <v>284</v>
      </c>
      <c r="H247" s="228">
        <v>1</v>
      </c>
      <c r="I247" s="229"/>
      <c r="J247" s="230">
        <f>ROUND(I247*H247,2)</f>
        <v>0</v>
      </c>
      <c r="K247" s="226" t="s">
        <v>1</v>
      </c>
      <c r="L247" s="42"/>
      <c r="M247" s="231" t="s">
        <v>1</v>
      </c>
      <c r="N247" s="232" t="s">
        <v>38</v>
      </c>
      <c r="O247" s="85"/>
      <c r="P247" s="233">
        <f>O247*H247</f>
        <v>0</v>
      </c>
      <c r="Q247" s="233">
        <v>0</v>
      </c>
      <c r="R247" s="233">
        <f>Q247*H247</f>
        <v>0</v>
      </c>
      <c r="S247" s="233">
        <v>0</v>
      </c>
      <c r="T247" s="234">
        <f>S247*H247</f>
        <v>0</v>
      </c>
      <c r="AR247" s="235" t="s">
        <v>221</v>
      </c>
      <c r="AT247" s="235" t="s">
        <v>209</v>
      </c>
      <c r="AU247" s="235" t="s">
        <v>83</v>
      </c>
      <c r="AY247" s="16" t="s">
        <v>208</v>
      </c>
      <c r="BE247" s="236">
        <f>IF(N247="základní",J247,0)</f>
        <v>0</v>
      </c>
      <c r="BF247" s="236">
        <f>IF(N247="snížená",J247,0)</f>
        <v>0</v>
      </c>
      <c r="BG247" s="236">
        <f>IF(N247="zákl. přenesená",J247,0)</f>
        <v>0</v>
      </c>
      <c r="BH247" s="236">
        <f>IF(N247="sníž. přenesená",J247,0)</f>
        <v>0</v>
      </c>
      <c r="BI247" s="236">
        <f>IF(N247="nulová",J247,0)</f>
        <v>0</v>
      </c>
      <c r="BJ247" s="16" t="s">
        <v>81</v>
      </c>
      <c r="BK247" s="236">
        <f>ROUND(I247*H247,2)</f>
        <v>0</v>
      </c>
      <c r="BL247" s="16" t="s">
        <v>221</v>
      </c>
      <c r="BM247" s="235" t="s">
        <v>576</v>
      </c>
    </row>
    <row r="248" s="10" customFormat="1" ht="22.8" customHeight="1">
      <c r="B248" s="210"/>
      <c r="C248" s="211"/>
      <c r="D248" s="212" t="s">
        <v>72</v>
      </c>
      <c r="E248" s="248" t="s">
        <v>577</v>
      </c>
      <c r="F248" s="248" t="s">
        <v>578</v>
      </c>
      <c r="G248" s="211"/>
      <c r="H248" s="211"/>
      <c r="I248" s="214"/>
      <c r="J248" s="249">
        <f>BK248</f>
        <v>0</v>
      </c>
      <c r="K248" s="211"/>
      <c r="L248" s="216"/>
      <c r="M248" s="217"/>
      <c r="N248" s="218"/>
      <c r="O248" s="218"/>
      <c r="P248" s="219">
        <f>SUM(P249:P250)</f>
        <v>0</v>
      </c>
      <c r="Q248" s="218"/>
      <c r="R248" s="219">
        <f>SUM(R249:R250)</f>
        <v>0</v>
      </c>
      <c r="S248" s="218"/>
      <c r="T248" s="220">
        <f>SUM(T249:T250)</f>
        <v>0</v>
      </c>
      <c r="AR248" s="221" t="s">
        <v>81</v>
      </c>
      <c r="AT248" s="222" t="s">
        <v>72</v>
      </c>
      <c r="AU248" s="222" t="s">
        <v>81</v>
      </c>
      <c r="AY248" s="221" t="s">
        <v>208</v>
      </c>
      <c r="BK248" s="223">
        <f>SUM(BK249:BK250)</f>
        <v>0</v>
      </c>
    </row>
    <row r="249" s="1" customFormat="1" ht="16.5" customHeight="1">
      <c r="B249" s="37"/>
      <c r="C249" s="224" t="s">
        <v>579</v>
      </c>
      <c r="D249" s="224" t="s">
        <v>209</v>
      </c>
      <c r="E249" s="225" t="s">
        <v>580</v>
      </c>
      <c r="F249" s="226" t="s">
        <v>581</v>
      </c>
      <c r="G249" s="227" t="s">
        <v>284</v>
      </c>
      <c r="H249" s="228">
        <v>1</v>
      </c>
      <c r="I249" s="229"/>
      <c r="J249" s="230">
        <f>ROUND(I249*H249,2)</f>
        <v>0</v>
      </c>
      <c r="K249" s="226" t="s">
        <v>1</v>
      </c>
      <c r="L249" s="42"/>
      <c r="M249" s="231" t="s">
        <v>1</v>
      </c>
      <c r="N249" s="232" t="s">
        <v>38</v>
      </c>
      <c r="O249" s="85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AR249" s="235" t="s">
        <v>221</v>
      </c>
      <c r="AT249" s="235" t="s">
        <v>209</v>
      </c>
      <c r="AU249" s="235" t="s">
        <v>83</v>
      </c>
      <c r="AY249" s="16" t="s">
        <v>208</v>
      </c>
      <c r="BE249" s="236">
        <f>IF(N249="základní",J249,0)</f>
        <v>0</v>
      </c>
      <c r="BF249" s="236">
        <f>IF(N249="snížená",J249,0)</f>
        <v>0</v>
      </c>
      <c r="BG249" s="236">
        <f>IF(N249="zákl. přenesená",J249,0)</f>
        <v>0</v>
      </c>
      <c r="BH249" s="236">
        <f>IF(N249="sníž. přenesená",J249,0)</f>
        <v>0</v>
      </c>
      <c r="BI249" s="236">
        <f>IF(N249="nulová",J249,0)</f>
        <v>0</v>
      </c>
      <c r="BJ249" s="16" t="s">
        <v>81</v>
      </c>
      <c r="BK249" s="236">
        <f>ROUND(I249*H249,2)</f>
        <v>0</v>
      </c>
      <c r="BL249" s="16" t="s">
        <v>221</v>
      </c>
      <c r="BM249" s="235" t="s">
        <v>582</v>
      </c>
    </row>
    <row r="250" s="1" customFormat="1" ht="24" customHeight="1">
      <c r="B250" s="37"/>
      <c r="C250" s="224" t="s">
        <v>583</v>
      </c>
      <c r="D250" s="224" t="s">
        <v>209</v>
      </c>
      <c r="E250" s="225" t="s">
        <v>584</v>
      </c>
      <c r="F250" s="226" t="s">
        <v>585</v>
      </c>
      <c r="G250" s="227" t="s">
        <v>284</v>
      </c>
      <c r="H250" s="228">
        <v>1</v>
      </c>
      <c r="I250" s="229"/>
      <c r="J250" s="230">
        <f>ROUND(I250*H250,2)</f>
        <v>0</v>
      </c>
      <c r="K250" s="226" t="s">
        <v>1</v>
      </c>
      <c r="L250" s="42"/>
      <c r="M250" s="231" t="s">
        <v>1</v>
      </c>
      <c r="N250" s="232" t="s">
        <v>38</v>
      </c>
      <c r="O250" s="85"/>
      <c r="P250" s="233">
        <f>O250*H250</f>
        <v>0</v>
      </c>
      <c r="Q250" s="233">
        <v>0</v>
      </c>
      <c r="R250" s="233">
        <f>Q250*H250</f>
        <v>0</v>
      </c>
      <c r="S250" s="233">
        <v>0</v>
      </c>
      <c r="T250" s="234">
        <f>S250*H250</f>
        <v>0</v>
      </c>
      <c r="AR250" s="235" t="s">
        <v>221</v>
      </c>
      <c r="AT250" s="235" t="s">
        <v>209</v>
      </c>
      <c r="AU250" s="235" t="s">
        <v>83</v>
      </c>
      <c r="AY250" s="16" t="s">
        <v>208</v>
      </c>
      <c r="BE250" s="236">
        <f>IF(N250="základní",J250,0)</f>
        <v>0</v>
      </c>
      <c r="BF250" s="236">
        <f>IF(N250="snížená",J250,0)</f>
        <v>0</v>
      </c>
      <c r="BG250" s="236">
        <f>IF(N250="zákl. přenesená",J250,0)</f>
        <v>0</v>
      </c>
      <c r="BH250" s="236">
        <f>IF(N250="sníž. přenesená",J250,0)</f>
        <v>0</v>
      </c>
      <c r="BI250" s="236">
        <f>IF(N250="nulová",J250,0)</f>
        <v>0</v>
      </c>
      <c r="BJ250" s="16" t="s">
        <v>81</v>
      </c>
      <c r="BK250" s="236">
        <f>ROUND(I250*H250,2)</f>
        <v>0</v>
      </c>
      <c r="BL250" s="16" t="s">
        <v>221</v>
      </c>
      <c r="BM250" s="235" t="s">
        <v>586</v>
      </c>
    </row>
    <row r="251" s="10" customFormat="1" ht="22.8" customHeight="1">
      <c r="B251" s="210"/>
      <c r="C251" s="211"/>
      <c r="D251" s="212" t="s">
        <v>72</v>
      </c>
      <c r="E251" s="248" t="s">
        <v>587</v>
      </c>
      <c r="F251" s="248" t="s">
        <v>588</v>
      </c>
      <c r="G251" s="211"/>
      <c r="H251" s="211"/>
      <c r="I251" s="214"/>
      <c r="J251" s="249">
        <f>BK251</f>
        <v>0</v>
      </c>
      <c r="K251" s="211"/>
      <c r="L251" s="216"/>
      <c r="M251" s="217"/>
      <c r="N251" s="218"/>
      <c r="O251" s="218"/>
      <c r="P251" s="219">
        <f>P252</f>
        <v>0</v>
      </c>
      <c r="Q251" s="218"/>
      <c r="R251" s="219">
        <f>R252</f>
        <v>0</v>
      </c>
      <c r="S251" s="218"/>
      <c r="T251" s="220">
        <f>T252</f>
        <v>0</v>
      </c>
      <c r="AR251" s="221" t="s">
        <v>81</v>
      </c>
      <c r="AT251" s="222" t="s">
        <v>72</v>
      </c>
      <c r="AU251" s="222" t="s">
        <v>81</v>
      </c>
      <c r="AY251" s="221" t="s">
        <v>208</v>
      </c>
      <c r="BK251" s="223">
        <f>BK252</f>
        <v>0</v>
      </c>
    </row>
    <row r="252" s="1" customFormat="1" ht="16.5" customHeight="1">
      <c r="B252" s="37"/>
      <c r="C252" s="224" t="s">
        <v>589</v>
      </c>
      <c r="D252" s="224" t="s">
        <v>209</v>
      </c>
      <c r="E252" s="225" t="s">
        <v>590</v>
      </c>
      <c r="F252" s="226" t="s">
        <v>591</v>
      </c>
      <c r="G252" s="227" t="s">
        <v>284</v>
      </c>
      <c r="H252" s="228">
        <v>2</v>
      </c>
      <c r="I252" s="229"/>
      <c r="J252" s="230">
        <f>ROUND(I252*H252,2)</f>
        <v>0</v>
      </c>
      <c r="K252" s="226" t="s">
        <v>1</v>
      </c>
      <c r="L252" s="42"/>
      <c r="M252" s="231" t="s">
        <v>1</v>
      </c>
      <c r="N252" s="232" t="s">
        <v>38</v>
      </c>
      <c r="O252" s="85"/>
      <c r="P252" s="233">
        <f>O252*H252</f>
        <v>0</v>
      </c>
      <c r="Q252" s="233">
        <v>0</v>
      </c>
      <c r="R252" s="233">
        <f>Q252*H252</f>
        <v>0</v>
      </c>
      <c r="S252" s="233">
        <v>0</v>
      </c>
      <c r="T252" s="234">
        <f>S252*H252</f>
        <v>0</v>
      </c>
      <c r="AR252" s="235" t="s">
        <v>221</v>
      </c>
      <c r="AT252" s="235" t="s">
        <v>209</v>
      </c>
      <c r="AU252" s="235" t="s">
        <v>83</v>
      </c>
      <c r="AY252" s="16" t="s">
        <v>208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6" t="s">
        <v>81</v>
      </c>
      <c r="BK252" s="236">
        <f>ROUND(I252*H252,2)</f>
        <v>0</v>
      </c>
      <c r="BL252" s="16" t="s">
        <v>221</v>
      </c>
      <c r="BM252" s="235" t="s">
        <v>592</v>
      </c>
    </row>
    <row r="253" s="10" customFormat="1" ht="25.92" customHeight="1">
      <c r="B253" s="210"/>
      <c r="C253" s="211"/>
      <c r="D253" s="212" t="s">
        <v>72</v>
      </c>
      <c r="E253" s="213" t="s">
        <v>593</v>
      </c>
      <c r="F253" s="213" t="s">
        <v>594</v>
      </c>
      <c r="G253" s="211"/>
      <c r="H253" s="211"/>
      <c r="I253" s="214"/>
      <c r="J253" s="215">
        <f>BK253</f>
        <v>0</v>
      </c>
      <c r="K253" s="211"/>
      <c r="L253" s="216"/>
      <c r="M253" s="217"/>
      <c r="N253" s="218"/>
      <c r="O253" s="218"/>
      <c r="P253" s="219">
        <f>P254+P282</f>
        <v>0</v>
      </c>
      <c r="Q253" s="218"/>
      <c r="R253" s="219">
        <f>R254+R282</f>
        <v>0</v>
      </c>
      <c r="S253" s="218"/>
      <c r="T253" s="220">
        <f>T254+T282</f>
        <v>0</v>
      </c>
      <c r="AR253" s="221" t="s">
        <v>81</v>
      </c>
      <c r="AT253" s="222" t="s">
        <v>72</v>
      </c>
      <c r="AU253" s="222" t="s">
        <v>73</v>
      </c>
      <c r="AY253" s="221" t="s">
        <v>208</v>
      </c>
      <c r="BK253" s="223">
        <f>BK254+BK282</f>
        <v>0</v>
      </c>
    </row>
    <row r="254" s="10" customFormat="1" ht="22.8" customHeight="1">
      <c r="B254" s="210"/>
      <c r="C254" s="211"/>
      <c r="D254" s="212" t="s">
        <v>72</v>
      </c>
      <c r="E254" s="248" t="s">
        <v>595</v>
      </c>
      <c r="F254" s="248" t="s">
        <v>596</v>
      </c>
      <c r="G254" s="211"/>
      <c r="H254" s="211"/>
      <c r="I254" s="214"/>
      <c r="J254" s="249">
        <f>BK254</f>
        <v>0</v>
      </c>
      <c r="K254" s="211"/>
      <c r="L254" s="216"/>
      <c r="M254" s="217"/>
      <c r="N254" s="218"/>
      <c r="O254" s="218"/>
      <c r="P254" s="219">
        <f>SUM(P255:P281)</f>
        <v>0</v>
      </c>
      <c r="Q254" s="218"/>
      <c r="R254" s="219">
        <f>SUM(R255:R281)</f>
        <v>0</v>
      </c>
      <c r="S254" s="218"/>
      <c r="T254" s="220">
        <f>SUM(T255:T281)</f>
        <v>0</v>
      </c>
      <c r="AR254" s="221" t="s">
        <v>81</v>
      </c>
      <c r="AT254" s="222" t="s">
        <v>72</v>
      </c>
      <c r="AU254" s="222" t="s">
        <v>81</v>
      </c>
      <c r="AY254" s="221" t="s">
        <v>208</v>
      </c>
      <c r="BK254" s="223">
        <f>SUM(BK255:BK281)</f>
        <v>0</v>
      </c>
    </row>
    <row r="255" s="1" customFormat="1" ht="16.5" customHeight="1">
      <c r="B255" s="37"/>
      <c r="C255" s="224" t="s">
        <v>597</v>
      </c>
      <c r="D255" s="224" t="s">
        <v>209</v>
      </c>
      <c r="E255" s="225" t="s">
        <v>598</v>
      </c>
      <c r="F255" s="226" t="s">
        <v>599</v>
      </c>
      <c r="G255" s="227" t="s">
        <v>600</v>
      </c>
      <c r="H255" s="228">
        <v>50</v>
      </c>
      <c r="I255" s="229"/>
      <c r="J255" s="230">
        <f>ROUND(I255*H255,2)</f>
        <v>0</v>
      </c>
      <c r="K255" s="226" t="s">
        <v>1</v>
      </c>
      <c r="L255" s="42"/>
      <c r="M255" s="231" t="s">
        <v>1</v>
      </c>
      <c r="N255" s="232" t="s">
        <v>38</v>
      </c>
      <c r="O255" s="85"/>
      <c r="P255" s="233">
        <f>O255*H255</f>
        <v>0</v>
      </c>
      <c r="Q255" s="233">
        <v>0</v>
      </c>
      <c r="R255" s="233">
        <f>Q255*H255</f>
        <v>0</v>
      </c>
      <c r="S255" s="233">
        <v>0</v>
      </c>
      <c r="T255" s="234">
        <f>S255*H255</f>
        <v>0</v>
      </c>
      <c r="AR255" s="235" t="s">
        <v>221</v>
      </c>
      <c r="AT255" s="235" t="s">
        <v>209</v>
      </c>
      <c r="AU255" s="235" t="s">
        <v>83</v>
      </c>
      <c r="AY255" s="16" t="s">
        <v>208</v>
      </c>
      <c r="BE255" s="236">
        <f>IF(N255="základní",J255,0)</f>
        <v>0</v>
      </c>
      <c r="BF255" s="236">
        <f>IF(N255="snížená",J255,0)</f>
        <v>0</v>
      </c>
      <c r="BG255" s="236">
        <f>IF(N255="zákl. přenesená",J255,0)</f>
        <v>0</v>
      </c>
      <c r="BH255" s="236">
        <f>IF(N255="sníž. přenesená",J255,0)</f>
        <v>0</v>
      </c>
      <c r="BI255" s="236">
        <f>IF(N255="nulová",J255,0)</f>
        <v>0</v>
      </c>
      <c r="BJ255" s="16" t="s">
        <v>81</v>
      </c>
      <c r="BK255" s="236">
        <f>ROUND(I255*H255,2)</f>
        <v>0</v>
      </c>
      <c r="BL255" s="16" t="s">
        <v>221</v>
      </c>
      <c r="BM255" s="235" t="s">
        <v>601</v>
      </c>
    </row>
    <row r="256" s="1" customFormat="1" ht="16.5" customHeight="1">
      <c r="B256" s="37"/>
      <c r="C256" s="224" t="s">
        <v>602</v>
      </c>
      <c r="D256" s="224" t="s">
        <v>209</v>
      </c>
      <c r="E256" s="225" t="s">
        <v>603</v>
      </c>
      <c r="F256" s="226" t="s">
        <v>604</v>
      </c>
      <c r="G256" s="227" t="s">
        <v>600</v>
      </c>
      <c r="H256" s="228">
        <v>50</v>
      </c>
      <c r="I256" s="229"/>
      <c r="J256" s="230">
        <f>ROUND(I256*H256,2)</f>
        <v>0</v>
      </c>
      <c r="K256" s="226" t="s">
        <v>1</v>
      </c>
      <c r="L256" s="42"/>
      <c r="M256" s="231" t="s">
        <v>1</v>
      </c>
      <c r="N256" s="232" t="s">
        <v>38</v>
      </c>
      <c r="O256" s="85"/>
      <c r="P256" s="233">
        <f>O256*H256</f>
        <v>0</v>
      </c>
      <c r="Q256" s="233">
        <v>0</v>
      </c>
      <c r="R256" s="233">
        <f>Q256*H256</f>
        <v>0</v>
      </c>
      <c r="S256" s="233">
        <v>0</v>
      </c>
      <c r="T256" s="234">
        <f>S256*H256</f>
        <v>0</v>
      </c>
      <c r="AR256" s="235" t="s">
        <v>221</v>
      </c>
      <c r="AT256" s="235" t="s">
        <v>209</v>
      </c>
      <c r="AU256" s="235" t="s">
        <v>83</v>
      </c>
      <c r="AY256" s="16" t="s">
        <v>208</v>
      </c>
      <c r="BE256" s="236">
        <f>IF(N256="základní",J256,0)</f>
        <v>0</v>
      </c>
      <c r="BF256" s="236">
        <f>IF(N256="snížená",J256,0)</f>
        <v>0</v>
      </c>
      <c r="BG256" s="236">
        <f>IF(N256="zákl. přenesená",J256,0)</f>
        <v>0</v>
      </c>
      <c r="BH256" s="236">
        <f>IF(N256="sníž. přenesená",J256,0)</f>
        <v>0</v>
      </c>
      <c r="BI256" s="236">
        <f>IF(N256="nulová",J256,0)</f>
        <v>0</v>
      </c>
      <c r="BJ256" s="16" t="s">
        <v>81</v>
      </c>
      <c r="BK256" s="236">
        <f>ROUND(I256*H256,2)</f>
        <v>0</v>
      </c>
      <c r="BL256" s="16" t="s">
        <v>221</v>
      </c>
      <c r="BM256" s="235" t="s">
        <v>605</v>
      </c>
    </row>
    <row r="257" s="1" customFormat="1" ht="24" customHeight="1">
      <c r="B257" s="37"/>
      <c r="C257" s="224" t="s">
        <v>606</v>
      </c>
      <c r="D257" s="224" t="s">
        <v>209</v>
      </c>
      <c r="E257" s="225" t="s">
        <v>607</v>
      </c>
      <c r="F257" s="226" t="s">
        <v>608</v>
      </c>
      <c r="G257" s="227" t="s">
        <v>284</v>
      </c>
      <c r="H257" s="228">
        <v>2</v>
      </c>
      <c r="I257" s="229"/>
      <c r="J257" s="230">
        <f>ROUND(I257*H257,2)</f>
        <v>0</v>
      </c>
      <c r="K257" s="226" t="s">
        <v>1</v>
      </c>
      <c r="L257" s="42"/>
      <c r="M257" s="231" t="s">
        <v>1</v>
      </c>
      <c r="N257" s="232" t="s">
        <v>38</v>
      </c>
      <c r="O257" s="85"/>
      <c r="P257" s="233">
        <f>O257*H257</f>
        <v>0</v>
      </c>
      <c r="Q257" s="233">
        <v>0</v>
      </c>
      <c r="R257" s="233">
        <f>Q257*H257</f>
        <v>0</v>
      </c>
      <c r="S257" s="233">
        <v>0</v>
      </c>
      <c r="T257" s="234">
        <f>S257*H257</f>
        <v>0</v>
      </c>
      <c r="AR257" s="235" t="s">
        <v>221</v>
      </c>
      <c r="AT257" s="235" t="s">
        <v>209</v>
      </c>
      <c r="AU257" s="235" t="s">
        <v>83</v>
      </c>
      <c r="AY257" s="16" t="s">
        <v>208</v>
      </c>
      <c r="BE257" s="236">
        <f>IF(N257="základní",J257,0)</f>
        <v>0</v>
      </c>
      <c r="BF257" s="236">
        <f>IF(N257="snížená",J257,0)</f>
        <v>0</v>
      </c>
      <c r="BG257" s="236">
        <f>IF(N257="zákl. přenesená",J257,0)</f>
        <v>0</v>
      </c>
      <c r="BH257" s="236">
        <f>IF(N257="sníž. přenesená",J257,0)</f>
        <v>0</v>
      </c>
      <c r="BI257" s="236">
        <f>IF(N257="nulová",J257,0)</f>
        <v>0</v>
      </c>
      <c r="BJ257" s="16" t="s">
        <v>81</v>
      </c>
      <c r="BK257" s="236">
        <f>ROUND(I257*H257,2)</f>
        <v>0</v>
      </c>
      <c r="BL257" s="16" t="s">
        <v>221</v>
      </c>
      <c r="BM257" s="235" t="s">
        <v>609</v>
      </c>
    </row>
    <row r="258" s="1" customFormat="1" ht="16.5" customHeight="1">
      <c r="B258" s="37"/>
      <c r="C258" s="224" t="s">
        <v>610</v>
      </c>
      <c r="D258" s="224" t="s">
        <v>209</v>
      </c>
      <c r="E258" s="225" t="s">
        <v>611</v>
      </c>
      <c r="F258" s="226" t="s">
        <v>612</v>
      </c>
      <c r="G258" s="227" t="s">
        <v>284</v>
      </c>
      <c r="H258" s="228">
        <v>30</v>
      </c>
      <c r="I258" s="229"/>
      <c r="J258" s="230">
        <f>ROUND(I258*H258,2)</f>
        <v>0</v>
      </c>
      <c r="K258" s="226" t="s">
        <v>1</v>
      </c>
      <c r="L258" s="42"/>
      <c r="M258" s="231" t="s">
        <v>1</v>
      </c>
      <c r="N258" s="232" t="s">
        <v>38</v>
      </c>
      <c r="O258" s="85"/>
      <c r="P258" s="233">
        <f>O258*H258</f>
        <v>0</v>
      </c>
      <c r="Q258" s="233">
        <v>0</v>
      </c>
      <c r="R258" s="233">
        <f>Q258*H258</f>
        <v>0</v>
      </c>
      <c r="S258" s="233">
        <v>0</v>
      </c>
      <c r="T258" s="234">
        <f>S258*H258</f>
        <v>0</v>
      </c>
      <c r="AR258" s="235" t="s">
        <v>221</v>
      </c>
      <c r="AT258" s="235" t="s">
        <v>209</v>
      </c>
      <c r="AU258" s="235" t="s">
        <v>83</v>
      </c>
      <c r="AY258" s="16" t="s">
        <v>208</v>
      </c>
      <c r="BE258" s="236">
        <f>IF(N258="základní",J258,0)</f>
        <v>0</v>
      </c>
      <c r="BF258" s="236">
        <f>IF(N258="snížená",J258,0)</f>
        <v>0</v>
      </c>
      <c r="BG258" s="236">
        <f>IF(N258="zákl. přenesená",J258,0)</f>
        <v>0</v>
      </c>
      <c r="BH258" s="236">
        <f>IF(N258="sníž. přenesená",J258,0)</f>
        <v>0</v>
      </c>
      <c r="BI258" s="236">
        <f>IF(N258="nulová",J258,0)</f>
        <v>0</v>
      </c>
      <c r="BJ258" s="16" t="s">
        <v>81</v>
      </c>
      <c r="BK258" s="236">
        <f>ROUND(I258*H258,2)</f>
        <v>0</v>
      </c>
      <c r="BL258" s="16" t="s">
        <v>221</v>
      </c>
      <c r="BM258" s="235" t="s">
        <v>613</v>
      </c>
    </row>
    <row r="259" s="1" customFormat="1" ht="16.5" customHeight="1">
      <c r="B259" s="37"/>
      <c r="C259" s="224" t="s">
        <v>614</v>
      </c>
      <c r="D259" s="224" t="s">
        <v>209</v>
      </c>
      <c r="E259" s="225" t="s">
        <v>615</v>
      </c>
      <c r="F259" s="226" t="s">
        <v>616</v>
      </c>
      <c r="G259" s="227" t="s">
        <v>617</v>
      </c>
      <c r="H259" s="228">
        <v>20</v>
      </c>
      <c r="I259" s="229"/>
      <c r="J259" s="230">
        <f>ROUND(I259*H259,2)</f>
        <v>0</v>
      </c>
      <c r="K259" s="226" t="s">
        <v>1</v>
      </c>
      <c r="L259" s="42"/>
      <c r="M259" s="231" t="s">
        <v>1</v>
      </c>
      <c r="N259" s="232" t="s">
        <v>38</v>
      </c>
      <c r="O259" s="85"/>
      <c r="P259" s="233">
        <f>O259*H259</f>
        <v>0</v>
      </c>
      <c r="Q259" s="233">
        <v>0</v>
      </c>
      <c r="R259" s="233">
        <f>Q259*H259</f>
        <v>0</v>
      </c>
      <c r="S259" s="233">
        <v>0</v>
      </c>
      <c r="T259" s="234">
        <f>S259*H259</f>
        <v>0</v>
      </c>
      <c r="AR259" s="235" t="s">
        <v>221</v>
      </c>
      <c r="AT259" s="235" t="s">
        <v>209</v>
      </c>
      <c r="AU259" s="235" t="s">
        <v>83</v>
      </c>
      <c r="AY259" s="16" t="s">
        <v>208</v>
      </c>
      <c r="BE259" s="236">
        <f>IF(N259="základní",J259,0)</f>
        <v>0</v>
      </c>
      <c r="BF259" s="236">
        <f>IF(N259="snížená",J259,0)</f>
        <v>0</v>
      </c>
      <c r="BG259" s="236">
        <f>IF(N259="zákl. přenesená",J259,0)</f>
        <v>0</v>
      </c>
      <c r="BH259" s="236">
        <f>IF(N259="sníž. přenesená",J259,0)</f>
        <v>0</v>
      </c>
      <c r="BI259" s="236">
        <f>IF(N259="nulová",J259,0)</f>
        <v>0</v>
      </c>
      <c r="BJ259" s="16" t="s">
        <v>81</v>
      </c>
      <c r="BK259" s="236">
        <f>ROUND(I259*H259,2)</f>
        <v>0</v>
      </c>
      <c r="BL259" s="16" t="s">
        <v>221</v>
      </c>
      <c r="BM259" s="235" t="s">
        <v>618</v>
      </c>
    </row>
    <row r="260" s="1" customFormat="1" ht="16.5" customHeight="1">
      <c r="B260" s="37"/>
      <c r="C260" s="224" t="s">
        <v>619</v>
      </c>
      <c r="D260" s="224" t="s">
        <v>209</v>
      </c>
      <c r="E260" s="225" t="s">
        <v>620</v>
      </c>
      <c r="F260" s="226" t="s">
        <v>621</v>
      </c>
      <c r="G260" s="227" t="s">
        <v>617</v>
      </c>
      <c r="H260" s="228">
        <v>30</v>
      </c>
      <c r="I260" s="229"/>
      <c r="J260" s="230">
        <f>ROUND(I260*H260,2)</f>
        <v>0</v>
      </c>
      <c r="K260" s="226" t="s">
        <v>1</v>
      </c>
      <c r="L260" s="42"/>
      <c r="M260" s="231" t="s">
        <v>1</v>
      </c>
      <c r="N260" s="232" t="s">
        <v>38</v>
      </c>
      <c r="O260" s="85"/>
      <c r="P260" s="233">
        <f>O260*H260</f>
        <v>0</v>
      </c>
      <c r="Q260" s="233">
        <v>0</v>
      </c>
      <c r="R260" s="233">
        <f>Q260*H260</f>
        <v>0</v>
      </c>
      <c r="S260" s="233">
        <v>0</v>
      </c>
      <c r="T260" s="234">
        <f>S260*H260</f>
        <v>0</v>
      </c>
      <c r="AR260" s="235" t="s">
        <v>221</v>
      </c>
      <c r="AT260" s="235" t="s">
        <v>209</v>
      </c>
      <c r="AU260" s="235" t="s">
        <v>83</v>
      </c>
      <c r="AY260" s="16" t="s">
        <v>208</v>
      </c>
      <c r="BE260" s="236">
        <f>IF(N260="základní",J260,0)</f>
        <v>0</v>
      </c>
      <c r="BF260" s="236">
        <f>IF(N260="snížená",J260,0)</f>
        <v>0</v>
      </c>
      <c r="BG260" s="236">
        <f>IF(N260="zákl. přenesená",J260,0)</f>
        <v>0</v>
      </c>
      <c r="BH260" s="236">
        <f>IF(N260="sníž. přenesená",J260,0)</f>
        <v>0</v>
      </c>
      <c r="BI260" s="236">
        <f>IF(N260="nulová",J260,0)</f>
        <v>0</v>
      </c>
      <c r="BJ260" s="16" t="s">
        <v>81</v>
      </c>
      <c r="BK260" s="236">
        <f>ROUND(I260*H260,2)</f>
        <v>0</v>
      </c>
      <c r="BL260" s="16" t="s">
        <v>221</v>
      </c>
      <c r="BM260" s="235" t="s">
        <v>622</v>
      </c>
    </row>
    <row r="261" s="1" customFormat="1" ht="16.5" customHeight="1">
      <c r="B261" s="37"/>
      <c r="C261" s="224" t="s">
        <v>623</v>
      </c>
      <c r="D261" s="224" t="s">
        <v>209</v>
      </c>
      <c r="E261" s="225" t="s">
        <v>624</v>
      </c>
      <c r="F261" s="226" t="s">
        <v>625</v>
      </c>
      <c r="G261" s="227" t="s">
        <v>284</v>
      </c>
      <c r="H261" s="228">
        <v>6</v>
      </c>
      <c r="I261" s="229"/>
      <c r="J261" s="230">
        <f>ROUND(I261*H261,2)</f>
        <v>0</v>
      </c>
      <c r="K261" s="226" t="s">
        <v>1</v>
      </c>
      <c r="L261" s="42"/>
      <c r="M261" s="231" t="s">
        <v>1</v>
      </c>
      <c r="N261" s="232" t="s">
        <v>38</v>
      </c>
      <c r="O261" s="85"/>
      <c r="P261" s="233">
        <f>O261*H261</f>
        <v>0</v>
      </c>
      <c r="Q261" s="233">
        <v>0</v>
      </c>
      <c r="R261" s="233">
        <f>Q261*H261</f>
        <v>0</v>
      </c>
      <c r="S261" s="233">
        <v>0</v>
      </c>
      <c r="T261" s="234">
        <f>S261*H261</f>
        <v>0</v>
      </c>
      <c r="AR261" s="235" t="s">
        <v>221</v>
      </c>
      <c r="AT261" s="235" t="s">
        <v>209</v>
      </c>
      <c r="AU261" s="235" t="s">
        <v>83</v>
      </c>
      <c r="AY261" s="16" t="s">
        <v>208</v>
      </c>
      <c r="BE261" s="236">
        <f>IF(N261="základní",J261,0)</f>
        <v>0</v>
      </c>
      <c r="BF261" s="236">
        <f>IF(N261="snížená",J261,0)</f>
        <v>0</v>
      </c>
      <c r="BG261" s="236">
        <f>IF(N261="zákl. přenesená",J261,0)</f>
        <v>0</v>
      </c>
      <c r="BH261" s="236">
        <f>IF(N261="sníž. přenesená",J261,0)</f>
        <v>0</v>
      </c>
      <c r="BI261" s="236">
        <f>IF(N261="nulová",J261,0)</f>
        <v>0</v>
      </c>
      <c r="BJ261" s="16" t="s">
        <v>81</v>
      </c>
      <c r="BK261" s="236">
        <f>ROUND(I261*H261,2)</f>
        <v>0</v>
      </c>
      <c r="BL261" s="16" t="s">
        <v>221</v>
      </c>
      <c r="BM261" s="235" t="s">
        <v>626</v>
      </c>
    </row>
    <row r="262" s="1" customFormat="1" ht="16.5" customHeight="1">
      <c r="B262" s="37"/>
      <c r="C262" s="224" t="s">
        <v>627</v>
      </c>
      <c r="D262" s="224" t="s">
        <v>209</v>
      </c>
      <c r="E262" s="225" t="s">
        <v>628</v>
      </c>
      <c r="F262" s="226" t="s">
        <v>629</v>
      </c>
      <c r="G262" s="227" t="s">
        <v>284</v>
      </c>
      <c r="H262" s="228">
        <v>28</v>
      </c>
      <c r="I262" s="229"/>
      <c r="J262" s="230">
        <f>ROUND(I262*H262,2)</f>
        <v>0</v>
      </c>
      <c r="K262" s="226" t="s">
        <v>1</v>
      </c>
      <c r="L262" s="42"/>
      <c r="M262" s="231" t="s">
        <v>1</v>
      </c>
      <c r="N262" s="232" t="s">
        <v>38</v>
      </c>
      <c r="O262" s="85"/>
      <c r="P262" s="233">
        <f>O262*H262</f>
        <v>0</v>
      </c>
      <c r="Q262" s="233">
        <v>0</v>
      </c>
      <c r="R262" s="233">
        <f>Q262*H262</f>
        <v>0</v>
      </c>
      <c r="S262" s="233">
        <v>0</v>
      </c>
      <c r="T262" s="234">
        <f>S262*H262</f>
        <v>0</v>
      </c>
      <c r="AR262" s="235" t="s">
        <v>221</v>
      </c>
      <c r="AT262" s="235" t="s">
        <v>209</v>
      </c>
      <c r="AU262" s="235" t="s">
        <v>83</v>
      </c>
      <c r="AY262" s="16" t="s">
        <v>208</v>
      </c>
      <c r="BE262" s="236">
        <f>IF(N262="základní",J262,0)</f>
        <v>0</v>
      </c>
      <c r="BF262" s="236">
        <f>IF(N262="snížená",J262,0)</f>
        <v>0</v>
      </c>
      <c r="BG262" s="236">
        <f>IF(N262="zákl. přenesená",J262,0)</f>
        <v>0</v>
      </c>
      <c r="BH262" s="236">
        <f>IF(N262="sníž. přenesená",J262,0)</f>
        <v>0</v>
      </c>
      <c r="BI262" s="236">
        <f>IF(N262="nulová",J262,0)</f>
        <v>0</v>
      </c>
      <c r="BJ262" s="16" t="s">
        <v>81</v>
      </c>
      <c r="BK262" s="236">
        <f>ROUND(I262*H262,2)</f>
        <v>0</v>
      </c>
      <c r="BL262" s="16" t="s">
        <v>221</v>
      </c>
      <c r="BM262" s="235" t="s">
        <v>630</v>
      </c>
    </row>
    <row r="263" s="1" customFormat="1" ht="16.5" customHeight="1">
      <c r="B263" s="37"/>
      <c r="C263" s="224" t="s">
        <v>631</v>
      </c>
      <c r="D263" s="224" t="s">
        <v>209</v>
      </c>
      <c r="E263" s="225" t="s">
        <v>632</v>
      </c>
      <c r="F263" s="226" t="s">
        <v>633</v>
      </c>
      <c r="G263" s="227" t="s">
        <v>284</v>
      </c>
      <c r="H263" s="228">
        <v>25</v>
      </c>
      <c r="I263" s="229"/>
      <c r="J263" s="230">
        <f>ROUND(I263*H263,2)</f>
        <v>0</v>
      </c>
      <c r="K263" s="226" t="s">
        <v>1</v>
      </c>
      <c r="L263" s="42"/>
      <c r="M263" s="231" t="s">
        <v>1</v>
      </c>
      <c r="N263" s="232" t="s">
        <v>38</v>
      </c>
      <c r="O263" s="85"/>
      <c r="P263" s="233">
        <f>O263*H263</f>
        <v>0</v>
      </c>
      <c r="Q263" s="233">
        <v>0</v>
      </c>
      <c r="R263" s="233">
        <f>Q263*H263</f>
        <v>0</v>
      </c>
      <c r="S263" s="233">
        <v>0</v>
      </c>
      <c r="T263" s="234">
        <f>S263*H263</f>
        <v>0</v>
      </c>
      <c r="AR263" s="235" t="s">
        <v>221</v>
      </c>
      <c r="AT263" s="235" t="s">
        <v>209</v>
      </c>
      <c r="AU263" s="235" t="s">
        <v>83</v>
      </c>
      <c r="AY263" s="16" t="s">
        <v>208</v>
      </c>
      <c r="BE263" s="236">
        <f>IF(N263="základní",J263,0)</f>
        <v>0</v>
      </c>
      <c r="BF263" s="236">
        <f>IF(N263="snížená",J263,0)</f>
        <v>0</v>
      </c>
      <c r="BG263" s="236">
        <f>IF(N263="zákl. přenesená",J263,0)</f>
        <v>0</v>
      </c>
      <c r="BH263" s="236">
        <f>IF(N263="sníž. přenesená",J263,0)</f>
        <v>0</v>
      </c>
      <c r="BI263" s="236">
        <f>IF(N263="nulová",J263,0)</f>
        <v>0</v>
      </c>
      <c r="BJ263" s="16" t="s">
        <v>81</v>
      </c>
      <c r="BK263" s="236">
        <f>ROUND(I263*H263,2)</f>
        <v>0</v>
      </c>
      <c r="BL263" s="16" t="s">
        <v>221</v>
      </c>
      <c r="BM263" s="235" t="s">
        <v>634</v>
      </c>
    </row>
    <row r="264" s="1" customFormat="1" ht="16.5" customHeight="1">
      <c r="B264" s="37"/>
      <c r="C264" s="224" t="s">
        <v>635</v>
      </c>
      <c r="D264" s="224" t="s">
        <v>209</v>
      </c>
      <c r="E264" s="225" t="s">
        <v>636</v>
      </c>
      <c r="F264" s="226" t="s">
        <v>637</v>
      </c>
      <c r="G264" s="227" t="s">
        <v>284</v>
      </c>
      <c r="H264" s="228">
        <v>20</v>
      </c>
      <c r="I264" s="229"/>
      <c r="J264" s="230">
        <f>ROUND(I264*H264,2)</f>
        <v>0</v>
      </c>
      <c r="K264" s="226" t="s">
        <v>1</v>
      </c>
      <c r="L264" s="42"/>
      <c r="M264" s="231" t="s">
        <v>1</v>
      </c>
      <c r="N264" s="232" t="s">
        <v>38</v>
      </c>
      <c r="O264" s="85"/>
      <c r="P264" s="233">
        <f>O264*H264</f>
        <v>0</v>
      </c>
      <c r="Q264" s="233">
        <v>0</v>
      </c>
      <c r="R264" s="233">
        <f>Q264*H264</f>
        <v>0</v>
      </c>
      <c r="S264" s="233">
        <v>0</v>
      </c>
      <c r="T264" s="234">
        <f>S264*H264</f>
        <v>0</v>
      </c>
      <c r="AR264" s="235" t="s">
        <v>221</v>
      </c>
      <c r="AT264" s="235" t="s">
        <v>209</v>
      </c>
      <c r="AU264" s="235" t="s">
        <v>83</v>
      </c>
      <c r="AY264" s="16" t="s">
        <v>208</v>
      </c>
      <c r="BE264" s="236">
        <f>IF(N264="základní",J264,0)</f>
        <v>0</v>
      </c>
      <c r="BF264" s="236">
        <f>IF(N264="snížená",J264,0)</f>
        <v>0</v>
      </c>
      <c r="BG264" s="236">
        <f>IF(N264="zákl. přenesená",J264,0)</f>
        <v>0</v>
      </c>
      <c r="BH264" s="236">
        <f>IF(N264="sníž. přenesená",J264,0)</f>
        <v>0</v>
      </c>
      <c r="BI264" s="236">
        <f>IF(N264="nulová",J264,0)</f>
        <v>0</v>
      </c>
      <c r="BJ264" s="16" t="s">
        <v>81</v>
      </c>
      <c r="BK264" s="236">
        <f>ROUND(I264*H264,2)</f>
        <v>0</v>
      </c>
      <c r="BL264" s="16" t="s">
        <v>221</v>
      </c>
      <c r="BM264" s="235" t="s">
        <v>638</v>
      </c>
    </row>
    <row r="265" s="1" customFormat="1" ht="16.5" customHeight="1">
      <c r="B265" s="37"/>
      <c r="C265" s="224" t="s">
        <v>639</v>
      </c>
      <c r="D265" s="224" t="s">
        <v>209</v>
      </c>
      <c r="E265" s="225" t="s">
        <v>640</v>
      </c>
      <c r="F265" s="226" t="s">
        <v>641</v>
      </c>
      <c r="G265" s="227" t="s">
        <v>284</v>
      </c>
      <c r="H265" s="228">
        <v>2</v>
      </c>
      <c r="I265" s="229"/>
      <c r="J265" s="230">
        <f>ROUND(I265*H265,2)</f>
        <v>0</v>
      </c>
      <c r="K265" s="226" t="s">
        <v>1</v>
      </c>
      <c r="L265" s="42"/>
      <c r="M265" s="231" t="s">
        <v>1</v>
      </c>
      <c r="N265" s="232" t="s">
        <v>38</v>
      </c>
      <c r="O265" s="85"/>
      <c r="P265" s="233">
        <f>O265*H265</f>
        <v>0</v>
      </c>
      <c r="Q265" s="233">
        <v>0</v>
      </c>
      <c r="R265" s="233">
        <f>Q265*H265</f>
        <v>0</v>
      </c>
      <c r="S265" s="233">
        <v>0</v>
      </c>
      <c r="T265" s="234">
        <f>S265*H265</f>
        <v>0</v>
      </c>
      <c r="AR265" s="235" t="s">
        <v>221</v>
      </c>
      <c r="AT265" s="235" t="s">
        <v>209</v>
      </c>
      <c r="AU265" s="235" t="s">
        <v>83</v>
      </c>
      <c r="AY265" s="16" t="s">
        <v>208</v>
      </c>
      <c r="BE265" s="236">
        <f>IF(N265="základní",J265,0)</f>
        <v>0</v>
      </c>
      <c r="BF265" s="236">
        <f>IF(N265="snížená",J265,0)</f>
        <v>0</v>
      </c>
      <c r="BG265" s="236">
        <f>IF(N265="zákl. přenesená",J265,0)</f>
        <v>0</v>
      </c>
      <c r="BH265" s="236">
        <f>IF(N265="sníž. přenesená",J265,0)</f>
        <v>0</v>
      </c>
      <c r="BI265" s="236">
        <f>IF(N265="nulová",J265,0)</f>
        <v>0</v>
      </c>
      <c r="BJ265" s="16" t="s">
        <v>81</v>
      </c>
      <c r="BK265" s="236">
        <f>ROUND(I265*H265,2)</f>
        <v>0</v>
      </c>
      <c r="BL265" s="16" t="s">
        <v>221</v>
      </c>
      <c r="BM265" s="235" t="s">
        <v>642</v>
      </c>
    </row>
    <row r="266" s="1" customFormat="1" ht="16.5" customHeight="1">
      <c r="B266" s="37"/>
      <c r="C266" s="224" t="s">
        <v>643</v>
      </c>
      <c r="D266" s="224" t="s">
        <v>209</v>
      </c>
      <c r="E266" s="225" t="s">
        <v>644</v>
      </c>
      <c r="F266" s="226" t="s">
        <v>645</v>
      </c>
      <c r="G266" s="227" t="s">
        <v>284</v>
      </c>
      <c r="H266" s="228">
        <v>40</v>
      </c>
      <c r="I266" s="229"/>
      <c r="J266" s="230">
        <f>ROUND(I266*H266,2)</f>
        <v>0</v>
      </c>
      <c r="K266" s="226" t="s">
        <v>1</v>
      </c>
      <c r="L266" s="42"/>
      <c r="M266" s="231" t="s">
        <v>1</v>
      </c>
      <c r="N266" s="232" t="s">
        <v>38</v>
      </c>
      <c r="O266" s="85"/>
      <c r="P266" s="233">
        <f>O266*H266</f>
        <v>0</v>
      </c>
      <c r="Q266" s="233">
        <v>0</v>
      </c>
      <c r="R266" s="233">
        <f>Q266*H266</f>
        <v>0</v>
      </c>
      <c r="S266" s="233">
        <v>0</v>
      </c>
      <c r="T266" s="234">
        <f>S266*H266</f>
        <v>0</v>
      </c>
      <c r="AR266" s="235" t="s">
        <v>221</v>
      </c>
      <c r="AT266" s="235" t="s">
        <v>209</v>
      </c>
      <c r="AU266" s="235" t="s">
        <v>83</v>
      </c>
      <c r="AY266" s="16" t="s">
        <v>208</v>
      </c>
      <c r="BE266" s="236">
        <f>IF(N266="základní",J266,0)</f>
        <v>0</v>
      </c>
      <c r="BF266" s="236">
        <f>IF(N266="snížená",J266,0)</f>
        <v>0</v>
      </c>
      <c r="BG266" s="236">
        <f>IF(N266="zákl. přenesená",J266,0)</f>
        <v>0</v>
      </c>
      <c r="BH266" s="236">
        <f>IF(N266="sníž. přenesená",J266,0)</f>
        <v>0</v>
      </c>
      <c r="BI266" s="236">
        <f>IF(N266="nulová",J266,0)</f>
        <v>0</v>
      </c>
      <c r="BJ266" s="16" t="s">
        <v>81</v>
      </c>
      <c r="BK266" s="236">
        <f>ROUND(I266*H266,2)</f>
        <v>0</v>
      </c>
      <c r="BL266" s="16" t="s">
        <v>221</v>
      </c>
      <c r="BM266" s="235" t="s">
        <v>646</v>
      </c>
    </row>
    <row r="267" s="1" customFormat="1" ht="16.5" customHeight="1">
      <c r="B267" s="37"/>
      <c r="C267" s="224" t="s">
        <v>647</v>
      </c>
      <c r="D267" s="224" t="s">
        <v>209</v>
      </c>
      <c r="E267" s="225" t="s">
        <v>648</v>
      </c>
      <c r="F267" s="226" t="s">
        <v>649</v>
      </c>
      <c r="G267" s="227" t="s">
        <v>284</v>
      </c>
      <c r="H267" s="228">
        <v>100</v>
      </c>
      <c r="I267" s="229"/>
      <c r="J267" s="230">
        <f>ROUND(I267*H267,2)</f>
        <v>0</v>
      </c>
      <c r="K267" s="226" t="s">
        <v>1</v>
      </c>
      <c r="L267" s="42"/>
      <c r="M267" s="231" t="s">
        <v>1</v>
      </c>
      <c r="N267" s="232" t="s">
        <v>38</v>
      </c>
      <c r="O267" s="85"/>
      <c r="P267" s="233">
        <f>O267*H267</f>
        <v>0</v>
      </c>
      <c r="Q267" s="233">
        <v>0</v>
      </c>
      <c r="R267" s="233">
        <f>Q267*H267</f>
        <v>0</v>
      </c>
      <c r="S267" s="233">
        <v>0</v>
      </c>
      <c r="T267" s="234">
        <f>S267*H267</f>
        <v>0</v>
      </c>
      <c r="AR267" s="235" t="s">
        <v>221</v>
      </c>
      <c r="AT267" s="235" t="s">
        <v>209</v>
      </c>
      <c r="AU267" s="235" t="s">
        <v>83</v>
      </c>
      <c r="AY267" s="16" t="s">
        <v>208</v>
      </c>
      <c r="BE267" s="236">
        <f>IF(N267="základní",J267,0)</f>
        <v>0</v>
      </c>
      <c r="BF267" s="236">
        <f>IF(N267="snížená",J267,0)</f>
        <v>0</v>
      </c>
      <c r="BG267" s="236">
        <f>IF(N267="zákl. přenesená",J267,0)</f>
        <v>0</v>
      </c>
      <c r="BH267" s="236">
        <f>IF(N267="sníž. přenesená",J267,0)</f>
        <v>0</v>
      </c>
      <c r="BI267" s="236">
        <f>IF(N267="nulová",J267,0)</f>
        <v>0</v>
      </c>
      <c r="BJ267" s="16" t="s">
        <v>81</v>
      </c>
      <c r="BK267" s="236">
        <f>ROUND(I267*H267,2)</f>
        <v>0</v>
      </c>
      <c r="BL267" s="16" t="s">
        <v>221</v>
      </c>
      <c r="BM267" s="235" t="s">
        <v>650</v>
      </c>
    </row>
    <row r="268" s="1" customFormat="1" ht="16.5" customHeight="1">
      <c r="B268" s="37"/>
      <c r="C268" s="224" t="s">
        <v>651</v>
      </c>
      <c r="D268" s="224" t="s">
        <v>209</v>
      </c>
      <c r="E268" s="225" t="s">
        <v>652</v>
      </c>
      <c r="F268" s="226" t="s">
        <v>653</v>
      </c>
      <c r="G268" s="227" t="s">
        <v>284</v>
      </c>
      <c r="H268" s="228">
        <v>40</v>
      </c>
      <c r="I268" s="229"/>
      <c r="J268" s="230">
        <f>ROUND(I268*H268,2)</f>
        <v>0</v>
      </c>
      <c r="K268" s="226" t="s">
        <v>1</v>
      </c>
      <c r="L268" s="42"/>
      <c r="M268" s="231" t="s">
        <v>1</v>
      </c>
      <c r="N268" s="232" t="s">
        <v>38</v>
      </c>
      <c r="O268" s="85"/>
      <c r="P268" s="233">
        <f>O268*H268</f>
        <v>0</v>
      </c>
      <c r="Q268" s="233">
        <v>0</v>
      </c>
      <c r="R268" s="233">
        <f>Q268*H268</f>
        <v>0</v>
      </c>
      <c r="S268" s="233">
        <v>0</v>
      </c>
      <c r="T268" s="234">
        <f>S268*H268</f>
        <v>0</v>
      </c>
      <c r="AR268" s="235" t="s">
        <v>221</v>
      </c>
      <c r="AT268" s="235" t="s">
        <v>209</v>
      </c>
      <c r="AU268" s="235" t="s">
        <v>83</v>
      </c>
      <c r="AY268" s="16" t="s">
        <v>208</v>
      </c>
      <c r="BE268" s="236">
        <f>IF(N268="základní",J268,0)</f>
        <v>0</v>
      </c>
      <c r="BF268" s="236">
        <f>IF(N268="snížená",J268,0)</f>
        <v>0</v>
      </c>
      <c r="BG268" s="236">
        <f>IF(N268="zákl. přenesená",J268,0)</f>
        <v>0</v>
      </c>
      <c r="BH268" s="236">
        <f>IF(N268="sníž. přenesená",J268,0)</f>
        <v>0</v>
      </c>
      <c r="BI268" s="236">
        <f>IF(N268="nulová",J268,0)</f>
        <v>0</v>
      </c>
      <c r="BJ268" s="16" t="s">
        <v>81</v>
      </c>
      <c r="BK268" s="236">
        <f>ROUND(I268*H268,2)</f>
        <v>0</v>
      </c>
      <c r="BL268" s="16" t="s">
        <v>221</v>
      </c>
      <c r="BM268" s="235" t="s">
        <v>654</v>
      </c>
    </row>
    <row r="269" s="1" customFormat="1" ht="16.5" customHeight="1">
      <c r="B269" s="37"/>
      <c r="C269" s="224" t="s">
        <v>655</v>
      </c>
      <c r="D269" s="224" t="s">
        <v>209</v>
      </c>
      <c r="E269" s="225" t="s">
        <v>656</v>
      </c>
      <c r="F269" s="226" t="s">
        <v>657</v>
      </c>
      <c r="G269" s="227" t="s">
        <v>284</v>
      </c>
      <c r="H269" s="228">
        <v>15</v>
      </c>
      <c r="I269" s="229"/>
      <c r="J269" s="230">
        <f>ROUND(I269*H269,2)</f>
        <v>0</v>
      </c>
      <c r="K269" s="226" t="s">
        <v>1</v>
      </c>
      <c r="L269" s="42"/>
      <c r="M269" s="231" t="s">
        <v>1</v>
      </c>
      <c r="N269" s="232" t="s">
        <v>38</v>
      </c>
      <c r="O269" s="85"/>
      <c r="P269" s="233">
        <f>O269*H269</f>
        <v>0</v>
      </c>
      <c r="Q269" s="233">
        <v>0</v>
      </c>
      <c r="R269" s="233">
        <f>Q269*H269</f>
        <v>0</v>
      </c>
      <c r="S269" s="233">
        <v>0</v>
      </c>
      <c r="T269" s="234">
        <f>S269*H269</f>
        <v>0</v>
      </c>
      <c r="AR269" s="235" t="s">
        <v>221</v>
      </c>
      <c r="AT269" s="235" t="s">
        <v>209</v>
      </c>
      <c r="AU269" s="235" t="s">
        <v>83</v>
      </c>
      <c r="AY269" s="16" t="s">
        <v>208</v>
      </c>
      <c r="BE269" s="236">
        <f>IF(N269="základní",J269,0)</f>
        <v>0</v>
      </c>
      <c r="BF269" s="236">
        <f>IF(N269="snížená",J269,0)</f>
        <v>0</v>
      </c>
      <c r="BG269" s="236">
        <f>IF(N269="zákl. přenesená",J269,0)</f>
        <v>0</v>
      </c>
      <c r="BH269" s="236">
        <f>IF(N269="sníž. přenesená",J269,0)</f>
        <v>0</v>
      </c>
      <c r="BI269" s="236">
        <f>IF(N269="nulová",J269,0)</f>
        <v>0</v>
      </c>
      <c r="BJ269" s="16" t="s">
        <v>81</v>
      </c>
      <c r="BK269" s="236">
        <f>ROUND(I269*H269,2)</f>
        <v>0</v>
      </c>
      <c r="BL269" s="16" t="s">
        <v>221</v>
      </c>
      <c r="BM269" s="235" t="s">
        <v>658</v>
      </c>
    </row>
    <row r="270" s="1" customFormat="1" ht="16.5" customHeight="1">
      <c r="B270" s="37"/>
      <c r="C270" s="224" t="s">
        <v>659</v>
      </c>
      <c r="D270" s="224" t="s">
        <v>209</v>
      </c>
      <c r="E270" s="225" t="s">
        <v>660</v>
      </c>
      <c r="F270" s="226" t="s">
        <v>661</v>
      </c>
      <c r="G270" s="227" t="s">
        <v>284</v>
      </c>
      <c r="H270" s="228">
        <v>50</v>
      </c>
      <c r="I270" s="229"/>
      <c r="J270" s="230">
        <f>ROUND(I270*H270,2)</f>
        <v>0</v>
      </c>
      <c r="K270" s="226" t="s">
        <v>1</v>
      </c>
      <c r="L270" s="42"/>
      <c r="M270" s="231" t="s">
        <v>1</v>
      </c>
      <c r="N270" s="232" t="s">
        <v>38</v>
      </c>
      <c r="O270" s="85"/>
      <c r="P270" s="233">
        <f>O270*H270</f>
        <v>0</v>
      </c>
      <c r="Q270" s="233">
        <v>0</v>
      </c>
      <c r="R270" s="233">
        <f>Q270*H270</f>
        <v>0</v>
      </c>
      <c r="S270" s="233">
        <v>0</v>
      </c>
      <c r="T270" s="234">
        <f>S270*H270</f>
        <v>0</v>
      </c>
      <c r="AR270" s="235" t="s">
        <v>221</v>
      </c>
      <c r="AT270" s="235" t="s">
        <v>209</v>
      </c>
      <c r="AU270" s="235" t="s">
        <v>83</v>
      </c>
      <c r="AY270" s="16" t="s">
        <v>208</v>
      </c>
      <c r="BE270" s="236">
        <f>IF(N270="základní",J270,0)</f>
        <v>0</v>
      </c>
      <c r="BF270" s="236">
        <f>IF(N270="snížená",J270,0)</f>
        <v>0</v>
      </c>
      <c r="BG270" s="236">
        <f>IF(N270="zákl. přenesená",J270,0)</f>
        <v>0</v>
      </c>
      <c r="BH270" s="236">
        <f>IF(N270="sníž. přenesená",J270,0)</f>
        <v>0</v>
      </c>
      <c r="BI270" s="236">
        <f>IF(N270="nulová",J270,0)</f>
        <v>0</v>
      </c>
      <c r="BJ270" s="16" t="s">
        <v>81</v>
      </c>
      <c r="BK270" s="236">
        <f>ROUND(I270*H270,2)</f>
        <v>0</v>
      </c>
      <c r="BL270" s="16" t="s">
        <v>221</v>
      </c>
      <c r="BM270" s="235" t="s">
        <v>662</v>
      </c>
    </row>
    <row r="271" s="1" customFormat="1" ht="16.5" customHeight="1">
      <c r="B271" s="37"/>
      <c r="C271" s="224" t="s">
        <v>663</v>
      </c>
      <c r="D271" s="224" t="s">
        <v>209</v>
      </c>
      <c r="E271" s="225" t="s">
        <v>664</v>
      </c>
      <c r="F271" s="226" t="s">
        <v>665</v>
      </c>
      <c r="G271" s="227" t="s">
        <v>284</v>
      </c>
      <c r="H271" s="228">
        <v>4</v>
      </c>
      <c r="I271" s="229"/>
      <c r="J271" s="230">
        <f>ROUND(I271*H271,2)</f>
        <v>0</v>
      </c>
      <c r="K271" s="226" t="s">
        <v>1</v>
      </c>
      <c r="L271" s="42"/>
      <c r="M271" s="231" t="s">
        <v>1</v>
      </c>
      <c r="N271" s="232" t="s">
        <v>38</v>
      </c>
      <c r="O271" s="85"/>
      <c r="P271" s="233">
        <f>O271*H271</f>
        <v>0</v>
      </c>
      <c r="Q271" s="233">
        <v>0</v>
      </c>
      <c r="R271" s="233">
        <f>Q271*H271</f>
        <v>0</v>
      </c>
      <c r="S271" s="233">
        <v>0</v>
      </c>
      <c r="T271" s="234">
        <f>S271*H271</f>
        <v>0</v>
      </c>
      <c r="AR271" s="235" t="s">
        <v>221</v>
      </c>
      <c r="AT271" s="235" t="s">
        <v>209</v>
      </c>
      <c r="AU271" s="235" t="s">
        <v>83</v>
      </c>
      <c r="AY271" s="16" t="s">
        <v>208</v>
      </c>
      <c r="BE271" s="236">
        <f>IF(N271="základní",J271,0)</f>
        <v>0</v>
      </c>
      <c r="BF271" s="236">
        <f>IF(N271="snížená",J271,0)</f>
        <v>0</v>
      </c>
      <c r="BG271" s="236">
        <f>IF(N271="zákl. přenesená",J271,0)</f>
        <v>0</v>
      </c>
      <c r="BH271" s="236">
        <f>IF(N271="sníž. přenesená",J271,0)</f>
        <v>0</v>
      </c>
      <c r="BI271" s="236">
        <f>IF(N271="nulová",J271,0)</f>
        <v>0</v>
      </c>
      <c r="BJ271" s="16" t="s">
        <v>81</v>
      </c>
      <c r="BK271" s="236">
        <f>ROUND(I271*H271,2)</f>
        <v>0</v>
      </c>
      <c r="BL271" s="16" t="s">
        <v>221</v>
      </c>
      <c r="BM271" s="235" t="s">
        <v>666</v>
      </c>
    </row>
    <row r="272" s="1" customFormat="1" ht="16.5" customHeight="1">
      <c r="B272" s="37"/>
      <c r="C272" s="224" t="s">
        <v>667</v>
      </c>
      <c r="D272" s="224" t="s">
        <v>209</v>
      </c>
      <c r="E272" s="225" t="s">
        <v>668</v>
      </c>
      <c r="F272" s="226" t="s">
        <v>669</v>
      </c>
      <c r="G272" s="227" t="s">
        <v>284</v>
      </c>
      <c r="H272" s="228">
        <v>6</v>
      </c>
      <c r="I272" s="229"/>
      <c r="J272" s="230">
        <f>ROUND(I272*H272,2)</f>
        <v>0</v>
      </c>
      <c r="K272" s="226" t="s">
        <v>1</v>
      </c>
      <c r="L272" s="42"/>
      <c r="M272" s="231" t="s">
        <v>1</v>
      </c>
      <c r="N272" s="232" t="s">
        <v>38</v>
      </c>
      <c r="O272" s="85"/>
      <c r="P272" s="233">
        <f>O272*H272</f>
        <v>0</v>
      </c>
      <c r="Q272" s="233">
        <v>0</v>
      </c>
      <c r="R272" s="233">
        <f>Q272*H272</f>
        <v>0</v>
      </c>
      <c r="S272" s="233">
        <v>0</v>
      </c>
      <c r="T272" s="234">
        <f>S272*H272</f>
        <v>0</v>
      </c>
      <c r="AR272" s="235" t="s">
        <v>221</v>
      </c>
      <c r="AT272" s="235" t="s">
        <v>209</v>
      </c>
      <c r="AU272" s="235" t="s">
        <v>83</v>
      </c>
      <c r="AY272" s="16" t="s">
        <v>208</v>
      </c>
      <c r="BE272" s="236">
        <f>IF(N272="základní",J272,0)</f>
        <v>0</v>
      </c>
      <c r="BF272" s="236">
        <f>IF(N272="snížená",J272,0)</f>
        <v>0</v>
      </c>
      <c r="BG272" s="236">
        <f>IF(N272="zákl. přenesená",J272,0)</f>
        <v>0</v>
      </c>
      <c r="BH272" s="236">
        <f>IF(N272="sníž. přenesená",J272,0)</f>
        <v>0</v>
      </c>
      <c r="BI272" s="236">
        <f>IF(N272="nulová",J272,0)</f>
        <v>0</v>
      </c>
      <c r="BJ272" s="16" t="s">
        <v>81</v>
      </c>
      <c r="BK272" s="236">
        <f>ROUND(I272*H272,2)</f>
        <v>0</v>
      </c>
      <c r="BL272" s="16" t="s">
        <v>221</v>
      </c>
      <c r="BM272" s="235" t="s">
        <v>670</v>
      </c>
    </row>
    <row r="273" s="1" customFormat="1" ht="16.5" customHeight="1">
      <c r="B273" s="37"/>
      <c r="C273" s="224" t="s">
        <v>671</v>
      </c>
      <c r="D273" s="224" t="s">
        <v>209</v>
      </c>
      <c r="E273" s="225" t="s">
        <v>672</v>
      </c>
      <c r="F273" s="226" t="s">
        <v>673</v>
      </c>
      <c r="G273" s="227" t="s">
        <v>284</v>
      </c>
      <c r="H273" s="228">
        <v>18</v>
      </c>
      <c r="I273" s="229"/>
      <c r="J273" s="230">
        <f>ROUND(I273*H273,2)</f>
        <v>0</v>
      </c>
      <c r="K273" s="226" t="s">
        <v>1</v>
      </c>
      <c r="L273" s="42"/>
      <c r="M273" s="231" t="s">
        <v>1</v>
      </c>
      <c r="N273" s="232" t="s">
        <v>38</v>
      </c>
      <c r="O273" s="85"/>
      <c r="P273" s="233">
        <f>O273*H273</f>
        <v>0</v>
      </c>
      <c r="Q273" s="233">
        <v>0</v>
      </c>
      <c r="R273" s="233">
        <f>Q273*H273</f>
        <v>0</v>
      </c>
      <c r="S273" s="233">
        <v>0</v>
      </c>
      <c r="T273" s="234">
        <f>S273*H273</f>
        <v>0</v>
      </c>
      <c r="AR273" s="235" t="s">
        <v>221</v>
      </c>
      <c r="AT273" s="235" t="s">
        <v>209</v>
      </c>
      <c r="AU273" s="235" t="s">
        <v>83</v>
      </c>
      <c r="AY273" s="16" t="s">
        <v>208</v>
      </c>
      <c r="BE273" s="236">
        <f>IF(N273="základní",J273,0)</f>
        <v>0</v>
      </c>
      <c r="BF273" s="236">
        <f>IF(N273="snížená",J273,0)</f>
        <v>0</v>
      </c>
      <c r="BG273" s="236">
        <f>IF(N273="zákl. přenesená",J273,0)</f>
        <v>0</v>
      </c>
      <c r="BH273" s="236">
        <f>IF(N273="sníž. přenesená",J273,0)</f>
        <v>0</v>
      </c>
      <c r="BI273" s="236">
        <f>IF(N273="nulová",J273,0)</f>
        <v>0</v>
      </c>
      <c r="BJ273" s="16" t="s">
        <v>81</v>
      </c>
      <c r="BK273" s="236">
        <f>ROUND(I273*H273,2)</f>
        <v>0</v>
      </c>
      <c r="BL273" s="16" t="s">
        <v>221</v>
      </c>
      <c r="BM273" s="235" t="s">
        <v>674</v>
      </c>
    </row>
    <row r="274" s="1" customFormat="1" ht="16.5" customHeight="1">
      <c r="B274" s="37"/>
      <c r="C274" s="224" t="s">
        <v>675</v>
      </c>
      <c r="D274" s="224" t="s">
        <v>209</v>
      </c>
      <c r="E274" s="225" t="s">
        <v>676</v>
      </c>
      <c r="F274" s="226" t="s">
        <v>677</v>
      </c>
      <c r="G274" s="227" t="s">
        <v>284</v>
      </c>
      <c r="H274" s="228">
        <v>3</v>
      </c>
      <c r="I274" s="229"/>
      <c r="J274" s="230">
        <f>ROUND(I274*H274,2)</f>
        <v>0</v>
      </c>
      <c r="K274" s="226" t="s">
        <v>1</v>
      </c>
      <c r="L274" s="42"/>
      <c r="M274" s="231" t="s">
        <v>1</v>
      </c>
      <c r="N274" s="232" t="s">
        <v>38</v>
      </c>
      <c r="O274" s="85"/>
      <c r="P274" s="233">
        <f>O274*H274</f>
        <v>0</v>
      </c>
      <c r="Q274" s="233">
        <v>0</v>
      </c>
      <c r="R274" s="233">
        <f>Q274*H274</f>
        <v>0</v>
      </c>
      <c r="S274" s="233">
        <v>0</v>
      </c>
      <c r="T274" s="234">
        <f>S274*H274</f>
        <v>0</v>
      </c>
      <c r="AR274" s="235" t="s">
        <v>221</v>
      </c>
      <c r="AT274" s="235" t="s">
        <v>209</v>
      </c>
      <c r="AU274" s="235" t="s">
        <v>83</v>
      </c>
      <c r="AY274" s="16" t="s">
        <v>208</v>
      </c>
      <c r="BE274" s="236">
        <f>IF(N274="základní",J274,0)</f>
        <v>0</v>
      </c>
      <c r="BF274" s="236">
        <f>IF(N274="snížená",J274,0)</f>
        <v>0</v>
      </c>
      <c r="BG274" s="236">
        <f>IF(N274="zákl. přenesená",J274,0)</f>
        <v>0</v>
      </c>
      <c r="BH274" s="236">
        <f>IF(N274="sníž. přenesená",J274,0)</f>
        <v>0</v>
      </c>
      <c r="BI274" s="236">
        <f>IF(N274="nulová",J274,0)</f>
        <v>0</v>
      </c>
      <c r="BJ274" s="16" t="s">
        <v>81</v>
      </c>
      <c r="BK274" s="236">
        <f>ROUND(I274*H274,2)</f>
        <v>0</v>
      </c>
      <c r="BL274" s="16" t="s">
        <v>221</v>
      </c>
      <c r="BM274" s="235" t="s">
        <v>678</v>
      </c>
    </row>
    <row r="275" s="1" customFormat="1" ht="16.5" customHeight="1">
      <c r="B275" s="37"/>
      <c r="C275" s="224" t="s">
        <v>679</v>
      </c>
      <c r="D275" s="224" t="s">
        <v>209</v>
      </c>
      <c r="E275" s="225" t="s">
        <v>680</v>
      </c>
      <c r="F275" s="226" t="s">
        <v>681</v>
      </c>
      <c r="G275" s="227" t="s">
        <v>284</v>
      </c>
      <c r="H275" s="228">
        <v>2</v>
      </c>
      <c r="I275" s="229"/>
      <c r="J275" s="230">
        <f>ROUND(I275*H275,2)</f>
        <v>0</v>
      </c>
      <c r="K275" s="226" t="s">
        <v>1</v>
      </c>
      <c r="L275" s="42"/>
      <c r="M275" s="231" t="s">
        <v>1</v>
      </c>
      <c r="N275" s="232" t="s">
        <v>38</v>
      </c>
      <c r="O275" s="85"/>
      <c r="P275" s="233">
        <f>O275*H275</f>
        <v>0</v>
      </c>
      <c r="Q275" s="233">
        <v>0</v>
      </c>
      <c r="R275" s="233">
        <f>Q275*H275</f>
        <v>0</v>
      </c>
      <c r="S275" s="233">
        <v>0</v>
      </c>
      <c r="T275" s="234">
        <f>S275*H275</f>
        <v>0</v>
      </c>
      <c r="AR275" s="235" t="s">
        <v>221</v>
      </c>
      <c r="AT275" s="235" t="s">
        <v>209</v>
      </c>
      <c r="AU275" s="235" t="s">
        <v>83</v>
      </c>
      <c r="AY275" s="16" t="s">
        <v>208</v>
      </c>
      <c r="BE275" s="236">
        <f>IF(N275="základní",J275,0)</f>
        <v>0</v>
      </c>
      <c r="BF275" s="236">
        <f>IF(N275="snížená",J275,0)</f>
        <v>0</v>
      </c>
      <c r="BG275" s="236">
        <f>IF(N275="zákl. přenesená",J275,0)</f>
        <v>0</v>
      </c>
      <c r="BH275" s="236">
        <f>IF(N275="sníž. přenesená",J275,0)</f>
        <v>0</v>
      </c>
      <c r="BI275" s="236">
        <f>IF(N275="nulová",J275,0)</f>
        <v>0</v>
      </c>
      <c r="BJ275" s="16" t="s">
        <v>81</v>
      </c>
      <c r="BK275" s="236">
        <f>ROUND(I275*H275,2)</f>
        <v>0</v>
      </c>
      <c r="BL275" s="16" t="s">
        <v>221</v>
      </c>
      <c r="BM275" s="235" t="s">
        <v>682</v>
      </c>
    </row>
    <row r="276" s="1" customFormat="1" ht="16.5" customHeight="1">
      <c r="B276" s="37"/>
      <c r="C276" s="224" t="s">
        <v>683</v>
      </c>
      <c r="D276" s="224" t="s">
        <v>209</v>
      </c>
      <c r="E276" s="225" t="s">
        <v>684</v>
      </c>
      <c r="F276" s="226" t="s">
        <v>685</v>
      </c>
      <c r="G276" s="227" t="s">
        <v>284</v>
      </c>
      <c r="H276" s="228">
        <v>3</v>
      </c>
      <c r="I276" s="229"/>
      <c r="J276" s="230">
        <f>ROUND(I276*H276,2)</f>
        <v>0</v>
      </c>
      <c r="K276" s="226" t="s">
        <v>1</v>
      </c>
      <c r="L276" s="42"/>
      <c r="M276" s="231" t="s">
        <v>1</v>
      </c>
      <c r="N276" s="232" t="s">
        <v>38</v>
      </c>
      <c r="O276" s="85"/>
      <c r="P276" s="233">
        <f>O276*H276</f>
        <v>0</v>
      </c>
      <c r="Q276" s="233">
        <v>0</v>
      </c>
      <c r="R276" s="233">
        <f>Q276*H276</f>
        <v>0</v>
      </c>
      <c r="S276" s="233">
        <v>0</v>
      </c>
      <c r="T276" s="234">
        <f>S276*H276</f>
        <v>0</v>
      </c>
      <c r="AR276" s="235" t="s">
        <v>221</v>
      </c>
      <c r="AT276" s="235" t="s">
        <v>209</v>
      </c>
      <c r="AU276" s="235" t="s">
        <v>83</v>
      </c>
      <c r="AY276" s="16" t="s">
        <v>208</v>
      </c>
      <c r="BE276" s="236">
        <f>IF(N276="základní",J276,0)</f>
        <v>0</v>
      </c>
      <c r="BF276" s="236">
        <f>IF(N276="snížená",J276,0)</f>
        <v>0</v>
      </c>
      <c r="BG276" s="236">
        <f>IF(N276="zákl. přenesená",J276,0)</f>
        <v>0</v>
      </c>
      <c r="BH276" s="236">
        <f>IF(N276="sníž. přenesená",J276,0)</f>
        <v>0</v>
      </c>
      <c r="BI276" s="236">
        <f>IF(N276="nulová",J276,0)</f>
        <v>0</v>
      </c>
      <c r="BJ276" s="16" t="s">
        <v>81</v>
      </c>
      <c r="BK276" s="236">
        <f>ROUND(I276*H276,2)</f>
        <v>0</v>
      </c>
      <c r="BL276" s="16" t="s">
        <v>221</v>
      </c>
      <c r="BM276" s="235" t="s">
        <v>686</v>
      </c>
    </row>
    <row r="277" s="1" customFormat="1" ht="16.5" customHeight="1">
      <c r="B277" s="37"/>
      <c r="C277" s="224" t="s">
        <v>687</v>
      </c>
      <c r="D277" s="224" t="s">
        <v>209</v>
      </c>
      <c r="E277" s="225" t="s">
        <v>688</v>
      </c>
      <c r="F277" s="226" t="s">
        <v>689</v>
      </c>
      <c r="G277" s="227" t="s">
        <v>284</v>
      </c>
      <c r="H277" s="228">
        <v>2</v>
      </c>
      <c r="I277" s="229"/>
      <c r="J277" s="230">
        <f>ROUND(I277*H277,2)</f>
        <v>0</v>
      </c>
      <c r="K277" s="226" t="s">
        <v>1</v>
      </c>
      <c r="L277" s="42"/>
      <c r="M277" s="231" t="s">
        <v>1</v>
      </c>
      <c r="N277" s="232" t="s">
        <v>38</v>
      </c>
      <c r="O277" s="85"/>
      <c r="P277" s="233">
        <f>O277*H277</f>
        <v>0</v>
      </c>
      <c r="Q277" s="233">
        <v>0</v>
      </c>
      <c r="R277" s="233">
        <f>Q277*H277</f>
        <v>0</v>
      </c>
      <c r="S277" s="233">
        <v>0</v>
      </c>
      <c r="T277" s="234">
        <f>S277*H277</f>
        <v>0</v>
      </c>
      <c r="AR277" s="235" t="s">
        <v>221</v>
      </c>
      <c r="AT277" s="235" t="s">
        <v>209</v>
      </c>
      <c r="AU277" s="235" t="s">
        <v>83</v>
      </c>
      <c r="AY277" s="16" t="s">
        <v>208</v>
      </c>
      <c r="BE277" s="236">
        <f>IF(N277="základní",J277,0)</f>
        <v>0</v>
      </c>
      <c r="BF277" s="236">
        <f>IF(N277="snížená",J277,0)</f>
        <v>0</v>
      </c>
      <c r="BG277" s="236">
        <f>IF(N277="zákl. přenesená",J277,0)</f>
        <v>0</v>
      </c>
      <c r="BH277" s="236">
        <f>IF(N277="sníž. přenesená",J277,0)</f>
        <v>0</v>
      </c>
      <c r="BI277" s="236">
        <f>IF(N277="nulová",J277,0)</f>
        <v>0</v>
      </c>
      <c r="BJ277" s="16" t="s">
        <v>81</v>
      </c>
      <c r="BK277" s="236">
        <f>ROUND(I277*H277,2)</f>
        <v>0</v>
      </c>
      <c r="BL277" s="16" t="s">
        <v>221</v>
      </c>
      <c r="BM277" s="235" t="s">
        <v>690</v>
      </c>
    </row>
    <row r="278" s="1" customFormat="1" ht="16.5" customHeight="1">
      <c r="B278" s="37"/>
      <c r="C278" s="224" t="s">
        <v>691</v>
      </c>
      <c r="D278" s="224" t="s">
        <v>209</v>
      </c>
      <c r="E278" s="225" t="s">
        <v>692</v>
      </c>
      <c r="F278" s="226" t="s">
        <v>693</v>
      </c>
      <c r="G278" s="227" t="s">
        <v>284</v>
      </c>
      <c r="H278" s="228">
        <v>1</v>
      </c>
      <c r="I278" s="229"/>
      <c r="J278" s="230">
        <f>ROUND(I278*H278,2)</f>
        <v>0</v>
      </c>
      <c r="K278" s="226" t="s">
        <v>1</v>
      </c>
      <c r="L278" s="42"/>
      <c r="M278" s="231" t="s">
        <v>1</v>
      </c>
      <c r="N278" s="232" t="s">
        <v>38</v>
      </c>
      <c r="O278" s="85"/>
      <c r="P278" s="233">
        <f>O278*H278</f>
        <v>0</v>
      </c>
      <c r="Q278" s="233">
        <v>0</v>
      </c>
      <c r="R278" s="233">
        <f>Q278*H278</f>
        <v>0</v>
      </c>
      <c r="S278" s="233">
        <v>0</v>
      </c>
      <c r="T278" s="234">
        <f>S278*H278</f>
        <v>0</v>
      </c>
      <c r="AR278" s="235" t="s">
        <v>221</v>
      </c>
      <c r="AT278" s="235" t="s">
        <v>209</v>
      </c>
      <c r="AU278" s="235" t="s">
        <v>83</v>
      </c>
      <c r="AY278" s="16" t="s">
        <v>208</v>
      </c>
      <c r="BE278" s="236">
        <f>IF(N278="základní",J278,0)</f>
        <v>0</v>
      </c>
      <c r="BF278" s="236">
        <f>IF(N278="snížená",J278,0)</f>
        <v>0</v>
      </c>
      <c r="BG278" s="236">
        <f>IF(N278="zákl. přenesená",J278,0)</f>
        <v>0</v>
      </c>
      <c r="BH278" s="236">
        <f>IF(N278="sníž. přenesená",J278,0)</f>
        <v>0</v>
      </c>
      <c r="BI278" s="236">
        <f>IF(N278="nulová",J278,0)</f>
        <v>0</v>
      </c>
      <c r="BJ278" s="16" t="s">
        <v>81</v>
      </c>
      <c r="BK278" s="236">
        <f>ROUND(I278*H278,2)</f>
        <v>0</v>
      </c>
      <c r="BL278" s="16" t="s">
        <v>221</v>
      </c>
      <c r="BM278" s="235" t="s">
        <v>694</v>
      </c>
    </row>
    <row r="279" s="1" customFormat="1" ht="16.5" customHeight="1">
      <c r="B279" s="37"/>
      <c r="C279" s="224" t="s">
        <v>695</v>
      </c>
      <c r="D279" s="224" t="s">
        <v>209</v>
      </c>
      <c r="E279" s="225" t="s">
        <v>696</v>
      </c>
      <c r="F279" s="226" t="s">
        <v>697</v>
      </c>
      <c r="G279" s="227" t="s">
        <v>284</v>
      </c>
      <c r="H279" s="228">
        <v>1</v>
      </c>
      <c r="I279" s="229"/>
      <c r="J279" s="230">
        <f>ROUND(I279*H279,2)</f>
        <v>0</v>
      </c>
      <c r="K279" s="226" t="s">
        <v>1</v>
      </c>
      <c r="L279" s="42"/>
      <c r="M279" s="231" t="s">
        <v>1</v>
      </c>
      <c r="N279" s="232" t="s">
        <v>38</v>
      </c>
      <c r="O279" s="85"/>
      <c r="P279" s="233">
        <f>O279*H279</f>
        <v>0</v>
      </c>
      <c r="Q279" s="233">
        <v>0</v>
      </c>
      <c r="R279" s="233">
        <f>Q279*H279</f>
        <v>0</v>
      </c>
      <c r="S279" s="233">
        <v>0</v>
      </c>
      <c r="T279" s="234">
        <f>S279*H279</f>
        <v>0</v>
      </c>
      <c r="AR279" s="235" t="s">
        <v>221</v>
      </c>
      <c r="AT279" s="235" t="s">
        <v>209</v>
      </c>
      <c r="AU279" s="235" t="s">
        <v>83</v>
      </c>
      <c r="AY279" s="16" t="s">
        <v>208</v>
      </c>
      <c r="BE279" s="236">
        <f>IF(N279="základní",J279,0)</f>
        <v>0</v>
      </c>
      <c r="BF279" s="236">
        <f>IF(N279="snížená",J279,0)</f>
        <v>0</v>
      </c>
      <c r="BG279" s="236">
        <f>IF(N279="zákl. přenesená",J279,0)</f>
        <v>0</v>
      </c>
      <c r="BH279" s="236">
        <f>IF(N279="sníž. přenesená",J279,0)</f>
        <v>0</v>
      </c>
      <c r="BI279" s="236">
        <f>IF(N279="nulová",J279,0)</f>
        <v>0</v>
      </c>
      <c r="BJ279" s="16" t="s">
        <v>81</v>
      </c>
      <c r="BK279" s="236">
        <f>ROUND(I279*H279,2)</f>
        <v>0</v>
      </c>
      <c r="BL279" s="16" t="s">
        <v>221</v>
      </c>
      <c r="BM279" s="235" t="s">
        <v>698</v>
      </c>
    </row>
    <row r="280" s="1" customFormat="1" ht="16.5" customHeight="1">
      <c r="B280" s="37"/>
      <c r="C280" s="224" t="s">
        <v>699</v>
      </c>
      <c r="D280" s="224" t="s">
        <v>209</v>
      </c>
      <c r="E280" s="225" t="s">
        <v>700</v>
      </c>
      <c r="F280" s="226" t="s">
        <v>701</v>
      </c>
      <c r="G280" s="227" t="s">
        <v>284</v>
      </c>
      <c r="H280" s="228">
        <v>1</v>
      </c>
      <c r="I280" s="229"/>
      <c r="J280" s="230">
        <f>ROUND(I280*H280,2)</f>
        <v>0</v>
      </c>
      <c r="K280" s="226" t="s">
        <v>1</v>
      </c>
      <c r="L280" s="42"/>
      <c r="M280" s="231" t="s">
        <v>1</v>
      </c>
      <c r="N280" s="232" t="s">
        <v>38</v>
      </c>
      <c r="O280" s="85"/>
      <c r="P280" s="233">
        <f>O280*H280</f>
        <v>0</v>
      </c>
      <c r="Q280" s="233">
        <v>0</v>
      </c>
      <c r="R280" s="233">
        <f>Q280*H280</f>
        <v>0</v>
      </c>
      <c r="S280" s="233">
        <v>0</v>
      </c>
      <c r="T280" s="234">
        <f>S280*H280</f>
        <v>0</v>
      </c>
      <c r="AR280" s="235" t="s">
        <v>221</v>
      </c>
      <c r="AT280" s="235" t="s">
        <v>209</v>
      </c>
      <c r="AU280" s="235" t="s">
        <v>83</v>
      </c>
      <c r="AY280" s="16" t="s">
        <v>208</v>
      </c>
      <c r="BE280" s="236">
        <f>IF(N280="základní",J280,0)</f>
        <v>0</v>
      </c>
      <c r="BF280" s="236">
        <f>IF(N280="snížená",J280,0)</f>
        <v>0</v>
      </c>
      <c r="BG280" s="236">
        <f>IF(N280="zákl. přenesená",J280,0)</f>
        <v>0</v>
      </c>
      <c r="BH280" s="236">
        <f>IF(N280="sníž. přenesená",J280,0)</f>
        <v>0</v>
      </c>
      <c r="BI280" s="236">
        <f>IF(N280="nulová",J280,0)</f>
        <v>0</v>
      </c>
      <c r="BJ280" s="16" t="s">
        <v>81</v>
      </c>
      <c r="BK280" s="236">
        <f>ROUND(I280*H280,2)</f>
        <v>0</v>
      </c>
      <c r="BL280" s="16" t="s">
        <v>221</v>
      </c>
      <c r="BM280" s="235" t="s">
        <v>702</v>
      </c>
    </row>
    <row r="281" s="1" customFormat="1" ht="16.5" customHeight="1">
      <c r="B281" s="37"/>
      <c r="C281" s="224" t="s">
        <v>703</v>
      </c>
      <c r="D281" s="224" t="s">
        <v>209</v>
      </c>
      <c r="E281" s="225" t="s">
        <v>704</v>
      </c>
      <c r="F281" s="226" t="s">
        <v>705</v>
      </c>
      <c r="G281" s="227" t="s">
        <v>617</v>
      </c>
      <c r="H281" s="228">
        <v>150</v>
      </c>
      <c r="I281" s="229"/>
      <c r="J281" s="230">
        <f>ROUND(I281*H281,2)</f>
        <v>0</v>
      </c>
      <c r="K281" s="226" t="s">
        <v>1</v>
      </c>
      <c r="L281" s="42"/>
      <c r="M281" s="231" t="s">
        <v>1</v>
      </c>
      <c r="N281" s="232" t="s">
        <v>38</v>
      </c>
      <c r="O281" s="85"/>
      <c r="P281" s="233">
        <f>O281*H281</f>
        <v>0</v>
      </c>
      <c r="Q281" s="233">
        <v>0</v>
      </c>
      <c r="R281" s="233">
        <f>Q281*H281</f>
        <v>0</v>
      </c>
      <c r="S281" s="233">
        <v>0</v>
      </c>
      <c r="T281" s="234">
        <f>S281*H281</f>
        <v>0</v>
      </c>
      <c r="AR281" s="235" t="s">
        <v>221</v>
      </c>
      <c r="AT281" s="235" t="s">
        <v>209</v>
      </c>
      <c r="AU281" s="235" t="s">
        <v>83</v>
      </c>
      <c r="AY281" s="16" t="s">
        <v>208</v>
      </c>
      <c r="BE281" s="236">
        <f>IF(N281="základní",J281,0)</f>
        <v>0</v>
      </c>
      <c r="BF281" s="236">
        <f>IF(N281="snížená",J281,0)</f>
        <v>0</v>
      </c>
      <c r="BG281" s="236">
        <f>IF(N281="zákl. přenesená",J281,0)</f>
        <v>0</v>
      </c>
      <c r="BH281" s="236">
        <f>IF(N281="sníž. přenesená",J281,0)</f>
        <v>0</v>
      </c>
      <c r="BI281" s="236">
        <f>IF(N281="nulová",J281,0)</f>
        <v>0</v>
      </c>
      <c r="BJ281" s="16" t="s">
        <v>81</v>
      </c>
      <c r="BK281" s="236">
        <f>ROUND(I281*H281,2)</f>
        <v>0</v>
      </c>
      <c r="BL281" s="16" t="s">
        <v>221</v>
      </c>
      <c r="BM281" s="235" t="s">
        <v>706</v>
      </c>
    </row>
    <row r="282" s="10" customFormat="1" ht="22.8" customHeight="1">
      <c r="B282" s="210"/>
      <c r="C282" s="211"/>
      <c r="D282" s="212" t="s">
        <v>72</v>
      </c>
      <c r="E282" s="248" t="s">
        <v>707</v>
      </c>
      <c r="F282" s="248" t="s">
        <v>708</v>
      </c>
      <c r="G282" s="211"/>
      <c r="H282" s="211"/>
      <c r="I282" s="214"/>
      <c r="J282" s="249">
        <f>BK282</f>
        <v>0</v>
      </c>
      <c r="K282" s="211"/>
      <c r="L282" s="216"/>
      <c r="M282" s="217"/>
      <c r="N282" s="218"/>
      <c r="O282" s="218"/>
      <c r="P282" s="219">
        <f>P283</f>
        <v>0</v>
      </c>
      <c r="Q282" s="218"/>
      <c r="R282" s="219">
        <f>R283</f>
        <v>0</v>
      </c>
      <c r="S282" s="218"/>
      <c r="T282" s="220">
        <f>T283</f>
        <v>0</v>
      </c>
      <c r="AR282" s="221" t="s">
        <v>81</v>
      </c>
      <c r="AT282" s="222" t="s">
        <v>72</v>
      </c>
      <c r="AU282" s="222" t="s">
        <v>81</v>
      </c>
      <c r="AY282" s="221" t="s">
        <v>208</v>
      </c>
      <c r="BK282" s="223">
        <f>BK283</f>
        <v>0</v>
      </c>
    </row>
    <row r="283" s="1" customFormat="1" ht="16.5" customHeight="1">
      <c r="B283" s="37"/>
      <c r="C283" s="224" t="s">
        <v>709</v>
      </c>
      <c r="D283" s="224" t="s">
        <v>209</v>
      </c>
      <c r="E283" s="225" t="s">
        <v>710</v>
      </c>
      <c r="F283" s="226" t="s">
        <v>711</v>
      </c>
      <c r="G283" s="227" t="s">
        <v>712</v>
      </c>
      <c r="H283" s="228">
        <v>6</v>
      </c>
      <c r="I283" s="229"/>
      <c r="J283" s="230">
        <f>ROUND(I283*H283,2)</f>
        <v>0</v>
      </c>
      <c r="K283" s="226" t="s">
        <v>1</v>
      </c>
      <c r="L283" s="42"/>
      <c r="M283" s="231" t="s">
        <v>1</v>
      </c>
      <c r="N283" s="232" t="s">
        <v>38</v>
      </c>
      <c r="O283" s="85"/>
      <c r="P283" s="233">
        <f>O283*H283</f>
        <v>0</v>
      </c>
      <c r="Q283" s="233">
        <v>0</v>
      </c>
      <c r="R283" s="233">
        <f>Q283*H283</f>
        <v>0</v>
      </c>
      <c r="S283" s="233">
        <v>0</v>
      </c>
      <c r="T283" s="234">
        <f>S283*H283</f>
        <v>0</v>
      </c>
      <c r="AR283" s="235" t="s">
        <v>221</v>
      </c>
      <c r="AT283" s="235" t="s">
        <v>209</v>
      </c>
      <c r="AU283" s="235" t="s">
        <v>83</v>
      </c>
      <c r="AY283" s="16" t="s">
        <v>208</v>
      </c>
      <c r="BE283" s="236">
        <f>IF(N283="základní",J283,0)</f>
        <v>0</v>
      </c>
      <c r="BF283" s="236">
        <f>IF(N283="snížená",J283,0)</f>
        <v>0</v>
      </c>
      <c r="BG283" s="236">
        <f>IF(N283="zákl. přenesená",J283,0)</f>
        <v>0</v>
      </c>
      <c r="BH283" s="236">
        <f>IF(N283="sníž. přenesená",J283,0)</f>
        <v>0</v>
      </c>
      <c r="BI283" s="236">
        <f>IF(N283="nulová",J283,0)</f>
        <v>0</v>
      </c>
      <c r="BJ283" s="16" t="s">
        <v>81</v>
      </c>
      <c r="BK283" s="236">
        <f>ROUND(I283*H283,2)</f>
        <v>0</v>
      </c>
      <c r="BL283" s="16" t="s">
        <v>221</v>
      </c>
      <c r="BM283" s="235" t="s">
        <v>713</v>
      </c>
    </row>
    <row r="284" s="10" customFormat="1" ht="25.92" customHeight="1">
      <c r="B284" s="210"/>
      <c r="C284" s="211"/>
      <c r="D284" s="212" t="s">
        <v>72</v>
      </c>
      <c r="E284" s="213" t="s">
        <v>714</v>
      </c>
      <c r="F284" s="213" t="s">
        <v>715</v>
      </c>
      <c r="G284" s="211"/>
      <c r="H284" s="211"/>
      <c r="I284" s="214"/>
      <c r="J284" s="215">
        <f>BK284</f>
        <v>0</v>
      </c>
      <c r="K284" s="211"/>
      <c r="L284" s="216"/>
      <c r="M284" s="217"/>
      <c r="N284" s="218"/>
      <c r="O284" s="218"/>
      <c r="P284" s="219">
        <f>P285+P292</f>
        <v>0</v>
      </c>
      <c r="Q284" s="218"/>
      <c r="R284" s="219">
        <f>R285+R292</f>
        <v>0</v>
      </c>
      <c r="S284" s="218"/>
      <c r="T284" s="220">
        <f>T285+T292</f>
        <v>0</v>
      </c>
      <c r="AR284" s="221" t="s">
        <v>81</v>
      </c>
      <c r="AT284" s="222" t="s">
        <v>72</v>
      </c>
      <c r="AU284" s="222" t="s">
        <v>73</v>
      </c>
      <c r="AY284" s="221" t="s">
        <v>208</v>
      </c>
      <c r="BK284" s="223">
        <f>BK285+BK292</f>
        <v>0</v>
      </c>
    </row>
    <row r="285" s="10" customFormat="1" ht="22.8" customHeight="1">
      <c r="B285" s="210"/>
      <c r="C285" s="211"/>
      <c r="D285" s="212" t="s">
        <v>72</v>
      </c>
      <c r="E285" s="248" t="s">
        <v>716</v>
      </c>
      <c r="F285" s="248" t="s">
        <v>717</v>
      </c>
      <c r="G285" s="211"/>
      <c r="H285" s="211"/>
      <c r="I285" s="214"/>
      <c r="J285" s="249">
        <f>BK285</f>
        <v>0</v>
      </c>
      <c r="K285" s="211"/>
      <c r="L285" s="216"/>
      <c r="M285" s="217"/>
      <c r="N285" s="218"/>
      <c r="O285" s="218"/>
      <c r="P285" s="219">
        <f>SUM(P286:P291)</f>
        <v>0</v>
      </c>
      <c r="Q285" s="218"/>
      <c r="R285" s="219">
        <f>SUM(R286:R291)</f>
        <v>0</v>
      </c>
      <c r="S285" s="218"/>
      <c r="T285" s="220">
        <f>SUM(T286:T291)</f>
        <v>0</v>
      </c>
      <c r="AR285" s="221" t="s">
        <v>81</v>
      </c>
      <c r="AT285" s="222" t="s">
        <v>72</v>
      </c>
      <c r="AU285" s="222" t="s">
        <v>81</v>
      </c>
      <c r="AY285" s="221" t="s">
        <v>208</v>
      </c>
      <c r="BK285" s="223">
        <f>SUM(BK286:BK291)</f>
        <v>0</v>
      </c>
    </row>
    <row r="286" s="1" customFormat="1" ht="24" customHeight="1">
      <c r="B286" s="37"/>
      <c r="C286" s="224" t="s">
        <v>718</v>
      </c>
      <c r="D286" s="224" t="s">
        <v>209</v>
      </c>
      <c r="E286" s="225" t="s">
        <v>719</v>
      </c>
      <c r="F286" s="226" t="s">
        <v>720</v>
      </c>
      <c r="G286" s="227" t="s">
        <v>284</v>
      </c>
      <c r="H286" s="228">
        <v>11</v>
      </c>
      <c r="I286" s="229"/>
      <c r="J286" s="230">
        <f>ROUND(I286*H286,2)</f>
        <v>0</v>
      </c>
      <c r="K286" s="226" t="s">
        <v>1</v>
      </c>
      <c r="L286" s="42"/>
      <c r="M286" s="231" t="s">
        <v>1</v>
      </c>
      <c r="N286" s="232" t="s">
        <v>38</v>
      </c>
      <c r="O286" s="85"/>
      <c r="P286" s="233">
        <f>O286*H286</f>
        <v>0</v>
      </c>
      <c r="Q286" s="233">
        <v>0</v>
      </c>
      <c r="R286" s="233">
        <f>Q286*H286</f>
        <v>0</v>
      </c>
      <c r="S286" s="233">
        <v>0</v>
      </c>
      <c r="T286" s="234">
        <f>S286*H286</f>
        <v>0</v>
      </c>
      <c r="AR286" s="235" t="s">
        <v>221</v>
      </c>
      <c r="AT286" s="235" t="s">
        <v>209</v>
      </c>
      <c r="AU286" s="235" t="s">
        <v>83</v>
      </c>
      <c r="AY286" s="16" t="s">
        <v>208</v>
      </c>
      <c r="BE286" s="236">
        <f>IF(N286="základní",J286,0)</f>
        <v>0</v>
      </c>
      <c r="BF286" s="236">
        <f>IF(N286="snížená",J286,0)</f>
        <v>0</v>
      </c>
      <c r="BG286" s="236">
        <f>IF(N286="zákl. přenesená",J286,0)</f>
        <v>0</v>
      </c>
      <c r="BH286" s="236">
        <f>IF(N286="sníž. přenesená",J286,0)</f>
        <v>0</v>
      </c>
      <c r="BI286" s="236">
        <f>IF(N286="nulová",J286,0)</f>
        <v>0</v>
      </c>
      <c r="BJ286" s="16" t="s">
        <v>81</v>
      </c>
      <c r="BK286" s="236">
        <f>ROUND(I286*H286,2)</f>
        <v>0</v>
      </c>
      <c r="BL286" s="16" t="s">
        <v>221</v>
      </c>
      <c r="BM286" s="235" t="s">
        <v>721</v>
      </c>
    </row>
    <row r="287" s="1" customFormat="1" ht="24" customHeight="1">
      <c r="B287" s="37"/>
      <c r="C287" s="224" t="s">
        <v>722</v>
      </c>
      <c r="D287" s="224" t="s">
        <v>209</v>
      </c>
      <c r="E287" s="225" t="s">
        <v>723</v>
      </c>
      <c r="F287" s="226" t="s">
        <v>724</v>
      </c>
      <c r="G287" s="227" t="s">
        <v>284</v>
      </c>
      <c r="H287" s="228">
        <v>22</v>
      </c>
      <c r="I287" s="229"/>
      <c r="J287" s="230">
        <f>ROUND(I287*H287,2)</f>
        <v>0</v>
      </c>
      <c r="K287" s="226" t="s">
        <v>1</v>
      </c>
      <c r="L287" s="42"/>
      <c r="M287" s="231" t="s">
        <v>1</v>
      </c>
      <c r="N287" s="232" t="s">
        <v>38</v>
      </c>
      <c r="O287" s="85"/>
      <c r="P287" s="233">
        <f>O287*H287</f>
        <v>0</v>
      </c>
      <c r="Q287" s="233">
        <v>0</v>
      </c>
      <c r="R287" s="233">
        <f>Q287*H287</f>
        <v>0</v>
      </c>
      <c r="S287" s="233">
        <v>0</v>
      </c>
      <c r="T287" s="234">
        <f>S287*H287</f>
        <v>0</v>
      </c>
      <c r="AR287" s="235" t="s">
        <v>221</v>
      </c>
      <c r="AT287" s="235" t="s">
        <v>209</v>
      </c>
      <c r="AU287" s="235" t="s">
        <v>83</v>
      </c>
      <c r="AY287" s="16" t="s">
        <v>208</v>
      </c>
      <c r="BE287" s="236">
        <f>IF(N287="základní",J287,0)</f>
        <v>0</v>
      </c>
      <c r="BF287" s="236">
        <f>IF(N287="snížená",J287,0)</f>
        <v>0</v>
      </c>
      <c r="BG287" s="236">
        <f>IF(N287="zákl. přenesená",J287,0)</f>
        <v>0</v>
      </c>
      <c r="BH287" s="236">
        <f>IF(N287="sníž. přenesená",J287,0)</f>
        <v>0</v>
      </c>
      <c r="BI287" s="236">
        <f>IF(N287="nulová",J287,0)</f>
        <v>0</v>
      </c>
      <c r="BJ287" s="16" t="s">
        <v>81</v>
      </c>
      <c r="BK287" s="236">
        <f>ROUND(I287*H287,2)</f>
        <v>0</v>
      </c>
      <c r="BL287" s="16" t="s">
        <v>221</v>
      </c>
      <c r="BM287" s="235" t="s">
        <v>725</v>
      </c>
    </row>
    <row r="288" s="1" customFormat="1" ht="24" customHeight="1">
      <c r="B288" s="37"/>
      <c r="C288" s="224" t="s">
        <v>726</v>
      </c>
      <c r="D288" s="224" t="s">
        <v>209</v>
      </c>
      <c r="E288" s="225" t="s">
        <v>727</v>
      </c>
      <c r="F288" s="226" t="s">
        <v>728</v>
      </c>
      <c r="G288" s="227" t="s">
        <v>284</v>
      </c>
      <c r="H288" s="228">
        <v>1</v>
      </c>
      <c r="I288" s="229"/>
      <c r="J288" s="230">
        <f>ROUND(I288*H288,2)</f>
        <v>0</v>
      </c>
      <c r="K288" s="226" t="s">
        <v>1</v>
      </c>
      <c r="L288" s="42"/>
      <c r="M288" s="231" t="s">
        <v>1</v>
      </c>
      <c r="N288" s="232" t="s">
        <v>38</v>
      </c>
      <c r="O288" s="85"/>
      <c r="P288" s="233">
        <f>O288*H288</f>
        <v>0</v>
      </c>
      <c r="Q288" s="233">
        <v>0</v>
      </c>
      <c r="R288" s="233">
        <f>Q288*H288</f>
        <v>0</v>
      </c>
      <c r="S288" s="233">
        <v>0</v>
      </c>
      <c r="T288" s="234">
        <f>S288*H288</f>
        <v>0</v>
      </c>
      <c r="AR288" s="235" t="s">
        <v>221</v>
      </c>
      <c r="AT288" s="235" t="s">
        <v>209</v>
      </c>
      <c r="AU288" s="235" t="s">
        <v>83</v>
      </c>
      <c r="AY288" s="16" t="s">
        <v>208</v>
      </c>
      <c r="BE288" s="236">
        <f>IF(N288="základní",J288,0)</f>
        <v>0</v>
      </c>
      <c r="BF288" s="236">
        <f>IF(N288="snížená",J288,0)</f>
        <v>0</v>
      </c>
      <c r="BG288" s="236">
        <f>IF(N288="zákl. přenesená",J288,0)</f>
        <v>0</v>
      </c>
      <c r="BH288" s="236">
        <f>IF(N288="sníž. přenesená",J288,0)</f>
        <v>0</v>
      </c>
      <c r="BI288" s="236">
        <f>IF(N288="nulová",J288,0)</f>
        <v>0</v>
      </c>
      <c r="BJ288" s="16" t="s">
        <v>81</v>
      </c>
      <c r="BK288" s="236">
        <f>ROUND(I288*H288,2)</f>
        <v>0</v>
      </c>
      <c r="BL288" s="16" t="s">
        <v>221</v>
      </c>
      <c r="BM288" s="235" t="s">
        <v>729</v>
      </c>
    </row>
    <row r="289" s="1" customFormat="1" ht="24" customHeight="1">
      <c r="B289" s="37"/>
      <c r="C289" s="224" t="s">
        <v>730</v>
      </c>
      <c r="D289" s="224" t="s">
        <v>209</v>
      </c>
      <c r="E289" s="225" t="s">
        <v>731</v>
      </c>
      <c r="F289" s="226" t="s">
        <v>732</v>
      </c>
      <c r="G289" s="227" t="s">
        <v>284</v>
      </c>
      <c r="H289" s="228">
        <v>4</v>
      </c>
      <c r="I289" s="229"/>
      <c r="J289" s="230">
        <f>ROUND(I289*H289,2)</f>
        <v>0</v>
      </c>
      <c r="K289" s="226" t="s">
        <v>1</v>
      </c>
      <c r="L289" s="42"/>
      <c r="M289" s="231" t="s">
        <v>1</v>
      </c>
      <c r="N289" s="232" t="s">
        <v>38</v>
      </c>
      <c r="O289" s="85"/>
      <c r="P289" s="233">
        <f>O289*H289</f>
        <v>0</v>
      </c>
      <c r="Q289" s="233">
        <v>0</v>
      </c>
      <c r="R289" s="233">
        <f>Q289*H289</f>
        <v>0</v>
      </c>
      <c r="S289" s="233">
        <v>0</v>
      </c>
      <c r="T289" s="234">
        <f>S289*H289</f>
        <v>0</v>
      </c>
      <c r="AR289" s="235" t="s">
        <v>221</v>
      </c>
      <c r="AT289" s="235" t="s">
        <v>209</v>
      </c>
      <c r="AU289" s="235" t="s">
        <v>83</v>
      </c>
      <c r="AY289" s="16" t="s">
        <v>208</v>
      </c>
      <c r="BE289" s="236">
        <f>IF(N289="základní",J289,0)</f>
        <v>0</v>
      </c>
      <c r="BF289" s="236">
        <f>IF(N289="snížená",J289,0)</f>
        <v>0</v>
      </c>
      <c r="BG289" s="236">
        <f>IF(N289="zákl. přenesená",J289,0)</f>
        <v>0</v>
      </c>
      <c r="BH289" s="236">
        <f>IF(N289="sníž. přenesená",J289,0)</f>
        <v>0</v>
      </c>
      <c r="BI289" s="236">
        <f>IF(N289="nulová",J289,0)</f>
        <v>0</v>
      </c>
      <c r="BJ289" s="16" t="s">
        <v>81</v>
      </c>
      <c r="BK289" s="236">
        <f>ROUND(I289*H289,2)</f>
        <v>0</v>
      </c>
      <c r="BL289" s="16" t="s">
        <v>221</v>
      </c>
      <c r="BM289" s="235" t="s">
        <v>733</v>
      </c>
    </row>
    <row r="290" s="1" customFormat="1" ht="24" customHeight="1">
      <c r="B290" s="37"/>
      <c r="C290" s="224" t="s">
        <v>734</v>
      </c>
      <c r="D290" s="224" t="s">
        <v>209</v>
      </c>
      <c r="E290" s="225" t="s">
        <v>735</v>
      </c>
      <c r="F290" s="226" t="s">
        <v>736</v>
      </c>
      <c r="G290" s="227" t="s">
        <v>284</v>
      </c>
      <c r="H290" s="228">
        <v>3</v>
      </c>
      <c r="I290" s="229"/>
      <c r="J290" s="230">
        <f>ROUND(I290*H290,2)</f>
        <v>0</v>
      </c>
      <c r="K290" s="226" t="s">
        <v>1</v>
      </c>
      <c r="L290" s="42"/>
      <c r="M290" s="231" t="s">
        <v>1</v>
      </c>
      <c r="N290" s="232" t="s">
        <v>38</v>
      </c>
      <c r="O290" s="85"/>
      <c r="P290" s="233">
        <f>O290*H290</f>
        <v>0</v>
      </c>
      <c r="Q290" s="233">
        <v>0</v>
      </c>
      <c r="R290" s="233">
        <f>Q290*H290</f>
        <v>0</v>
      </c>
      <c r="S290" s="233">
        <v>0</v>
      </c>
      <c r="T290" s="234">
        <f>S290*H290</f>
        <v>0</v>
      </c>
      <c r="AR290" s="235" t="s">
        <v>221</v>
      </c>
      <c r="AT290" s="235" t="s">
        <v>209</v>
      </c>
      <c r="AU290" s="235" t="s">
        <v>83</v>
      </c>
      <c r="AY290" s="16" t="s">
        <v>208</v>
      </c>
      <c r="BE290" s="236">
        <f>IF(N290="základní",J290,0)</f>
        <v>0</v>
      </c>
      <c r="BF290" s="236">
        <f>IF(N290="snížená",J290,0)</f>
        <v>0</v>
      </c>
      <c r="BG290" s="236">
        <f>IF(N290="zákl. přenesená",J290,0)</f>
        <v>0</v>
      </c>
      <c r="BH290" s="236">
        <f>IF(N290="sníž. přenesená",J290,0)</f>
        <v>0</v>
      </c>
      <c r="BI290" s="236">
        <f>IF(N290="nulová",J290,0)</f>
        <v>0</v>
      </c>
      <c r="BJ290" s="16" t="s">
        <v>81</v>
      </c>
      <c r="BK290" s="236">
        <f>ROUND(I290*H290,2)</f>
        <v>0</v>
      </c>
      <c r="BL290" s="16" t="s">
        <v>221</v>
      </c>
      <c r="BM290" s="235" t="s">
        <v>737</v>
      </c>
    </row>
    <row r="291" s="1" customFormat="1" ht="16.5" customHeight="1">
      <c r="B291" s="37"/>
      <c r="C291" s="224" t="s">
        <v>738</v>
      </c>
      <c r="D291" s="224" t="s">
        <v>209</v>
      </c>
      <c r="E291" s="225" t="s">
        <v>739</v>
      </c>
      <c r="F291" s="226" t="s">
        <v>740</v>
      </c>
      <c r="G291" s="227" t="s">
        <v>284</v>
      </c>
      <c r="H291" s="228">
        <v>12</v>
      </c>
      <c r="I291" s="229"/>
      <c r="J291" s="230">
        <f>ROUND(I291*H291,2)</f>
        <v>0</v>
      </c>
      <c r="K291" s="226" t="s">
        <v>1</v>
      </c>
      <c r="L291" s="42"/>
      <c r="M291" s="231" t="s">
        <v>1</v>
      </c>
      <c r="N291" s="232" t="s">
        <v>38</v>
      </c>
      <c r="O291" s="85"/>
      <c r="P291" s="233">
        <f>O291*H291</f>
        <v>0</v>
      </c>
      <c r="Q291" s="233">
        <v>0</v>
      </c>
      <c r="R291" s="233">
        <f>Q291*H291</f>
        <v>0</v>
      </c>
      <c r="S291" s="233">
        <v>0</v>
      </c>
      <c r="T291" s="234">
        <f>S291*H291</f>
        <v>0</v>
      </c>
      <c r="AR291" s="235" t="s">
        <v>221</v>
      </c>
      <c r="AT291" s="235" t="s">
        <v>209</v>
      </c>
      <c r="AU291" s="235" t="s">
        <v>83</v>
      </c>
      <c r="AY291" s="16" t="s">
        <v>208</v>
      </c>
      <c r="BE291" s="236">
        <f>IF(N291="základní",J291,0)</f>
        <v>0</v>
      </c>
      <c r="BF291" s="236">
        <f>IF(N291="snížená",J291,0)</f>
        <v>0</v>
      </c>
      <c r="BG291" s="236">
        <f>IF(N291="zákl. přenesená",J291,0)</f>
        <v>0</v>
      </c>
      <c r="BH291" s="236">
        <f>IF(N291="sníž. přenesená",J291,0)</f>
        <v>0</v>
      </c>
      <c r="BI291" s="236">
        <f>IF(N291="nulová",J291,0)</f>
        <v>0</v>
      </c>
      <c r="BJ291" s="16" t="s">
        <v>81</v>
      </c>
      <c r="BK291" s="236">
        <f>ROUND(I291*H291,2)</f>
        <v>0</v>
      </c>
      <c r="BL291" s="16" t="s">
        <v>221</v>
      </c>
      <c r="BM291" s="235" t="s">
        <v>741</v>
      </c>
    </row>
    <row r="292" s="10" customFormat="1" ht="22.8" customHeight="1">
      <c r="B292" s="210"/>
      <c r="C292" s="211"/>
      <c r="D292" s="212" t="s">
        <v>72</v>
      </c>
      <c r="E292" s="248" t="s">
        <v>742</v>
      </c>
      <c r="F292" s="248" t="s">
        <v>743</v>
      </c>
      <c r="G292" s="211"/>
      <c r="H292" s="211"/>
      <c r="I292" s="214"/>
      <c r="J292" s="249">
        <f>BK292</f>
        <v>0</v>
      </c>
      <c r="K292" s="211"/>
      <c r="L292" s="216"/>
      <c r="M292" s="217"/>
      <c r="N292" s="218"/>
      <c r="O292" s="218"/>
      <c r="P292" s="219">
        <f>P293</f>
        <v>0</v>
      </c>
      <c r="Q292" s="218"/>
      <c r="R292" s="219">
        <f>R293</f>
        <v>0</v>
      </c>
      <c r="S292" s="218"/>
      <c r="T292" s="220">
        <f>T293</f>
        <v>0</v>
      </c>
      <c r="AR292" s="221" t="s">
        <v>81</v>
      </c>
      <c r="AT292" s="222" t="s">
        <v>72</v>
      </c>
      <c r="AU292" s="222" t="s">
        <v>81</v>
      </c>
      <c r="AY292" s="221" t="s">
        <v>208</v>
      </c>
      <c r="BK292" s="223">
        <f>BK293</f>
        <v>0</v>
      </c>
    </row>
    <row r="293" s="1" customFormat="1" ht="36" customHeight="1">
      <c r="B293" s="37"/>
      <c r="C293" s="224" t="s">
        <v>744</v>
      </c>
      <c r="D293" s="224" t="s">
        <v>209</v>
      </c>
      <c r="E293" s="225" t="s">
        <v>745</v>
      </c>
      <c r="F293" s="226" t="s">
        <v>746</v>
      </c>
      <c r="G293" s="227" t="s">
        <v>284</v>
      </c>
      <c r="H293" s="228">
        <v>1</v>
      </c>
      <c r="I293" s="229"/>
      <c r="J293" s="230">
        <f>ROUND(I293*H293,2)</f>
        <v>0</v>
      </c>
      <c r="K293" s="226" t="s">
        <v>1</v>
      </c>
      <c r="L293" s="42"/>
      <c r="M293" s="231" t="s">
        <v>1</v>
      </c>
      <c r="N293" s="232" t="s">
        <v>38</v>
      </c>
      <c r="O293" s="85"/>
      <c r="P293" s="233">
        <f>O293*H293</f>
        <v>0</v>
      </c>
      <c r="Q293" s="233">
        <v>0</v>
      </c>
      <c r="R293" s="233">
        <f>Q293*H293</f>
        <v>0</v>
      </c>
      <c r="S293" s="233">
        <v>0</v>
      </c>
      <c r="T293" s="234">
        <f>S293*H293</f>
        <v>0</v>
      </c>
      <c r="AR293" s="235" t="s">
        <v>221</v>
      </c>
      <c r="AT293" s="235" t="s">
        <v>209</v>
      </c>
      <c r="AU293" s="235" t="s">
        <v>83</v>
      </c>
      <c r="AY293" s="16" t="s">
        <v>208</v>
      </c>
      <c r="BE293" s="236">
        <f>IF(N293="základní",J293,0)</f>
        <v>0</v>
      </c>
      <c r="BF293" s="236">
        <f>IF(N293="snížená",J293,0)</f>
        <v>0</v>
      </c>
      <c r="BG293" s="236">
        <f>IF(N293="zákl. přenesená",J293,0)</f>
        <v>0</v>
      </c>
      <c r="BH293" s="236">
        <f>IF(N293="sníž. přenesená",J293,0)</f>
        <v>0</v>
      </c>
      <c r="BI293" s="236">
        <f>IF(N293="nulová",J293,0)</f>
        <v>0</v>
      </c>
      <c r="BJ293" s="16" t="s">
        <v>81</v>
      </c>
      <c r="BK293" s="236">
        <f>ROUND(I293*H293,2)</f>
        <v>0</v>
      </c>
      <c r="BL293" s="16" t="s">
        <v>221</v>
      </c>
      <c r="BM293" s="235" t="s">
        <v>747</v>
      </c>
    </row>
    <row r="294" s="10" customFormat="1" ht="25.92" customHeight="1">
      <c r="B294" s="210"/>
      <c r="C294" s="211"/>
      <c r="D294" s="212" t="s">
        <v>72</v>
      </c>
      <c r="E294" s="213" t="s">
        <v>748</v>
      </c>
      <c r="F294" s="213" t="s">
        <v>749</v>
      </c>
      <c r="G294" s="211"/>
      <c r="H294" s="211"/>
      <c r="I294" s="214"/>
      <c r="J294" s="215">
        <f>BK294</f>
        <v>0</v>
      </c>
      <c r="K294" s="211"/>
      <c r="L294" s="216"/>
      <c r="M294" s="217"/>
      <c r="N294" s="218"/>
      <c r="O294" s="218"/>
      <c r="P294" s="219">
        <f>P295+P297+P299+P311+P314+P322</f>
        <v>0</v>
      </c>
      <c r="Q294" s="218"/>
      <c r="R294" s="219">
        <f>R295+R297+R299+R311+R314+R322</f>
        <v>0</v>
      </c>
      <c r="S294" s="218"/>
      <c r="T294" s="220">
        <f>T295+T297+T299+T311+T314+T322</f>
        <v>0</v>
      </c>
      <c r="AR294" s="221" t="s">
        <v>81</v>
      </c>
      <c r="AT294" s="222" t="s">
        <v>72</v>
      </c>
      <c r="AU294" s="222" t="s">
        <v>73</v>
      </c>
      <c r="AY294" s="221" t="s">
        <v>208</v>
      </c>
      <c r="BK294" s="223">
        <f>BK295+BK297+BK299+BK311+BK314+BK322</f>
        <v>0</v>
      </c>
    </row>
    <row r="295" s="10" customFormat="1" ht="22.8" customHeight="1">
      <c r="B295" s="210"/>
      <c r="C295" s="211"/>
      <c r="D295" s="212" t="s">
        <v>72</v>
      </c>
      <c r="E295" s="248" t="s">
        <v>750</v>
      </c>
      <c r="F295" s="248" t="s">
        <v>751</v>
      </c>
      <c r="G295" s="211"/>
      <c r="H295" s="211"/>
      <c r="I295" s="214"/>
      <c r="J295" s="249">
        <f>BK295</f>
        <v>0</v>
      </c>
      <c r="K295" s="211"/>
      <c r="L295" s="216"/>
      <c r="M295" s="217"/>
      <c r="N295" s="218"/>
      <c r="O295" s="218"/>
      <c r="P295" s="219">
        <f>P296</f>
        <v>0</v>
      </c>
      <c r="Q295" s="218"/>
      <c r="R295" s="219">
        <f>R296</f>
        <v>0</v>
      </c>
      <c r="S295" s="218"/>
      <c r="T295" s="220">
        <f>T296</f>
        <v>0</v>
      </c>
      <c r="AR295" s="221" t="s">
        <v>81</v>
      </c>
      <c r="AT295" s="222" t="s">
        <v>72</v>
      </c>
      <c r="AU295" s="222" t="s">
        <v>81</v>
      </c>
      <c r="AY295" s="221" t="s">
        <v>208</v>
      </c>
      <c r="BK295" s="223">
        <f>BK296</f>
        <v>0</v>
      </c>
    </row>
    <row r="296" s="1" customFormat="1" ht="16.5" customHeight="1">
      <c r="B296" s="37"/>
      <c r="C296" s="224" t="s">
        <v>752</v>
      </c>
      <c r="D296" s="224" t="s">
        <v>209</v>
      </c>
      <c r="E296" s="225" t="s">
        <v>753</v>
      </c>
      <c r="F296" s="226" t="s">
        <v>754</v>
      </c>
      <c r="G296" s="227" t="s">
        <v>617</v>
      </c>
      <c r="H296" s="228">
        <v>100</v>
      </c>
      <c r="I296" s="229"/>
      <c r="J296" s="230">
        <f>ROUND(I296*H296,2)</f>
        <v>0</v>
      </c>
      <c r="K296" s="226" t="s">
        <v>1</v>
      </c>
      <c r="L296" s="42"/>
      <c r="M296" s="231" t="s">
        <v>1</v>
      </c>
      <c r="N296" s="232" t="s">
        <v>38</v>
      </c>
      <c r="O296" s="85"/>
      <c r="P296" s="233">
        <f>O296*H296</f>
        <v>0</v>
      </c>
      <c r="Q296" s="233">
        <v>0</v>
      </c>
      <c r="R296" s="233">
        <f>Q296*H296</f>
        <v>0</v>
      </c>
      <c r="S296" s="233">
        <v>0</v>
      </c>
      <c r="T296" s="234">
        <f>S296*H296</f>
        <v>0</v>
      </c>
      <c r="AR296" s="235" t="s">
        <v>221</v>
      </c>
      <c r="AT296" s="235" t="s">
        <v>209</v>
      </c>
      <c r="AU296" s="235" t="s">
        <v>83</v>
      </c>
      <c r="AY296" s="16" t="s">
        <v>208</v>
      </c>
      <c r="BE296" s="236">
        <f>IF(N296="základní",J296,0)</f>
        <v>0</v>
      </c>
      <c r="BF296" s="236">
        <f>IF(N296="snížená",J296,0)</f>
        <v>0</v>
      </c>
      <c r="BG296" s="236">
        <f>IF(N296="zákl. přenesená",J296,0)</f>
        <v>0</v>
      </c>
      <c r="BH296" s="236">
        <f>IF(N296="sníž. přenesená",J296,0)</f>
        <v>0</v>
      </c>
      <c r="BI296" s="236">
        <f>IF(N296="nulová",J296,0)</f>
        <v>0</v>
      </c>
      <c r="BJ296" s="16" t="s">
        <v>81</v>
      </c>
      <c r="BK296" s="236">
        <f>ROUND(I296*H296,2)</f>
        <v>0</v>
      </c>
      <c r="BL296" s="16" t="s">
        <v>221</v>
      </c>
      <c r="BM296" s="235" t="s">
        <v>755</v>
      </c>
    </row>
    <row r="297" s="10" customFormat="1" ht="22.8" customHeight="1">
      <c r="B297" s="210"/>
      <c r="C297" s="211"/>
      <c r="D297" s="212" t="s">
        <v>72</v>
      </c>
      <c r="E297" s="248" t="s">
        <v>756</v>
      </c>
      <c r="F297" s="248" t="s">
        <v>757</v>
      </c>
      <c r="G297" s="211"/>
      <c r="H297" s="211"/>
      <c r="I297" s="214"/>
      <c r="J297" s="249">
        <f>BK297</f>
        <v>0</v>
      </c>
      <c r="K297" s="211"/>
      <c r="L297" s="216"/>
      <c r="M297" s="217"/>
      <c r="N297" s="218"/>
      <c r="O297" s="218"/>
      <c r="P297" s="219">
        <f>P298</f>
        <v>0</v>
      </c>
      <c r="Q297" s="218"/>
      <c r="R297" s="219">
        <f>R298</f>
        <v>0</v>
      </c>
      <c r="S297" s="218"/>
      <c r="T297" s="220">
        <f>T298</f>
        <v>0</v>
      </c>
      <c r="AR297" s="221" t="s">
        <v>81</v>
      </c>
      <c r="AT297" s="222" t="s">
        <v>72</v>
      </c>
      <c r="AU297" s="222" t="s">
        <v>81</v>
      </c>
      <c r="AY297" s="221" t="s">
        <v>208</v>
      </c>
      <c r="BK297" s="223">
        <f>BK298</f>
        <v>0</v>
      </c>
    </row>
    <row r="298" s="1" customFormat="1" ht="16.5" customHeight="1">
      <c r="B298" s="37"/>
      <c r="C298" s="224" t="s">
        <v>758</v>
      </c>
      <c r="D298" s="224" t="s">
        <v>209</v>
      </c>
      <c r="E298" s="225" t="s">
        <v>759</v>
      </c>
      <c r="F298" s="226" t="s">
        <v>760</v>
      </c>
      <c r="G298" s="227" t="s">
        <v>462</v>
      </c>
      <c r="H298" s="228">
        <v>4</v>
      </c>
      <c r="I298" s="229"/>
      <c r="J298" s="230">
        <f>ROUND(I298*H298,2)</f>
        <v>0</v>
      </c>
      <c r="K298" s="226" t="s">
        <v>1</v>
      </c>
      <c r="L298" s="42"/>
      <c r="M298" s="231" t="s">
        <v>1</v>
      </c>
      <c r="N298" s="232" t="s">
        <v>38</v>
      </c>
      <c r="O298" s="85"/>
      <c r="P298" s="233">
        <f>O298*H298</f>
        <v>0</v>
      </c>
      <c r="Q298" s="233">
        <v>0</v>
      </c>
      <c r="R298" s="233">
        <f>Q298*H298</f>
        <v>0</v>
      </c>
      <c r="S298" s="233">
        <v>0</v>
      </c>
      <c r="T298" s="234">
        <f>S298*H298</f>
        <v>0</v>
      </c>
      <c r="AR298" s="235" t="s">
        <v>221</v>
      </c>
      <c r="AT298" s="235" t="s">
        <v>209</v>
      </c>
      <c r="AU298" s="235" t="s">
        <v>83</v>
      </c>
      <c r="AY298" s="16" t="s">
        <v>208</v>
      </c>
      <c r="BE298" s="236">
        <f>IF(N298="základní",J298,0)</f>
        <v>0</v>
      </c>
      <c r="BF298" s="236">
        <f>IF(N298="snížená",J298,0)</f>
        <v>0</v>
      </c>
      <c r="BG298" s="236">
        <f>IF(N298="zákl. přenesená",J298,0)</f>
        <v>0</v>
      </c>
      <c r="BH298" s="236">
        <f>IF(N298="sníž. přenesená",J298,0)</f>
        <v>0</v>
      </c>
      <c r="BI298" s="236">
        <f>IF(N298="nulová",J298,0)</f>
        <v>0</v>
      </c>
      <c r="BJ298" s="16" t="s">
        <v>81</v>
      </c>
      <c r="BK298" s="236">
        <f>ROUND(I298*H298,2)</f>
        <v>0</v>
      </c>
      <c r="BL298" s="16" t="s">
        <v>221</v>
      </c>
      <c r="BM298" s="235" t="s">
        <v>761</v>
      </c>
    </row>
    <row r="299" s="10" customFormat="1" ht="22.8" customHeight="1">
      <c r="B299" s="210"/>
      <c r="C299" s="211"/>
      <c r="D299" s="212" t="s">
        <v>72</v>
      </c>
      <c r="E299" s="248" t="s">
        <v>762</v>
      </c>
      <c r="F299" s="248" t="s">
        <v>763</v>
      </c>
      <c r="G299" s="211"/>
      <c r="H299" s="211"/>
      <c r="I299" s="214"/>
      <c r="J299" s="249">
        <f>BK299</f>
        <v>0</v>
      </c>
      <c r="K299" s="211"/>
      <c r="L299" s="216"/>
      <c r="M299" s="217"/>
      <c r="N299" s="218"/>
      <c r="O299" s="218"/>
      <c r="P299" s="219">
        <f>SUM(P300:P310)</f>
        <v>0</v>
      </c>
      <c r="Q299" s="218"/>
      <c r="R299" s="219">
        <f>SUM(R300:R310)</f>
        <v>0</v>
      </c>
      <c r="S299" s="218"/>
      <c r="T299" s="220">
        <f>SUM(T300:T310)</f>
        <v>0</v>
      </c>
      <c r="AR299" s="221" t="s">
        <v>81</v>
      </c>
      <c r="AT299" s="222" t="s">
        <v>72</v>
      </c>
      <c r="AU299" s="222" t="s">
        <v>81</v>
      </c>
      <c r="AY299" s="221" t="s">
        <v>208</v>
      </c>
      <c r="BK299" s="223">
        <f>SUM(BK300:BK310)</f>
        <v>0</v>
      </c>
    </row>
    <row r="300" s="1" customFormat="1" ht="16.5" customHeight="1">
      <c r="B300" s="37"/>
      <c r="C300" s="224" t="s">
        <v>764</v>
      </c>
      <c r="D300" s="224" t="s">
        <v>209</v>
      </c>
      <c r="E300" s="225" t="s">
        <v>765</v>
      </c>
      <c r="F300" s="226" t="s">
        <v>766</v>
      </c>
      <c r="G300" s="227" t="s">
        <v>600</v>
      </c>
      <c r="H300" s="228">
        <v>50</v>
      </c>
      <c r="I300" s="229"/>
      <c r="J300" s="230">
        <f>ROUND(I300*H300,2)</f>
        <v>0</v>
      </c>
      <c r="K300" s="226" t="s">
        <v>1</v>
      </c>
      <c r="L300" s="42"/>
      <c r="M300" s="231" t="s">
        <v>1</v>
      </c>
      <c r="N300" s="232" t="s">
        <v>38</v>
      </c>
      <c r="O300" s="85"/>
      <c r="P300" s="233">
        <f>O300*H300</f>
        <v>0</v>
      </c>
      <c r="Q300" s="233">
        <v>0</v>
      </c>
      <c r="R300" s="233">
        <f>Q300*H300</f>
        <v>0</v>
      </c>
      <c r="S300" s="233">
        <v>0</v>
      </c>
      <c r="T300" s="234">
        <f>S300*H300</f>
        <v>0</v>
      </c>
      <c r="AR300" s="235" t="s">
        <v>221</v>
      </c>
      <c r="AT300" s="235" t="s">
        <v>209</v>
      </c>
      <c r="AU300" s="235" t="s">
        <v>83</v>
      </c>
      <c r="AY300" s="16" t="s">
        <v>208</v>
      </c>
      <c r="BE300" s="236">
        <f>IF(N300="základní",J300,0)</f>
        <v>0</v>
      </c>
      <c r="BF300" s="236">
        <f>IF(N300="snížená",J300,0)</f>
        <v>0</v>
      </c>
      <c r="BG300" s="236">
        <f>IF(N300="zákl. přenesená",J300,0)</f>
        <v>0</v>
      </c>
      <c r="BH300" s="236">
        <f>IF(N300="sníž. přenesená",J300,0)</f>
        <v>0</v>
      </c>
      <c r="BI300" s="236">
        <f>IF(N300="nulová",J300,0)</f>
        <v>0</v>
      </c>
      <c r="BJ300" s="16" t="s">
        <v>81</v>
      </c>
      <c r="BK300" s="236">
        <f>ROUND(I300*H300,2)</f>
        <v>0</v>
      </c>
      <c r="BL300" s="16" t="s">
        <v>221</v>
      </c>
      <c r="BM300" s="235" t="s">
        <v>767</v>
      </c>
    </row>
    <row r="301" s="1" customFormat="1" ht="16.5" customHeight="1">
      <c r="B301" s="37"/>
      <c r="C301" s="224" t="s">
        <v>768</v>
      </c>
      <c r="D301" s="224" t="s">
        <v>209</v>
      </c>
      <c r="E301" s="225" t="s">
        <v>769</v>
      </c>
      <c r="F301" s="226" t="s">
        <v>770</v>
      </c>
      <c r="G301" s="227" t="s">
        <v>284</v>
      </c>
      <c r="H301" s="228">
        <v>35</v>
      </c>
      <c r="I301" s="229"/>
      <c r="J301" s="230">
        <f>ROUND(I301*H301,2)</f>
        <v>0</v>
      </c>
      <c r="K301" s="226" t="s">
        <v>1</v>
      </c>
      <c r="L301" s="42"/>
      <c r="M301" s="231" t="s">
        <v>1</v>
      </c>
      <c r="N301" s="232" t="s">
        <v>38</v>
      </c>
      <c r="O301" s="85"/>
      <c r="P301" s="233">
        <f>O301*H301</f>
        <v>0</v>
      </c>
      <c r="Q301" s="233">
        <v>0</v>
      </c>
      <c r="R301" s="233">
        <f>Q301*H301</f>
        <v>0</v>
      </c>
      <c r="S301" s="233">
        <v>0</v>
      </c>
      <c r="T301" s="234">
        <f>S301*H301</f>
        <v>0</v>
      </c>
      <c r="AR301" s="235" t="s">
        <v>221</v>
      </c>
      <c r="AT301" s="235" t="s">
        <v>209</v>
      </c>
      <c r="AU301" s="235" t="s">
        <v>83</v>
      </c>
      <c r="AY301" s="16" t="s">
        <v>208</v>
      </c>
      <c r="BE301" s="236">
        <f>IF(N301="základní",J301,0)</f>
        <v>0</v>
      </c>
      <c r="BF301" s="236">
        <f>IF(N301="snížená",J301,0)</f>
        <v>0</v>
      </c>
      <c r="BG301" s="236">
        <f>IF(N301="zákl. přenesená",J301,0)</f>
        <v>0</v>
      </c>
      <c r="BH301" s="236">
        <f>IF(N301="sníž. přenesená",J301,0)</f>
        <v>0</v>
      </c>
      <c r="BI301" s="236">
        <f>IF(N301="nulová",J301,0)</f>
        <v>0</v>
      </c>
      <c r="BJ301" s="16" t="s">
        <v>81</v>
      </c>
      <c r="BK301" s="236">
        <f>ROUND(I301*H301,2)</f>
        <v>0</v>
      </c>
      <c r="BL301" s="16" t="s">
        <v>221</v>
      </c>
      <c r="BM301" s="235" t="s">
        <v>771</v>
      </c>
    </row>
    <row r="302" s="1" customFormat="1" ht="16.5" customHeight="1">
      <c r="B302" s="37"/>
      <c r="C302" s="224" t="s">
        <v>772</v>
      </c>
      <c r="D302" s="224" t="s">
        <v>209</v>
      </c>
      <c r="E302" s="225" t="s">
        <v>769</v>
      </c>
      <c r="F302" s="226" t="s">
        <v>770</v>
      </c>
      <c r="G302" s="227" t="s">
        <v>284</v>
      </c>
      <c r="H302" s="228">
        <v>20</v>
      </c>
      <c r="I302" s="229"/>
      <c r="J302" s="230">
        <f>ROUND(I302*H302,2)</f>
        <v>0</v>
      </c>
      <c r="K302" s="226" t="s">
        <v>1</v>
      </c>
      <c r="L302" s="42"/>
      <c r="M302" s="231" t="s">
        <v>1</v>
      </c>
      <c r="N302" s="232" t="s">
        <v>38</v>
      </c>
      <c r="O302" s="85"/>
      <c r="P302" s="233">
        <f>O302*H302</f>
        <v>0</v>
      </c>
      <c r="Q302" s="233">
        <v>0</v>
      </c>
      <c r="R302" s="233">
        <f>Q302*H302</f>
        <v>0</v>
      </c>
      <c r="S302" s="233">
        <v>0</v>
      </c>
      <c r="T302" s="234">
        <f>S302*H302</f>
        <v>0</v>
      </c>
      <c r="AR302" s="235" t="s">
        <v>221</v>
      </c>
      <c r="AT302" s="235" t="s">
        <v>209</v>
      </c>
      <c r="AU302" s="235" t="s">
        <v>83</v>
      </c>
      <c r="AY302" s="16" t="s">
        <v>208</v>
      </c>
      <c r="BE302" s="236">
        <f>IF(N302="základní",J302,0)</f>
        <v>0</v>
      </c>
      <c r="BF302" s="236">
        <f>IF(N302="snížená",J302,0)</f>
        <v>0</v>
      </c>
      <c r="BG302" s="236">
        <f>IF(N302="zákl. přenesená",J302,0)</f>
        <v>0</v>
      </c>
      <c r="BH302" s="236">
        <f>IF(N302="sníž. přenesená",J302,0)</f>
        <v>0</v>
      </c>
      <c r="BI302" s="236">
        <f>IF(N302="nulová",J302,0)</f>
        <v>0</v>
      </c>
      <c r="BJ302" s="16" t="s">
        <v>81</v>
      </c>
      <c r="BK302" s="236">
        <f>ROUND(I302*H302,2)</f>
        <v>0</v>
      </c>
      <c r="BL302" s="16" t="s">
        <v>221</v>
      </c>
      <c r="BM302" s="235" t="s">
        <v>773</v>
      </c>
    </row>
    <row r="303" s="1" customFormat="1" ht="16.5" customHeight="1">
      <c r="B303" s="37"/>
      <c r="C303" s="224" t="s">
        <v>774</v>
      </c>
      <c r="D303" s="224" t="s">
        <v>209</v>
      </c>
      <c r="E303" s="225" t="s">
        <v>769</v>
      </c>
      <c r="F303" s="226" t="s">
        <v>770</v>
      </c>
      <c r="G303" s="227" t="s">
        <v>284</v>
      </c>
      <c r="H303" s="228">
        <v>15</v>
      </c>
      <c r="I303" s="229"/>
      <c r="J303" s="230">
        <f>ROUND(I303*H303,2)</f>
        <v>0</v>
      </c>
      <c r="K303" s="226" t="s">
        <v>1</v>
      </c>
      <c r="L303" s="42"/>
      <c r="M303" s="231" t="s">
        <v>1</v>
      </c>
      <c r="N303" s="232" t="s">
        <v>38</v>
      </c>
      <c r="O303" s="85"/>
      <c r="P303" s="233">
        <f>O303*H303</f>
        <v>0</v>
      </c>
      <c r="Q303" s="233">
        <v>0</v>
      </c>
      <c r="R303" s="233">
        <f>Q303*H303</f>
        <v>0</v>
      </c>
      <c r="S303" s="233">
        <v>0</v>
      </c>
      <c r="T303" s="234">
        <f>S303*H303</f>
        <v>0</v>
      </c>
      <c r="AR303" s="235" t="s">
        <v>221</v>
      </c>
      <c r="AT303" s="235" t="s">
        <v>209</v>
      </c>
      <c r="AU303" s="235" t="s">
        <v>83</v>
      </c>
      <c r="AY303" s="16" t="s">
        <v>208</v>
      </c>
      <c r="BE303" s="236">
        <f>IF(N303="základní",J303,0)</f>
        <v>0</v>
      </c>
      <c r="BF303" s="236">
        <f>IF(N303="snížená",J303,0)</f>
        <v>0</v>
      </c>
      <c r="BG303" s="236">
        <f>IF(N303="zákl. přenesená",J303,0)</f>
        <v>0</v>
      </c>
      <c r="BH303" s="236">
        <f>IF(N303="sníž. přenesená",J303,0)</f>
        <v>0</v>
      </c>
      <c r="BI303" s="236">
        <f>IF(N303="nulová",J303,0)</f>
        <v>0</v>
      </c>
      <c r="BJ303" s="16" t="s">
        <v>81</v>
      </c>
      <c r="BK303" s="236">
        <f>ROUND(I303*H303,2)</f>
        <v>0</v>
      </c>
      <c r="BL303" s="16" t="s">
        <v>221</v>
      </c>
      <c r="BM303" s="235" t="s">
        <v>775</v>
      </c>
    </row>
    <row r="304" s="1" customFormat="1" ht="16.5" customHeight="1">
      <c r="B304" s="37"/>
      <c r="C304" s="224" t="s">
        <v>776</v>
      </c>
      <c r="D304" s="224" t="s">
        <v>209</v>
      </c>
      <c r="E304" s="225" t="s">
        <v>777</v>
      </c>
      <c r="F304" s="226" t="s">
        <v>778</v>
      </c>
      <c r="G304" s="227" t="s">
        <v>284</v>
      </c>
      <c r="H304" s="228">
        <v>50</v>
      </c>
      <c r="I304" s="229"/>
      <c r="J304" s="230">
        <f>ROUND(I304*H304,2)</f>
        <v>0</v>
      </c>
      <c r="K304" s="226" t="s">
        <v>1</v>
      </c>
      <c r="L304" s="42"/>
      <c r="M304" s="231" t="s">
        <v>1</v>
      </c>
      <c r="N304" s="232" t="s">
        <v>38</v>
      </c>
      <c r="O304" s="85"/>
      <c r="P304" s="233">
        <f>O304*H304</f>
        <v>0</v>
      </c>
      <c r="Q304" s="233">
        <v>0</v>
      </c>
      <c r="R304" s="233">
        <f>Q304*H304</f>
        <v>0</v>
      </c>
      <c r="S304" s="233">
        <v>0</v>
      </c>
      <c r="T304" s="234">
        <f>S304*H304</f>
        <v>0</v>
      </c>
      <c r="AR304" s="235" t="s">
        <v>221</v>
      </c>
      <c r="AT304" s="235" t="s">
        <v>209</v>
      </c>
      <c r="AU304" s="235" t="s">
        <v>83</v>
      </c>
      <c r="AY304" s="16" t="s">
        <v>208</v>
      </c>
      <c r="BE304" s="236">
        <f>IF(N304="základní",J304,0)</f>
        <v>0</v>
      </c>
      <c r="BF304" s="236">
        <f>IF(N304="snížená",J304,0)</f>
        <v>0</v>
      </c>
      <c r="BG304" s="236">
        <f>IF(N304="zákl. přenesená",J304,0)</f>
        <v>0</v>
      </c>
      <c r="BH304" s="236">
        <f>IF(N304="sníž. přenesená",J304,0)</f>
        <v>0</v>
      </c>
      <c r="BI304" s="236">
        <f>IF(N304="nulová",J304,0)</f>
        <v>0</v>
      </c>
      <c r="BJ304" s="16" t="s">
        <v>81</v>
      </c>
      <c r="BK304" s="236">
        <f>ROUND(I304*H304,2)</f>
        <v>0</v>
      </c>
      <c r="BL304" s="16" t="s">
        <v>221</v>
      </c>
      <c r="BM304" s="235" t="s">
        <v>779</v>
      </c>
    </row>
    <row r="305" s="1" customFormat="1" ht="16.5" customHeight="1">
      <c r="B305" s="37"/>
      <c r="C305" s="224" t="s">
        <v>780</v>
      </c>
      <c r="D305" s="224" t="s">
        <v>209</v>
      </c>
      <c r="E305" s="225" t="s">
        <v>781</v>
      </c>
      <c r="F305" s="226" t="s">
        <v>782</v>
      </c>
      <c r="G305" s="227" t="s">
        <v>284</v>
      </c>
      <c r="H305" s="228">
        <v>100</v>
      </c>
      <c r="I305" s="229"/>
      <c r="J305" s="230">
        <f>ROUND(I305*H305,2)</f>
        <v>0</v>
      </c>
      <c r="K305" s="226" t="s">
        <v>1</v>
      </c>
      <c r="L305" s="42"/>
      <c r="M305" s="231" t="s">
        <v>1</v>
      </c>
      <c r="N305" s="232" t="s">
        <v>38</v>
      </c>
      <c r="O305" s="85"/>
      <c r="P305" s="233">
        <f>O305*H305</f>
        <v>0</v>
      </c>
      <c r="Q305" s="233">
        <v>0</v>
      </c>
      <c r="R305" s="233">
        <f>Q305*H305</f>
        <v>0</v>
      </c>
      <c r="S305" s="233">
        <v>0</v>
      </c>
      <c r="T305" s="234">
        <f>S305*H305</f>
        <v>0</v>
      </c>
      <c r="AR305" s="235" t="s">
        <v>221</v>
      </c>
      <c r="AT305" s="235" t="s">
        <v>209</v>
      </c>
      <c r="AU305" s="235" t="s">
        <v>83</v>
      </c>
      <c r="AY305" s="16" t="s">
        <v>208</v>
      </c>
      <c r="BE305" s="236">
        <f>IF(N305="základní",J305,0)</f>
        <v>0</v>
      </c>
      <c r="BF305" s="236">
        <f>IF(N305="snížená",J305,0)</f>
        <v>0</v>
      </c>
      <c r="BG305" s="236">
        <f>IF(N305="zákl. přenesená",J305,0)</f>
        <v>0</v>
      </c>
      <c r="BH305" s="236">
        <f>IF(N305="sníž. přenesená",J305,0)</f>
        <v>0</v>
      </c>
      <c r="BI305" s="236">
        <f>IF(N305="nulová",J305,0)</f>
        <v>0</v>
      </c>
      <c r="BJ305" s="16" t="s">
        <v>81</v>
      </c>
      <c r="BK305" s="236">
        <f>ROUND(I305*H305,2)</f>
        <v>0</v>
      </c>
      <c r="BL305" s="16" t="s">
        <v>221</v>
      </c>
      <c r="BM305" s="235" t="s">
        <v>783</v>
      </c>
    </row>
    <row r="306" s="1" customFormat="1" ht="16.5" customHeight="1">
      <c r="B306" s="37"/>
      <c r="C306" s="224" t="s">
        <v>784</v>
      </c>
      <c r="D306" s="224" t="s">
        <v>209</v>
      </c>
      <c r="E306" s="225" t="s">
        <v>781</v>
      </c>
      <c r="F306" s="226" t="s">
        <v>782</v>
      </c>
      <c r="G306" s="227" t="s">
        <v>284</v>
      </c>
      <c r="H306" s="228">
        <v>60</v>
      </c>
      <c r="I306" s="229"/>
      <c r="J306" s="230">
        <f>ROUND(I306*H306,2)</f>
        <v>0</v>
      </c>
      <c r="K306" s="226" t="s">
        <v>1</v>
      </c>
      <c r="L306" s="42"/>
      <c r="M306" s="231" t="s">
        <v>1</v>
      </c>
      <c r="N306" s="232" t="s">
        <v>38</v>
      </c>
      <c r="O306" s="85"/>
      <c r="P306" s="233">
        <f>O306*H306</f>
        <v>0</v>
      </c>
      <c r="Q306" s="233">
        <v>0</v>
      </c>
      <c r="R306" s="233">
        <f>Q306*H306</f>
        <v>0</v>
      </c>
      <c r="S306" s="233">
        <v>0</v>
      </c>
      <c r="T306" s="234">
        <f>S306*H306</f>
        <v>0</v>
      </c>
      <c r="AR306" s="235" t="s">
        <v>221</v>
      </c>
      <c r="AT306" s="235" t="s">
        <v>209</v>
      </c>
      <c r="AU306" s="235" t="s">
        <v>83</v>
      </c>
      <c r="AY306" s="16" t="s">
        <v>208</v>
      </c>
      <c r="BE306" s="236">
        <f>IF(N306="základní",J306,0)</f>
        <v>0</v>
      </c>
      <c r="BF306" s="236">
        <f>IF(N306="snížená",J306,0)</f>
        <v>0</v>
      </c>
      <c r="BG306" s="236">
        <f>IF(N306="zákl. přenesená",J306,0)</f>
        <v>0</v>
      </c>
      <c r="BH306" s="236">
        <f>IF(N306="sníž. přenesená",J306,0)</f>
        <v>0</v>
      </c>
      <c r="BI306" s="236">
        <f>IF(N306="nulová",J306,0)</f>
        <v>0</v>
      </c>
      <c r="BJ306" s="16" t="s">
        <v>81</v>
      </c>
      <c r="BK306" s="236">
        <f>ROUND(I306*H306,2)</f>
        <v>0</v>
      </c>
      <c r="BL306" s="16" t="s">
        <v>221</v>
      </c>
      <c r="BM306" s="235" t="s">
        <v>785</v>
      </c>
    </row>
    <row r="307" s="1" customFormat="1" ht="16.5" customHeight="1">
      <c r="B307" s="37"/>
      <c r="C307" s="224" t="s">
        <v>786</v>
      </c>
      <c r="D307" s="224" t="s">
        <v>209</v>
      </c>
      <c r="E307" s="225" t="s">
        <v>781</v>
      </c>
      <c r="F307" s="226" t="s">
        <v>782</v>
      </c>
      <c r="G307" s="227" t="s">
        <v>284</v>
      </c>
      <c r="H307" s="228">
        <v>30</v>
      </c>
      <c r="I307" s="229"/>
      <c r="J307" s="230">
        <f>ROUND(I307*H307,2)</f>
        <v>0</v>
      </c>
      <c r="K307" s="226" t="s">
        <v>1</v>
      </c>
      <c r="L307" s="42"/>
      <c r="M307" s="231" t="s">
        <v>1</v>
      </c>
      <c r="N307" s="232" t="s">
        <v>38</v>
      </c>
      <c r="O307" s="85"/>
      <c r="P307" s="233">
        <f>O307*H307</f>
        <v>0</v>
      </c>
      <c r="Q307" s="233">
        <v>0</v>
      </c>
      <c r="R307" s="233">
        <f>Q307*H307</f>
        <v>0</v>
      </c>
      <c r="S307" s="233">
        <v>0</v>
      </c>
      <c r="T307" s="234">
        <f>S307*H307</f>
        <v>0</v>
      </c>
      <c r="AR307" s="235" t="s">
        <v>221</v>
      </c>
      <c r="AT307" s="235" t="s">
        <v>209</v>
      </c>
      <c r="AU307" s="235" t="s">
        <v>83</v>
      </c>
      <c r="AY307" s="16" t="s">
        <v>208</v>
      </c>
      <c r="BE307" s="236">
        <f>IF(N307="základní",J307,0)</f>
        <v>0</v>
      </c>
      <c r="BF307" s="236">
        <f>IF(N307="snížená",J307,0)</f>
        <v>0</v>
      </c>
      <c r="BG307" s="236">
        <f>IF(N307="zákl. přenesená",J307,0)</f>
        <v>0</v>
      </c>
      <c r="BH307" s="236">
        <f>IF(N307="sníž. přenesená",J307,0)</f>
        <v>0</v>
      </c>
      <c r="BI307" s="236">
        <f>IF(N307="nulová",J307,0)</f>
        <v>0</v>
      </c>
      <c r="BJ307" s="16" t="s">
        <v>81</v>
      </c>
      <c r="BK307" s="236">
        <f>ROUND(I307*H307,2)</f>
        <v>0</v>
      </c>
      <c r="BL307" s="16" t="s">
        <v>221</v>
      </c>
      <c r="BM307" s="235" t="s">
        <v>787</v>
      </c>
    </row>
    <row r="308" s="1" customFormat="1" ht="16.5" customHeight="1">
      <c r="B308" s="37"/>
      <c r="C308" s="224" t="s">
        <v>788</v>
      </c>
      <c r="D308" s="224" t="s">
        <v>209</v>
      </c>
      <c r="E308" s="225" t="s">
        <v>789</v>
      </c>
      <c r="F308" s="226" t="s">
        <v>790</v>
      </c>
      <c r="G308" s="227" t="s">
        <v>600</v>
      </c>
      <c r="H308" s="228">
        <v>30</v>
      </c>
      <c r="I308" s="229"/>
      <c r="J308" s="230">
        <f>ROUND(I308*H308,2)</f>
        <v>0</v>
      </c>
      <c r="K308" s="226" t="s">
        <v>1</v>
      </c>
      <c r="L308" s="42"/>
      <c r="M308" s="231" t="s">
        <v>1</v>
      </c>
      <c r="N308" s="232" t="s">
        <v>38</v>
      </c>
      <c r="O308" s="85"/>
      <c r="P308" s="233">
        <f>O308*H308</f>
        <v>0</v>
      </c>
      <c r="Q308" s="233">
        <v>0</v>
      </c>
      <c r="R308" s="233">
        <f>Q308*H308</f>
        <v>0</v>
      </c>
      <c r="S308" s="233">
        <v>0</v>
      </c>
      <c r="T308" s="234">
        <f>S308*H308</f>
        <v>0</v>
      </c>
      <c r="AR308" s="235" t="s">
        <v>221</v>
      </c>
      <c r="AT308" s="235" t="s">
        <v>209</v>
      </c>
      <c r="AU308" s="235" t="s">
        <v>83</v>
      </c>
      <c r="AY308" s="16" t="s">
        <v>208</v>
      </c>
      <c r="BE308" s="236">
        <f>IF(N308="základní",J308,0)</f>
        <v>0</v>
      </c>
      <c r="BF308" s="236">
        <f>IF(N308="snížená",J308,0)</f>
        <v>0</v>
      </c>
      <c r="BG308" s="236">
        <f>IF(N308="zákl. přenesená",J308,0)</f>
        <v>0</v>
      </c>
      <c r="BH308" s="236">
        <f>IF(N308="sníž. přenesená",J308,0)</f>
        <v>0</v>
      </c>
      <c r="BI308" s="236">
        <f>IF(N308="nulová",J308,0)</f>
        <v>0</v>
      </c>
      <c r="BJ308" s="16" t="s">
        <v>81</v>
      </c>
      <c r="BK308" s="236">
        <f>ROUND(I308*H308,2)</f>
        <v>0</v>
      </c>
      <c r="BL308" s="16" t="s">
        <v>221</v>
      </c>
      <c r="BM308" s="235" t="s">
        <v>791</v>
      </c>
    </row>
    <row r="309" s="1" customFormat="1" ht="16.5" customHeight="1">
      <c r="B309" s="37"/>
      <c r="C309" s="224" t="s">
        <v>792</v>
      </c>
      <c r="D309" s="224" t="s">
        <v>209</v>
      </c>
      <c r="E309" s="225" t="s">
        <v>793</v>
      </c>
      <c r="F309" s="226" t="s">
        <v>778</v>
      </c>
      <c r="G309" s="227" t="s">
        <v>284</v>
      </c>
      <c r="H309" s="228">
        <v>30</v>
      </c>
      <c r="I309" s="229"/>
      <c r="J309" s="230">
        <f>ROUND(I309*H309,2)</f>
        <v>0</v>
      </c>
      <c r="K309" s="226" t="s">
        <v>1</v>
      </c>
      <c r="L309" s="42"/>
      <c r="M309" s="231" t="s">
        <v>1</v>
      </c>
      <c r="N309" s="232" t="s">
        <v>38</v>
      </c>
      <c r="O309" s="85"/>
      <c r="P309" s="233">
        <f>O309*H309</f>
        <v>0</v>
      </c>
      <c r="Q309" s="233">
        <v>0</v>
      </c>
      <c r="R309" s="233">
        <f>Q309*H309</f>
        <v>0</v>
      </c>
      <c r="S309" s="233">
        <v>0</v>
      </c>
      <c r="T309" s="234">
        <f>S309*H309</f>
        <v>0</v>
      </c>
      <c r="AR309" s="235" t="s">
        <v>221</v>
      </c>
      <c r="AT309" s="235" t="s">
        <v>209</v>
      </c>
      <c r="AU309" s="235" t="s">
        <v>83</v>
      </c>
      <c r="AY309" s="16" t="s">
        <v>208</v>
      </c>
      <c r="BE309" s="236">
        <f>IF(N309="základní",J309,0)</f>
        <v>0</v>
      </c>
      <c r="BF309" s="236">
        <f>IF(N309="snížená",J309,0)</f>
        <v>0</v>
      </c>
      <c r="BG309" s="236">
        <f>IF(N309="zákl. přenesená",J309,0)</f>
        <v>0</v>
      </c>
      <c r="BH309" s="236">
        <f>IF(N309="sníž. přenesená",J309,0)</f>
        <v>0</v>
      </c>
      <c r="BI309" s="236">
        <f>IF(N309="nulová",J309,0)</f>
        <v>0</v>
      </c>
      <c r="BJ309" s="16" t="s">
        <v>81</v>
      </c>
      <c r="BK309" s="236">
        <f>ROUND(I309*H309,2)</f>
        <v>0</v>
      </c>
      <c r="BL309" s="16" t="s">
        <v>221</v>
      </c>
      <c r="BM309" s="235" t="s">
        <v>794</v>
      </c>
    </row>
    <row r="310" s="1" customFormat="1" ht="16.5" customHeight="1">
      <c r="B310" s="37"/>
      <c r="C310" s="224" t="s">
        <v>795</v>
      </c>
      <c r="D310" s="224" t="s">
        <v>209</v>
      </c>
      <c r="E310" s="225" t="s">
        <v>796</v>
      </c>
      <c r="F310" s="226" t="s">
        <v>797</v>
      </c>
      <c r="G310" s="227" t="s">
        <v>600</v>
      </c>
      <c r="H310" s="228">
        <v>30</v>
      </c>
      <c r="I310" s="229"/>
      <c r="J310" s="230">
        <f>ROUND(I310*H310,2)</f>
        <v>0</v>
      </c>
      <c r="K310" s="226" t="s">
        <v>1</v>
      </c>
      <c r="L310" s="42"/>
      <c r="M310" s="231" t="s">
        <v>1</v>
      </c>
      <c r="N310" s="232" t="s">
        <v>38</v>
      </c>
      <c r="O310" s="85"/>
      <c r="P310" s="233">
        <f>O310*H310</f>
        <v>0</v>
      </c>
      <c r="Q310" s="233">
        <v>0</v>
      </c>
      <c r="R310" s="233">
        <f>Q310*H310</f>
        <v>0</v>
      </c>
      <c r="S310" s="233">
        <v>0</v>
      </c>
      <c r="T310" s="234">
        <f>S310*H310</f>
        <v>0</v>
      </c>
      <c r="AR310" s="235" t="s">
        <v>221</v>
      </c>
      <c r="AT310" s="235" t="s">
        <v>209</v>
      </c>
      <c r="AU310" s="235" t="s">
        <v>83</v>
      </c>
      <c r="AY310" s="16" t="s">
        <v>208</v>
      </c>
      <c r="BE310" s="236">
        <f>IF(N310="základní",J310,0)</f>
        <v>0</v>
      </c>
      <c r="BF310" s="236">
        <f>IF(N310="snížená",J310,0)</f>
        <v>0</v>
      </c>
      <c r="BG310" s="236">
        <f>IF(N310="zákl. přenesená",J310,0)</f>
        <v>0</v>
      </c>
      <c r="BH310" s="236">
        <f>IF(N310="sníž. přenesená",J310,0)</f>
        <v>0</v>
      </c>
      <c r="BI310" s="236">
        <f>IF(N310="nulová",J310,0)</f>
        <v>0</v>
      </c>
      <c r="BJ310" s="16" t="s">
        <v>81</v>
      </c>
      <c r="BK310" s="236">
        <f>ROUND(I310*H310,2)</f>
        <v>0</v>
      </c>
      <c r="BL310" s="16" t="s">
        <v>221</v>
      </c>
      <c r="BM310" s="235" t="s">
        <v>798</v>
      </c>
    </row>
    <row r="311" s="10" customFormat="1" ht="22.8" customHeight="1">
      <c r="B311" s="210"/>
      <c r="C311" s="211"/>
      <c r="D311" s="212" t="s">
        <v>72</v>
      </c>
      <c r="E311" s="248" t="s">
        <v>799</v>
      </c>
      <c r="F311" s="248" t="s">
        <v>800</v>
      </c>
      <c r="G311" s="211"/>
      <c r="H311" s="211"/>
      <c r="I311" s="214"/>
      <c r="J311" s="249">
        <f>BK311</f>
        <v>0</v>
      </c>
      <c r="K311" s="211"/>
      <c r="L311" s="216"/>
      <c r="M311" s="217"/>
      <c r="N311" s="218"/>
      <c r="O311" s="218"/>
      <c r="P311" s="219">
        <f>SUM(P312:P313)</f>
        <v>0</v>
      </c>
      <c r="Q311" s="218"/>
      <c r="R311" s="219">
        <f>SUM(R312:R313)</f>
        <v>0</v>
      </c>
      <c r="S311" s="218"/>
      <c r="T311" s="220">
        <f>SUM(T312:T313)</f>
        <v>0</v>
      </c>
      <c r="AR311" s="221" t="s">
        <v>81</v>
      </c>
      <c r="AT311" s="222" t="s">
        <v>72</v>
      </c>
      <c r="AU311" s="222" t="s">
        <v>81</v>
      </c>
      <c r="AY311" s="221" t="s">
        <v>208</v>
      </c>
      <c r="BK311" s="223">
        <f>SUM(BK312:BK313)</f>
        <v>0</v>
      </c>
    </row>
    <row r="312" s="1" customFormat="1" ht="16.5" customHeight="1">
      <c r="B312" s="37"/>
      <c r="C312" s="224" t="s">
        <v>801</v>
      </c>
      <c r="D312" s="224" t="s">
        <v>209</v>
      </c>
      <c r="E312" s="225" t="s">
        <v>802</v>
      </c>
      <c r="F312" s="226" t="s">
        <v>803</v>
      </c>
      <c r="G312" s="227" t="s">
        <v>600</v>
      </c>
      <c r="H312" s="228">
        <v>90</v>
      </c>
      <c r="I312" s="229"/>
      <c r="J312" s="230">
        <f>ROUND(I312*H312,2)</f>
        <v>0</v>
      </c>
      <c r="K312" s="226" t="s">
        <v>1</v>
      </c>
      <c r="L312" s="42"/>
      <c r="M312" s="231" t="s">
        <v>1</v>
      </c>
      <c r="N312" s="232" t="s">
        <v>38</v>
      </c>
      <c r="O312" s="85"/>
      <c r="P312" s="233">
        <f>O312*H312</f>
        <v>0</v>
      </c>
      <c r="Q312" s="233">
        <v>0</v>
      </c>
      <c r="R312" s="233">
        <f>Q312*H312</f>
        <v>0</v>
      </c>
      <c r="S312" s="233">
        <v>0</v>
      </c>
      <c r="T312" s="234">
        <f>S312*H312</f>
        <v>0</v>
      </c>
      <c r="AR312" s="235" t="s">
        <v>221</v>
      </c>
      <c r="AT312" s="235" t="s">
        <v>209</v>
      </c>
      <c r="AU312" s="235" t="s">
        <v>83</v>
      </c>
      <c r="AY312" s="16" t="s">
        <v>208</v>
      </c>
      <c r="BE312" s="236">
        <f>IF(N312="základní",J312,0)</f>
        <v>0</v>
      </c>
      <c r="BF312" s="236">
        <f>IF(N312="snížená",J312,0)</f>
        <v>0</v>
      </c>
      <c r="BG312" s="236">
        <f>IF(N312="zákl. přenesená",J312,0)</f>
        <v>0</v>
      </c>
      <c r="BH312" s="236">
        <f>IF(N312="sníž. přenesená",J312,0)</f>
        <v>0</v>
      </c>
      <c r="BI312" s="236">
        <f>IF(N312="nulová",J312,0)</f>
        <v>0</v>
      </c>
      <c r="BJ312" s="16" t="s">
        <v>81</v>
      </c>
      <c r="BK312" s="236">
        <f>ROUND(I312*H312,2)</f>
        <v>0</v>
      </c>
      <c r="BL312" s="16" t="s">
        <v>221</v>
      </c>
      <c r="BM312" s="235" t="s">
        <v>804</v>
      </c>
    </row>
    <row r="313" s="1" customFormat="1" ht="16.5" customHeight="1">
      <c r="B313" s="37"/>
      <c r="C313" s="224" t="s">
        <v>805</v>
      </c>
      <c r="D313" s="224" t="s">
        <v>209</v>
      </c>
      <c r="E313" s="225" t="s">
        <v>806</v>
      </c>
      <c r="F313" s="226" t="s">
        <v>807</v>
      </c>
      <c r="G313" s="227" t="s">
        <v>600</v>
      </c>
      <c r="H313" s="228">
        <v>50</v>
      </c>
      <c r="I313" s="229"/>
      <c r="J313" s="230">
        <f>ROUND(I313*H313,2)</f>
        <v>0</v>
      </c>
      <c r="K313" s="226" t="s">
        <v>1</v>
      </c>
      <c r="L313" s="42"/>
      <c r="M313" s="231" t="s">
        <v>1</v>
      </c>
      <c r="N313" s="232" t="s">
        <v>38</v>
      </c>
      <c r="O313" s="85"/>
      <c r="P313" s="233">
        <f>O313*H313</f>
        <v>0</v>
      </c>
      <c r="Q313" s="233">
        <v>0</v>
      </c>
      <c r="R313" s="233">
        <f>Q313*H313</f>
        <v>0</v>
      </c>
      <c r="S313" s="233">
        <v>0</v>
      </c>
      <c r="T313" s="234">
        <f>S313*H313</f>
        <v>0</v>
      </c>
      <c r="AR313" s="235" t="s">
        <v>221</v>
      </c>
      <c r="AT313" s="235" t="s">
        <v>209</v>
      </c>
      <c r="AU313" s="235" t="s">
        <v>83</v>
      </c>
      <c r="AY313" s="16" t="s">
        <v>208</v>
      </c>
      <c r="BE313" s="236">
        <f>IF(N313="základní",J313,0)</f>
        <v>0</v>
      </c>
      <c r="BF313" s="236">
        <f>IF(N313="snížená",J313,0)</f>
        <v>0</v>
      </c>
      <c r="BG313" s="236">
        <f>IF(N313="zákl. přenesená",J313,0)</f>
        <v>0</v>
      </c>
      <c r="BH313" s="236">
        <f>IF(N313="sníž. přenesená",J313,0)</f>
        <v>0</v>
      </c>
      <c r="BI313" s="236">
        <f>IF(N313="nulová",J313,0)</f>
        <v>0</v>
      </c>
      <c r="BJ313" s="16" t="s">
        <v>81</v>
      </c>
      <c r="BK313" s="236">
        <f>ROUND(I313*H313,2)</f>
        <v>0</v>
      </c>
      <c r="BL313" s="16" t="s">
        <v>221</v>
      </c>
      <c r="BM313" s="235" t="s">
        <v>808</v>
      </c>
    </row>
    <row r="314" s="10" customFormat="1" ht="22.8" customHeight="1">
      <c r="B314" s="210"/>
      <c r="C314" s="211"/>
      <c r="D314" s="212" t="s">
        <v>72</v>
      </c>
      <c r="E314" s="248" t="s">
        <v>809</v>
      </c>
      <c r="F314" s="248" t="s">
        <v>810</v>
      </c>
      <c r="G314" s="211"/>
      <c r="H314" s="211"/>
      <c r="I314" s="214"/>
      <c r="J314" s="249">
        <f>BK314</f>
        <v>0</v>
      </c>
      <c r="K314" s="211"/>
      <c r="L314" s="216"/>
      <c r="M314" s="217"/>
      <c r="N314" s="218"/>
      <c r="O314" s="218"/>
      <c r="P314" s="219">
        <f>SUM(P315:P321)</f>
        <v>0</v>
      </c>
      <c r="Q314" s="218"/>
      <c r="R314" s="219">
        <f>SUM(R315:R321)</f>
        <v>0</v>
      </c>
      <c r="S314" s="218"/>
      <c r="T314" s="220">
        <f>SUM(T315:T321)</f>
        <v>0</v>
      </c>
      <c r="AR314" s="221" t="s">
        <v>81</v>
      </c>
      <c r="AT314" s="222" t="s">
        <v>72</v>
      </c>
      <c r="AU314" s="222" t="s">
        <v>81</v>
      </c>
      <c r="AY314" s="221" t="s">
        <v>208</v>
      </c>
      <c r="BK314" s="223">
        <f>SUM(BK315:BK321)</f>
        <v>0</v>
      </c>
    </row>
    <row r="315" s="1" customFormat="1" ht="16.5" customHeight="1">
      <c r="B315" s="37"/>
      <c r="C315" s="224" t="s">
        <v>811</v>
      </c>
      <c r="D315" s="224" t="s">
        <v>209</v>
      </c>
      <c r="E315" s="225" t="s">
        <v>812</v>
      </c>
      <c r="F315" s="226" t="s">
        <v>813</v>
      </c>
      <c r="G315" s="227" t="s">
        <v>600</v>
      </c>
      <c r="H315" s="228">
        <v>50</v>
      </c>
      <c r="I315" s="229"/>
      <c r="J315" s="230">
        <f>ROUND(I315*H315,2)</f>
        <v>0</v>
      </c>
      <c r="K315" s="226" t="s">
        <v>1</v>
      </c>
      <c r="L315" s="42"/>
      <c r="M315" s="231" t="s">
        <v>1</v>
      </c>
      <c r="N315" s="232" t="s">
        <v>38</v>
      </c>
      <c r="O315" s="85"/>
      <c r="P315" s="233">
        <f>O315*H315</f>
        <v>0</v>
      </c>
      <c r="Q315" s="233">
        <v>0</v>
      </c>
      <c r="R315" s="233">
        <f>Q315*H315</f>
        <v>0</v>
      </c>
      <c r="S315" s="233">
        <v>0</v>
      </c>
      <c r="T315" s="234">
        <f>S315*H315</f>
        <v>0</v>
      </c>
      <c r="AR315" s="235" t="s">
        <v>221</v>
      </c>
      <c r="AT315" s="235" t="s">
        <v>209</v>
      </c>
      <c r="AU315" s="235" t="s">
        <v>83</v>
      </c>
      <c r="AY315" s="16" t="s">
        <v>208</v>
      </c>
      <c r="BE315" s="236">
        <f>IF(N315="základní",J315,0)</f>
        <v>0</v>
      </c>
      <c r="BF315" s="236">
        <f>IF(N315="snížená",J315,0)</f>
        <v>0</v>
      </c>
      <c r="BG315" s="236">
        <f>IF(N315="zákl. přenesená",J315,0)</f>
        <v>0</v>
      </c>
      <c r="BH315" s="236">
        <f>IF(N315="sníž. přenesená",J315,0)</f>
        <v>0</v>
      </c>
      <c r="BI315" s="236">
        <f>IF(N315="nulová",J315,0)</f>
        <v>0</v>
      </c>
      <c r="BJ315" s="16" t="s">
        <v>81</v>
      </c>
      <c r="BK315" s="236">
        <f>ROUND(I315*H315,2)</f>
        <v>0</v>
      </c>
      <c r="BL315" s="16" t="s">
        <v>221</v>
      </c>
      <c r="BM315" s="235" t="s">
        <v>814</v>
      </c>
    </row>
    <row r="316" s="1" customFormat="1" ht="16.5" customHeight="1">
      <c r="B316" s="37"/>
      <c r="C316" s="224" t="s">
        <v>815</v>
      </c>
      <c r="D316" s="224" t="s">
        <v>209</v>
      </c>
      <c r="E316" s="225" t="s">
        <v>816</v>
      </c>
      <c r="F316" s="226" t="s">
        <v>817</v>
      </c>
      <c r="G316" s="227" t="s">
        <v>600</v>
      </c>
      <c r="H316" s="228">
        <v>599</v>
      </c>
      <c r="I316" s="229"/>
      <c r="J316" s="230">
        <f>ROUND(I316*H316,2)</f>
        <v>0</v>
      </c>
      <c r="K316" s="226" t="s">
        <v>1</v>
      </c>
      <c r="L316" s="42"/>
      <c r="M316" s="231" t="s">
        <v>1</v>
      </c>
      <c r="N316" s="232" t="s">
        <v>38</v>
      </c>
      <c r="O316" s="85"/>
      <c r="P316" s="233">
        <f>O316*H316</f>
        <v>0</v>
      </c>
      <c r="Q316" s="233">
        <v>0</v>
      </c>
      <c r="R316" s="233">
        <f>Q316*H316</f>
        <v>0</v>
      </c>
      <c r="S316" s="233">
        <v>0</v>
      </c>
      <c r="T316" s="234">
        <f>S316*H316</f>
        <v>0</v>
      </c>
      <c r="AR316" s="235" t="s">
        <v>221</v>
      </c>
      <c r="AT316" s="235" t="s">
        <v>209</v>
      </c>
      <c r="AU316" s="235" t="s">
        <v>83</v>
      </c>
      <c r="AY316" s="16" t="s">
        <v>208</v>
      </c>
      <c r="BE316" s="236">
        <f>IF(N316="základní",J316,0)</f>
        <v>0</v>
      </c>
      <c r="BF316" s="236">
        <f>IF(N316="snížená",J316,0)</f>
        <v>0</v>
      </c>
      <c r="BG316" s="236">
        <f>IF(N316="zákl. přenesená",J316,0)</f>
        <v>0</v>
      </c>
      <c r="BH316" s="236">
        <f>IF(N316="sníž. přenesená",J316,0)</f>
        <v>0</v>
      </c>
      <c r="BI316" s="236">
        <f>IF(N316="nulová",J316,0)</f>
        <v>0</v>
      </c>
      <c r="BJ316" s="16" t="s">
        <v>81</v>
      </c>
      <c r="BK316" s="236">
        <f>ROUND(I316*H316,2)</f>
        <v>0</v>
      </c>
      <c r="BL316" s="16" t="s">
        <v>221</v>
      </c>
      <c r="BM316" s="235" t="s">
        <v>818</v>
      </c>
    </row>
    <row r="317" s="1" customFormat="1" ht="16.5" customHeight="1">
      <c r="B317" s="37"/>
      <c r="C317" s="224" t="s">
        <v>819</v>
      </c>
      <c r="D317" s="224" t="s">
        <v>209</v>
      </c>
      <c r="E317" s="225" t="s">
        <v>820</v>
      </c>
      <c r="F317" s="226" t="s">
        <v>821</v>
      </c>
      <c r="G317" s="227" t="s">
        <v>600</v>
      </c>
      <c r="H317" s="228">
        <v>33</v>
      </c>
      <c r="I317" s="229"/>
      <c r="J317" s="230">
        <f>ROUND(I317*H317,2)</f>
        <v>0</v>
      </c>
      <c r="K317" s="226" t="s">
        <v>1</v>
      </c>
      <c r="L317" s="42"/>
      <c r="M317" s="231" t="s">
        <v>1</v>
      </c>
      <c r="N317" s="232" t="s">
        <v>38</v>
      </c>
      <c r="O317" s="85"/>
      <c r="P317" s="233">
        <f>O317*H317</f>
        <v>0</v>
      </c>
      <c r="Q317" s="233">
        <v>0</v>
      </c>
      <c r="R317" s="233">
        <f>Q317*H317</f>
        <v>0</v>
      </c>
      <c r="S317" s="233">
        <v>0</v>
      </c>
      <c r="T317" s="234">
        <f>S317*H317</f>
        <v>0</v>
      </c>
      <c r="AR317" s="235" t="s">
        <v>221</v>
      </c>
      <c r="AT317" s="235" t="s">
        <v>209</v>
      </c>
      <c r="AU317" s="235" t="s">
        <v>83</v>
      </c>
      <c r="AY317" s="16" t="s">
        <v>208</v>
      </c>
      <c r="BE317" s="236">
        <f>IF(N317="základní",J317,0)</f>
        <v>0</v>
      </c>
      <c r="BF317" s="236">
        <f>IF(N317="snížená",J317,0)</f>
        <v>0</v>
      </c>
      <c r="BG317" s="236">
        <f>IF(N317="zákl. přenesená",J317,0)</f>
        <v>0</v>
      </c>
      <c r="BH317" s="236">
        <f>IF(N317="sníž. přenesená",J317,0)</f>
        <v>0</v>
      </c>
      <c r="BI317" s="236">
        <f>IF(N317="nulová",J317,0)</f>
        <v>0</v>
      </c>
      <c r="BJ317" s="16" t="s">
        <v>81</v>
      </c>
      <c r="BK317" s="236">
        <f>ROUND(I317*H317,2)</f>
        <v>0</v>
      </c>
      <c r="BL317" s="16" t="s">
        <v>221</v>
      </c>
      <c r="BM317" s="235" t="s">
        <v>822</v>
      </c>
    </row>
    <row r="318" s="1" customFormat="1" ht="16.5" customHeight="1">
      <c r="B318" s="37"/>
      <c r="C318" s="224" t="s">
        <v>823</v>
      </c>
      <c r="D318" s="224" t="s">
        <v>209</v>
      </c>
      <c r="E318" s="225" t="s">
        <v>824</v>
      </c>
      <c r="F318" s="226" t="s">
        <v>825</v>
      </c>
      <c r="G318" s="227" t="s">
        <v>600</v>
      </c>
      <c r="H318" s="228">
        <v>150</v>
      </c>
      <c r="I318" s="229"/>
      <c r="J318" s="230">
        <f>ROUND(I318*H318,2)</f>
        <v>0</v>
      </c>
      <c r="K318" s="226" t="s">
        <v>1</v>
      </c>
      <c r="L318" s="42"/>
      <c r="M318" s="231" t="s">
        <v>1</v>
      </c>
      <c r="N318" s="232" t="s">
        <v>38</v>
      </c>
      <c r="O318" s="85"/>
      <c r="P318" s="233">
        <f>O318*H318</f>
        <v>0</v>
      </c>
      <c r="Q318" s="233">
        <v>0</v>
      </c>
      <c r="R318" s="233">
        <f>Q318*H318</f>
        <v>0</v>
      </c>
      <c r="S318" s="233">
        <v>0</v>
      </c>
      <c r="T318" s="234">
        <f>S318*H318</f>
        <v>0</v>
      </c>
      <c r="AR318" s="235" t="s">
        <v>221</v>
      </c>
      <c r="AT318" s="235" t="s">
        <v>209</v>
      </c>
      <c r="AU318" s="235" t="s">
        <v>83</v>
      </c>
      <c r="AY318" s="16" t="s">
        <v>208</v>
      </c>
      <c r="BE318" s="236">
        <f>IF(N318="základní",J318,0)</f>
        <v>0</v>
      </c>
      <c r="BF318" s="236">
        <f>IF(N318="snížená",J318,0)</f>
        <v>0</v>
      </c>
      <c r="BG318" s="236">
        <f>IF(N318="zákl. přenesená",J318,0)</f>
        <v>0</v>
      </c>
      <c r="BH318" s="236">
        <f>IF(N318="sníž. přenesená",J318,0)</f>
        <v>0</v>
      </c>
      <c r="BI318" s="236">
        <f>IF(N318="nulová",J318,0)</f>
        <v>0</v>
      </c>
      <c r="BJ318" s="16" t="s">
        <v>81</v>
      </c>
      <c r="BK318" s="236">
        <f>ROUND(I318*H318,2)</f>
        <v>0</v>
      </c>
      <c r="BL318" s="16" t="s">
        <v>221</v>
      </c>
      <c r="BM318" s="235" t="s">
        <v>826</v>
      </c>
    </row>
    <row r="319" s="1" customFormat="1" ht="16.5" customHeight="1">
      <c r="B319" s="37"/>
      <c r="C319" s="224" t="s">
        <v>827</v>
      </c>
      <c r="D319" s="224" t="s">
        <v>209</v>
      </c>
      <c r="E319" s="225" t="s">
        <v>828</v>
      </c>
      <c r="F319" s="226" t="s">
        <v>829</v>
      </c>
      <c r="G319" s="227" t="s">
        <v>600</v>
      </c>
      <c r="H319" s="228">
        <v>25</v>
      </c>
      <c r="I319" s="229"/>
      <c r="J319" s="230">
        <f>ROUND(I319*H319,2)</f>
        <v>0</v>
      </c>
      <c r="K319" s="226" t="s">
        <v>1</v>
      </c>
      <c r="L319" s="42"/>
      <c r="M319" s="231" t="s">
        <v>1</v>
      </c>
      <c r="N319" s="232" t="s">
        <v>38</v>
      </c>
      <c r="O319" s="85"/>
      <c r="P319" s="233">
        <f>O319*H319</f>
        <v>0</v>
      </c>
      <c r="Q319" s="233">
        <v>0</v>
      </c>
      <c r="R319" s="233">
        <f>Q319*H319</f>
        <v>0</v>
      </c>
      <c r="S319" s="233">
        <v>0</v>
      </c>
      <c r="T319" s="234">
        <f>S319*H319</f>
        <v>0</v>
      </c>
      <c r="AR319" s="235" t="s">
        <v>221</v>
      </c>
      <c r="AT319" s="235" t="s">
        <v>209</v>
      </c>
      <c r="AU319" s="235" t="s">
        <v>83</v>
      </c>
      <c r="AY319" s="16" t="s">
        <v>208</v>
      </c>
      <c r="BE319" s="236">
        <f>IF(N319="základní",J319,0)</f>
        <v>0</v>
      </c>
      <c r="BF319" s="236">
        <f>IF(N319="snížená",J319,0)</f>
        <v>0</v>
      </c>
      <c r="BG319" s="236">
        <f>IF(N319="zákl. přenesená",J319,0)</f>
        <v>0</v>
      </c>
      <c r="BH319" s="236">
        <f>IF(N319="sníž. přenesená",J319,0)</f>
        <v>0</v>
      </c>
      <c r="BI319" s="236">
        <f>IF(N319="nulová",J319,0)</f>
        <v>0</v>
      </c>
      <c r="BJ319" s="16" t="s">
        <v>81</v>
      </c>
      <c r="BK319" s="236">
        <f>ROUND(I319*H319,2)</f>
        <v>0</v>
      </c>
      <c r="BL319" s="16" t="s">
        <v>221</v>
      </c>
      <c r="BM319" s="235" t="s">
        <v>830</v>
      </c>
    </row>
    <row r="320" s="1" customFormat="1" ht="16.5" customHeight="1">
      <c r="B320" s="37"/>
      <c r="C320" s="224" t="s">
        <v>831</v>
      </c>
      <c r="D320" s="224" t="s">
        <v>209</v>
      </c>
      <c r="E320" s="225" t="s">
        <v>832</v>
      </c>
      <c r="F320" s="226" t="s">
        <v>833</v>
      </c>
      <c r="G320" s="227" t="s">
        <v>600</v>
      </c>
      <c r="H320" s="228">
        <v>22</v>
      </c>
      <c r="I320" s="229"/>
      <c r="J320" s="230">
        <f>ROUND(I320*H320,2)</f>
        <v>0</v>
      </c>
      <c r="K320" s="226" t="s">
        <v>1</v>
      </c>
      <c r="L320" s="42"/>
      <c r="M320" s="231" t="s">
        <v>1</v>
      </c>
      <c r="N320" s="232" t="s">
        <v>38</v>
      </c>
      <c r="O320" s="85"/>
      <c r="P320" s="233">
        <f>O320*H320</f>
        <v>0</v>
      </c>
      <c r="Q320" s="233">
        <v>0</v>
      </c>
      <c r="R320" s="233">
        <f>Q320*H320</f>
        <v>0</v>
      </c>
      <c r="S320" s="233">
        <v>0</v>
      </c>
      <c r="T320" s="234">
        <f>S320*H320</f>
        <v>0</v>
      </c>
      <c r="AR320" s="235" t="s">
        <v>221</v>
      </c>
      <c r="AT320" s="235" t="s">
        <v>209</v>
      </c>
      <c r="AU320" s="235" t="s">
        <v>83</v>
      </c>
      <c r="AY320" s="16" t="s">
        <v>208</v>
      </c>
      <c r="BE320" s="236">
        <f>IF(N320="základní",J320,0)</f>
        <v>0</v>
      </c>
      <c r="BF320" s="236">
        <f>IF(N320="snížená",J320,0)</f>
        <v>0</v>
      </c>
      <c r="BG320" s="236">
        <f>IF(N320="zákl. přenesená",J320,0)</f>
        <v>0</v>
      </c>
      <c r="BH320" s="236">
        <f>IF(N320="sníž. přenesená",J320,0)</f>
        <v>0</v>
      </c>
      <c r="BI320" s="236">
        <f>IF(N320="nulová",J320,0)</f>
        <v>0</v>
      </c>
      <c r="BJ320" s="16" t="s">
        <v>81</v>
      </c>
      <c r="BK320" s="236">
        <f>ROUND(I320*H320,2)</f>
        <v>0</v>
      </c>
      <c r="BL320" s="16" t="s">
        <v>221</v>
      </c>
      <c r="BM320" s="235" t="s">
        <v>834</v>
      </c>
    </row>
    <row r="321" s="1" customFormat="1" ht="16.5" customHeight="1">
      <c r="B321" s="37"/>
      <c r="C321" s="224" t="s">
        <v>835</v>
      </c>
      <c r="D321" s="224" t="s">
        <v>209</v>
      </c>
      <c r="E321" s="225" t="s">
        <v>836</v>
      </c>
      <c r="F321" s="226" t="s">
        <v>837</v>
      </c>
      <c r="G321" s="227" t="s">
        <v>600</v>
      </c>
      <c r="H321" s="228">
        <v>50</v>
      </c>
      <c r="I321" s="229"/>
      <c r="J321" s="230">
        <f>ROUND(I321*H321,2)</f>
        <v>0</v>
      </c>
      <c r="K321" s="226" t="s">
        <v>1</v>
      </c>
      <c r="L321" s="42"/>
      <c r="M321" s="231" t="s">
        <v>1</v>
      </c>
      <c r="N321" s="232" t="s">
        <v>38</v>
      </c>
      <c r="O321" s="85"/>
      <c r="P321" s="233">
        <f>O321*H321</f>
        <v>0</v>
      </c>
      <c r="Q321" s="233">
        <v>0</v>
      </c>
      <c r="R321" s="233">
        <f>Q321*H321</f>
        <v>0</v>
      </c>
      <c r="S321" s="233">
        <v>0</v>
      </c>
      <c r="T321" s="234">
        <f>S321*H321</f>
        <v>0</v>
      </c>
      <c r="AR321" s="235" t="s">
        <v>221</v>
      </c>
      <c r="AT321" s="235" t="s">
        <v>209</v>
      </c>
      <c r="AU321" s="235" t="s">
        <v>83</v>
      </c>
      <c r="AY321" s="16" t="s">
        <v>208</v>
      </c>
      <c r="BE321" s="236">
        <f>IF(N321="základní",J321,0)</f>
        <v>0</v>
      </c>
      <c r="BF321" s="236">
        <f>IF(N321="snížená",J321,0)</f>
        <v>0</v>
      </c>
      <c r="BG321" s="236">
        <f>IF(N321="zákl. přenesená",J321,0)</f>
        <v>0</v>
      </c>
      <c r="BH321" s="236">
        <f>IF(N321="sníž. přenesená",J321,0)</f>
        <v>0</v>
      </c>
      <c r="BI321" s="236">
        <f>IF(N321="nulová",J321,0)</f>
        <v>0</v>
      </c>
      <c r="BJ321" s="16" t="s">
        <v>81</v>
      </c>
      <c r="BK321" s="236">
        <f>ROUND(I321*H321,2)</f>
        <v>0</v>
      </c>
      <c r="BL321" s="16" t="s">
        <v>221</v>
      </c>
      <c r="BM321" s="235" t="s">
        <v>838</v>
      </c>
    </row>
    <row r="322" s="10" customFormat="1" ht="22.8" customHeight="1">
      <c r="B322" s="210"/>
      <c r="C322" s="211"/>
      <c r="D322" s="212" t="s">
        <v>72</v>
      </c>
      <c r="E322" s="248" t="s">
        <v>839</v>
      </c>
      <c r="F322" s="248" t="s">
        <v>840</v>
      </c>
      <c r="G322" s="211"/>
      <c r="H322" s="211"/>
      <c r="I322" s="214"/>
      <c r="J322" s="249">
        <f>BK322</f>
        <v>0</v>
      </c>
      <c r="K322" s="211"/>
      <c r="L322" s="216"/>
      <c r="M322" s="217"/>
      <c r="N322" s="218"/>
      <c r="O322" s="218"/>
      <c r="P322" s="219">
        <f>SUM(P323:P326)</f>
        <v>0</v>
      </c>
      <c r="Q322" s="218"/>
      <c r="R322" s="219">
        <f>SUM(R323:R326)</f>
        <v>0</v>
      </c>
      <c r="S322" s="218"/>
      <c r="T322" s="220">
        <f>SUM(T323:T326)</f>
        <v>0</v>
      </c>
      <c r="AR322" s="221" t="s">
        <v>81</v>
      </c>
      <c r="AT322" s="222" t="s">
        <v>72</v>
      </c>
      <c r="AU322" s="222" t="s">
        <v>81</v>
      </c>
      <c r="AY322" s="221" t="s">
        <v>208</v>
      </c>
      <c r="BK322" s="223">
        <f>SUM(BK323:BK326)</f>
        <v>0</v>
      </c>
    </row>
    <row r="323" s="1" customFormat="1" ht="16.5" customHeight="1">
      <c r="B323" s="37"/>
      <c r="C323" s="224" t="s">
        <v>841</v>
      </c>
      <c r="D323" s="224" t="s">
        <v>209</v>
      </c>
      <c r="E323" s="225" t="s">
        <v>842</v>
      </c>
      <c r="F323" s="226" t="s">
        <v>843</v>
      </c>
      <c r="G323" s="227" t="s">
        <v>600</v>
      </c>
      <c r="H323" s="228">
        <v>266</v>
      </c>
      <c r="I323" s="229"/>
      <c r="J323" s="230">
        <f>ROUND(I323*H323,2)</f>
        <v>0</v>
      </c>
      <c r="K323" s="226" t="s">
        <v>1</v>
      </c>
      <c r="L323" s="42"/>
      <c r="M323" s="231" t="s">
        <v>1</v>
      </c>
      <c r="N323" s="232" t="s">
        <v>38</v>
      </c>
      <c r="O323" s="85"/>
      <c r="P323" s="233">
        <f>O323*H323</f>
        <v>0</v>
      </c>
      <c r="Q323" s="233">
        <v>0</v>
      </c>
      <c r="R323" s="233">
        <f>Q323*H323</f>
        <v>0</v>
      </c>
      <c r="S323" s="233">
        <v>0</v>
      </c>
      <c r="T323" s="234">
        <f>S323*H323</f>
        <v>0</v>
      </c>
      <c r="AR323" s="235" t="s">
        <v>221</v>
      </c>
      <c r="AT323" s="235" t="s">
        <v>209</v>
      </c>
      <c r="AU323" s="235" t="s">
        <v>83</v>
      </c>
      <c r="AY323" s="16" t="s">
        <v>208</v>
      </c>
      <c r="BE323" s="236">
        <f>IF(N323="základní",J323,0)</f>
        <v>0</v>
      </c>
      <c r="BF323" s="236">
        <f>IF(N323="snížená",J323,0)</f>
        <v>0</v>
      </c>
      <c r="BG323" s="236">
        <f>IF(N323="zákl. přenesená",J323,0)</f>
        <v>0</v>
      </c>
      <c r="BH323" s="236">
        <f>IF(N323="sníž. přenesená",J323,0)</f>
        <v>0</v>
      </c>
      <c r="BI323" s="236">
        <f>IF(N323="nulová",J323,0)</f>
        <v>0</v>
      </c>
      <c r="BJ323" s="16" t="s">
        <v>81</v>
      </c>
      <c r="BK323" s="236">
        <f>ROUND(I323*H323,2)</f>
        <v>0</v>
      </c>
      <c r="BL323" s="16" t="s">
        <v>221</v>
      </c>
      <c r="BM323" s="235" t="s">
        <v>844</v>
      </c>
    </row>
    <row r="324" s="1" customFormat="1" ht="16.5" customHeight="1">
      <c r="B324" s="37"/>
      <c r="C324" s="224" t="s">
        <v>845</v>
      </c>
      <c r="D324" s="224" t="s">
        <v>209</v>
      </c>
      <c r="E324" s="225" t="s">
        <v>846</v>
      </c>
      <c r="F324" s="226" t="s">
        <v>847</v>
      </c>
      <c r="G324" s="227" t="s">
        <v>600</v>
      </c>
      <c r="H324" s="228">
        <v>329</v>
      </c>
      <c r="I324" s="229"/>
      <c r="J324" s="230">
        <f>ROUND(I324*H324,2)</f>
        <v>0</v>
      </c>
      <c r="K324" s="226" t="s">
        <v>1</v>
      </c>
      <c r="L324" s="42"/>
      <c r="M324" s="231" t="s">
        <v>1</v>
      </c>
      <c r="N324" s="232" t="s">
        <v>38</v>
      </c>
      <c r="O324" s="85"/>
      <c r="P324" s="233">
        <f>O324*H324</f>
        <v>0</v>
      </c>
      <c r="Q324" s="233">
        <v>0</v>
      </c>
      <c r="R324" s="233">
        <f>Q324*H324</f>
        <v>0</v>
      </c>
      <c r="S324" s="233">
        <v>0</v>
      </c>
      <c r="T324" s="234">
        <f>S324*H324</f>
        <v>0</v>
      </c>
      <c r="AR324" s="235" t="s">
        <v>221</v>
      </c>
      <c r="AT324" s="235" t="s">
        <v>209</v>
      </c>
      <c r="AU324" s="235" t="s">
        <v>83</v>
      </c>
      <c r="AY324" s="16" t="s">
        <v>208</v>
      </c>
      <c r="BE324" s="236">
        <f>IF(N324="základní",J324,0)</f>
        <v>0</v>
      </c>
      <c r="BF324" s="236">
        <f>IF(N324="snížená",J324,0)</f>
        <v>0</v>
      </c>
      <c r="BG324" s="236">
        <f>IF(N324="zákl. přenesená",J324,0)</f>
        <v>0</v>
      </c>
      <c r="BH324" s="236">
        <f>IF(N324="sníž. přenesená",J324,0)</f>
        <v>0</v>
      </c>
      <c r="BI324" s="236">
        <f>IF(N324="nulová",J324,0)</f>
        <v>0</v>
      </c>
      <c r="BJ324" s="16" t="s">
        <v>81</v>
      </c>
      <c r="BK324" s="236">
        <f>ROUND(I324*H324,2)</f>
        <v>0</v>
      </c>
      <c r="BL324" s="16" t="s">
        <v>221</v>
      </c>
      <c r="BM324" s="235" t="s">
        <v>848</v>
      </c>
    </row>
    <row r="325" s="1" customFormat="1" ht="16.5" customHeight="1">
      <c r="B325" s="37"/>
      <c r="C325" s="224" t="s">
        <v>849</v>
      </c>
      <c r="D325" s="224" t="s">
        <v>209</v>
      </c>
      <c r="E325" s="225" t="s">
        <v>850</v>
      </c>
      <c r="F325" s="226" t="s">
        <v>851</v>
      </c>
      <c r="G325" s="227" t="s">
        <v>600</v>
      </c>
      <c r="H325" s="228">
        <v>108</v>
      </c>
      <c r="I325" s="229"/>
      <c r="J325" s="230">
        <f>ROUND(I325*H325,2)</f>
        <v>0</v>
      </c>
      <c r="K325" s="226" t="s">
        <v>1</v>
      </c>
      <c r="L325" s="42"/>
      <c r="M325" s="231" t="s">
        <v>1</v>
      </c>
      <c r="N325" s="232" t="s">
        <v>38</v>
      </c>
      <c r="O325" s="85"/>
      <c r="P325" s="233">
        <f>O325*H325</f>
        <v>0</v>
      </c>
      <c r="Q325" s="233">
        <v>0</v>
      </c>
      <c r="R325" s="233">
        <f>Q325*H325</f>
        <v>0</v>
      </c>
      <c r="S325" s="233">
        <v>0</v>
      </c>
      <c r="T325" s="234">
        <f>S325*H325</f>
        <v>0</v>
      </c>
      <c r="AR325" s="235" t="s">
        <v>221</v>
      </c>
      <c r="AT325" s="235" t="s">
        <v>209</v>
      </c>
      <c r="AU325" s="235" t="s">
        <v>83</v>
      </c>
      <c r="AY325" s="16" t="s">
        <v>208</v>
      </c>
      <c r="BE325" s="236">
        <f>IF(N325="základní",J325,0)</f>
        <v>0</v>
      </c>
      <c r="BF325" s="236">
        <f>IF(N325="snížená",J325,0)</f>
        <v>0</v>
      </c>
      <c r="BG325" s="236">
        <f>IF(N325="zákl. přenesená",J325,0)</f>
        <v>0</v>
      </c>
      <c r="BH325" s="236">
        <f>IF(N325="sníž. přenesená",J325,0)</f>
        <v>0</v>
      </c>
      <c r="BI325" s="236">
        <f>IF(N325="nulová",J325,0)</f>
        <v>0</v>
      </c>
      <c r="BJ325" s="16" t="s">
        <v>81</v>
      </c>
      <c r="BK325" s="236">
        <f>ROUND(I325*H325,2)</f>
        <v>0</v>
      </c>
      <c r="BL325" s="16" t="s">
        <v>221</v>
      </c>
      <c r="BM325" s="235" t="s">
        <v>852</v>
      </c>
    </row>
    <row r="326" s="1" customFormat="1" ht="16.5" customHeight="1">
      <c r="B326" s="37"/>
      <c r="C326" s="224" t="s">
        <v>853</v>
      </c>
      <c r="D326" s="224" t="s">
        <v>209</v>
      </c>
      <c r="E326" s="225" t="s">
        <v>854</v>
      </c>
      <c r="F326" s="226" t="s">
        <v>855</v>
      </c>
      <c r="G326" s="227" t="s">
        <v>600</v>
      </c>
      <c r="H326" s="228">
        <v>120</v>
      </c>
      <c r="I326" s="229"/>
      <c r="J326" s="230">
        <f>ROUND(I326*H326,2)</f>
        <v>0</v>
      </c>
      <c r="K326" s="226" t="s">
        <v>1</v>
      </c>
      <c r="L326" s="42"/>
      <c r="M326" s="231" t="s">
        <v>1</v>
      </c>
      <c r="N326" s="232" t="s">
        <v>38</v>
      </c>
      <c r="O326" s="85"/>
      <c r="P326" s="233">
        <f>O326*H326</f>
        <v>0</v>
      </c>
      <c r="Q326" s="233">
        <v>0</v>
      </c>
      <c r="R326" s="233">
        <f>Q326*H326</f>
        <v>0</v>
      </c>
      <c r="S326" s="233">
        <v>0</v>
      </c>
      <c r="T326" s="234">
        <f>S326*H326</f>
        <v>0</v>
      </c>
      <c r="AR326" s="235" t="s">
        <v>221</v>
      </c>
      <c r="AT326" s="235" t="s">
        <v>209</v>
      </c>
      <c r="AU326" s="235" t="s">
        <v>83</v>
      </c>
      <c r="AY326" s="16" t="s">
        <v>208</v>
      </c>
      <c r="BE326" s="236">
        <f>IF(N326="základní",J326,0)</f>
        <v>0</v>
      </c>
      <c r="BF326" s="236">
        <f>IF(N326="snížená",J326,0)</f>
        <v>0</v>
      </c>
      <c r="BG326" s="236">
        <f>IF(N326="zákl. přenesená",J326,0)</f>
        <v>0</v>
      </c>
      <c r="BH326" s="236">
        <f>IF(N326="sníž. přenesená",J326,0)</f>
        <v>0</v>
      </c>
      <c r="BI326" s="236">
        <f>IF(N326="nulová",J326,0)</f>
        <v>0</v>
      </c>
      <c r="BJ326" s="16" t="s">
        <v>81</v>
      </c>
      <c r="BK326" s="236">
        <f>ROUND(I326*H326,2)</f>
        <v>0</v>
      </c>
      <c r="BL326" s="16" t="s">
        <v>221</v>
      </c>
      <c r="BM326" s="235" t="s">
        <v>856</v>
      </c>
    </row>
    <row r="327" s="10" customFormat="1" ht="25.92" customHeight="1">
      <c r="B327" s="210"/>
      <c r="C327" s="211"/>
      <c r="D327" s="212" t="s">
        <v>72</v>
      </c>
      <c r="E327" s="213" t="s">
        <v>857</v>
      </c>
      <c r="F327" s="213" t="s">
        <v>858</v>
      </c>
      <c r="G327" s="211"/>
      <c r="H327" s="211"/>
      <c r="I327" s="214"/>
      <c r="J327" s="215">
        <f>BK327</f>
        <v>0</v>
      </c>
      <c r="K327" s="211"/>
      <c r="L327" s="216"/>
      <c r="M327" s="217"/>
      <c r="N327" s="218"/>
      <c r="O327" s="218"/>
      <c r="P327" s="219">
        <f>P328+P330+P333+P335+P337</f>
        <v>0</v>
      </c>
      <c r="Q327" s="218"/>
      <c r="R327" s="219">
        <f>R328+R330+R333+R335+R337</f>
        <v>0</v>
      </c>
      <c r="S327" s="218"/>
      <c r="T327" s="220">
        <f>T328+T330+T333+T335+T337</f>
        <v>0</v>
      </c>
      <c r="AR327" s="221" t="s">
        <v>81</v>
      </c>
      <c r="AT327" s="222" t="s">
        <v>72</v>
      </c>
      <c r="AU327" s="222" t="s">
        <v>73</v>
      </c>
      <c r="AY327" s="221" t="s">
        <v>208</v>
      </c>
      <c r="BK327" s="223">
        <f>BK328+BK330+BK333+BK335+BK337</f>
        <v>0</v>
      </c>
    </row>
    <row r="328" s="10" customFormat="1" ht="22.8" customHeight="1">
      <c r="B328" s="210"/>
      <c r="C328" s="211"/>
      <c r="D328" s="212" t="s">
        <v>72</v>
      </c>
      <c r="E328" s="248" t="s">
        <v>859</v>
      </c>
      <c r="F328" s="248" t="s">
        <v>860</v>
      </c>
      <c r="G328" s="211"/>
      <c r="H328" s="211"/>
      <c r="I328" s="214"/>
      <c r="J328" s="249">
        <f>BK328</f>
        <v>0</v>
      </c>
      <c r="K328" s="211"/>
      <c r="L328" s="216"/>
      <c r="M328" s="217"/>
      <c r="N328" s="218"/>
      <c r="O328" s="218"/>
      <c r="P328" s="219">
        <f>P329</f>
        <v>0</v>
      </c>
      <c r="Q328" s="218"/>
      <c r="R328" s="219">
        <f>R329</f>
        <v>0</v>
      </c>
      <c r="S328" s="218"/>
      <c r="T328" s="220">
        <f>T329</f>
        <v>0</v>
      </c>
      <c r="AR328" s="221" t="s">
        <v>81</v>
      </c>
      <c r="AT328" s="222" t="s">
        <v>72</v>
      </c>
      <c r="AU328" s="222" t="s">
        <v>81</v>
      </c>
      <c r="AY328" s="221" t="s">
        <v>208</v>
      </c>
      <c r="BK328" s="223">
        <f>BK329</f>
        <v>0</v>
      </c>
    </row>
    <row r="329" s="1" customFormat="1" ht="16.5" customHeight="1">
      <c r="B329" s="37"/>
      <c r="C329" s="224" t="s">
        <v>861</v>
      </c>
      <c r="D329" s="224" t="s">
        <v>209</v>
      </c>
      <c r="E329" s="225" t="s">
        <v>862</v>
      </c>
      <c r="F329" s="226" t="s">
        <v>863</v>
      </c>
      <c r="G329" s="227" t="s">
        <v>864</v>
      </c>
      <c r="H329" s="228">
        <v>5</v>
      </c>
      <c r="I329" s="229"/>
      <c r="J329" s="230">
        <f>ROUND(I329*H329,2)</f>
        <v>0</v>
      </c>
      <c r="K329" s="226" t="s">
        <v>1</v>
      </c>
      <c r="L329" s="42"/>
      <c r="M329" s="231" t="s">
        <v>1</v>
      </c>
      <c r="N329" s="232" t="s">
        <v>38</v>
      </c>
      <c r="O329" s="85"/>
      <c r="P329" s="233">
        <f>O329*H329</f>
        <v>0</v>
      </c>
      <c r="Q329" s="233">
        <v>0</v>
      </c>
      <c r="R329" s="233">
        <f>Q329*H329</f>
        <v>0</v>
      </c>
      <c r="S329" s="233">
        <v>0</v>
      </c>
      <c r="T329" s="234">
        <f>S329*H329</f>
        <v>0</v>
      </c>
      <c r="AR329" s="235" t="s">
        <v>221</v>
      </c>
      <c r="AT329" s="235" t="s">
        <v>209</v>
      </c>
      <c r="AU329" s="235" t="s">
        <v>83</v>
      </c>
      <c r="AY329" s="16" t="s">
        <v>208</v>
      </c>
      <c r="BE329" s="236">
        <f>IF(N329="základní",J329,0)</f>
        <v>0</v>
      </c>
      <c r="BF329" s="236">
        <f>IF(N329="snížená",J329,0)</f>
        <v>0</v>
      </c>
      <c r="BG329" s="236">
        <f>IF(N329="zákl. přenesená",J329,0)</f>
        <v>0</v>
      </c>
      <c r="BH329" s="236">
        <f>IF(N329="sníž. přenesená",J329,0)</f>
        <v>0</v>
      </c>
      <c r="BI329" s="236">
        <f>IF(N329="nulová",J329,0)</f>
        <v>0</v>
      </c>
      <c r="BJ329" s="16" t="s">
        <v>81</v>
      </c>
      <c r="BK329" s="236">
        <f>ROUND(I329*H329,2)</f>
        <v>0</v>
      </c>
      <c r="BL329" s="16" t="s">
        <v>221</v>
      </c>
      <c r="BM329" s="235" t="s">
        <v>865</v>
      </c>
    </row>
    <row r="330" s="10" customFormat="1" ht="22.8" customHeight="1">
      <c r="B330" s="210"/>
      <c r="C330" s="211"/>
      <c r="D330" s="212" t="s">
        <v>72</v>
      </c>
      <c r="E330" s="248" t="s">
        <v>866</v>
      </c>
      <c r="F330" s="248" t="s">
        <v>867</v>
      </c>
      <c r="G330" s="211"/>
      <c r="H330" s="211"/>
      <c r="I330" s="214"/>
      <c r="J330" s="249">
        <f>BK330</f>
        <v>0</v>
      </c>
      <c r="K330" s="211"/>
      <c r="L330" s="216"/>
      <c r="M330" s="217"/>
      <c r="N330" s="218"/>
      <c r="O330" s="218"/>
      <c r="P330" s="219">
        <f>SUM(P331:P332)</f>
        <v>0</v>
      </c>
      <c r="Q330" s="218"/>
      <c r="R330" s="219">
        <f>SUM(R331:R332)</f>
        <v>0</v>
      </c>
      <c r="S330" s="218"/>
      <c r="T330" s="220">
        <f>SUM(T331:T332)</f>
        <v>0</v>
      </c>
      <c r="AR330" s="221" t="s">
        <v>81</v>
      </c>
      <c r="AT330" s="222" t="s">
        <v>72</v>
      </c>
      <c r="AU330" s="222" t="s">
        <v>81</v>
      </c>
      <c r="AY330" s="221" t="s">
        <v>208</v>
      </c>
      <c r="BK330" s="223">
        <f>SUM(BK331:BK332)</f>
        <v>0</v>
      </c>
    </row>
    <row r="331" s="1" customFormat="1" ht="16.5" customHeight="1">
      <c r="B331" s="37"/>
      <c r="C331" s="224" t="s">
        <v>868</v>
      </c>
      <c r="D331" s="224" t="s">
        <v>209</v>
      </c>
      <c r="E331" s="225" t="s">
        <v>869</v>
      </c>
      <c r="F331" s="226" t="s">
        <v>870</v>
      </c>
      <c r="G331" s="227" t="s">
        <v>339</v>
      </c>
      <c r="H331" s="228">
        <v>1</v>
      </c>
      <c r="I331" s="229"/>
      <c r="J331" s="230">
        <f>ROUND(I331*H331,2)</f>
        <v>0</v>
      </c>
      <c r="K331" s="226" t="s">
        <v>1</v>
      </c>
      <c r="L331" s="42"/>
      <c r="M331" s="231" t="s">
        <v>1</v>
      </c>
      <c r="N331" s="232" t="s">
        <v>38</v>
      </c>
      <c r="O331" s="85"/>
      <c r="P331" s="233">
        <f>O331*H331</f>
        <v>0</v>
      </c>
      <c r="Q331" s="233">
        <v>0</v>
      </c>
      <c r="R331" s="233">
        <f>Q331*H331</f>
        <v>0</v>
      </c>
      <c r="S331" s="233">
        <v>0</v>
      </c>
      <c r="T331" s="234">
        <f>S331*H331</f>
        <v>0</v>
      </c>
      <c r="AR331" s="235" t="s">
        <v>221</v>
      </c>
      <c r="AT331" s="235" t="s">
        <v>209</v>
      </c>
      <c r="AU331" s="235" t="s">
        <v>83</v>
      </c>
      <c r="AY331" s="16" t="s">
        <v>208</v>
      </c>
      <c r="BE331" s="236">
        <f>IF(N331="základní",J331,0)</f>
        <v>0</v>
      </c>
      <c r="BF331" s="236">
        <f>IF(N331="snížená",J331,0)</f>
        <v>0</v>
      </c>
      <c r="BG331" s="236">
        <f>IF(N331="zákl. přenesená",J331,0)</f>
        <v>0</v>
      </c>
      <c r="BH331" s="236">
        <f>IF(N331="sníž. přenesená",J331,0)</f>
        <v>0</v>
      </c>
      <c r="BI331" s="236">
        <f>IF(N331="nulová",J331,0)</f>
        <v>0</v>
      </c>
      <c r="BJ331" s="16" t="s">
        <v>81</v>
      </c>
      <c r="BK331" s="236">
        <f>ROUND(I331*H331,2)</f>
        <v>0</v>
      </c>
      <c r="BL331" s="16" t="s">
        <v>221</v>
      </c>
      <c r="BM331" s="235" t="s">
        <v>871</v>
      </c>
    </row>
    <row r="332" s="1" customFormat="1" ht="16.5" customHeight="1">
      <c r="B332" s="37"/>
      <c r="C332" s="224" t="s">
        <v>872</v>
      </c>
      <c r="D332" s="224" t="s">
        <v>209</v>
      </c>
      <c r="E332" s="225" t="s">
        <v>873</v>
      </c>
      <c r="F332" s="226" t="s">
        <v>874</v>
      </c>
      <c r="G332" s="227" t="s">
        <v>339</v>
      </c>
      <c r="H332" s="228">
        <v>1</v>
      </c>
      <c r="I332" s="229"/>
      <c r="J332" s="230">
        <f>ROUND(I332*H332,2)</f>
        <v>0</v>
      </c>
      <c r="K332" s="226" t="s">
        <v>1</v>
      </c>
      <c r="L332" s="42"/>
      <c r="M332" s="231" t="s">
        <v>1</v>
      </c>
      <c r="N332" s="232" t="s">
        <v>38</v>
      </c>
      <c r="O332" s="85"/>
      <c r="P332" s="233">
        <f>O332*H332</f>
        <v>0</v>
      </c>
      <c r="Q332" s="233">
        <v>0</v>
      </c>
      <c r="R332" s="233">
        <f>Q332*H332</f>
        <v>0</v>
      </c>
      <c r="S332" s="233">
        <v>0</v>
      </c>
      <c r="T332" s="234">
        <f>S332*H332</f>
        <v>0</v>
      </c>
      <c r="AR332" s="235" t="s">
        <v>221</v>
      </c>
      <c r="AT332" s="235" t="s">
        <v>209</v>
      </c>
      <c r="AU332" s="235" t="s">
        <v>83</v>
      </c>
      <c r="AY332" s="16" t="s">
        <v>208</v>
      </c>
      <c r="BE332" s="236">
        <f>IF(N332="základní",J332,0)</f>
        <v>0</v>
      </c>
      <c r="BF332" s="236">
        <f>IF(N332="snížená",J332,0)</f>
        <v>0</v>
      </c>
      <c r="BG332" s="236">
        <f>IF(N332="zákl. přenesená",J332,0)</f>
        <v>0</v>
      </c>
      <c r="BH332" s="236">
        <f>IF(N332="sníž. přenesená",J332,0)</f>
        <v>0</v>
      </c>
      <c r="BI332" s="236">
        <f>IF(N332="nulová",J332,0)</f>
        <v>0</v>
      </c>
      <c r="BJ332" s="16" t="s">
        <v>81</v>
      </c>
      <c r="BK332" s="236">
        <f>ROUND(I332*H332,2)</f>
        <v>0</v>
      </c>
      <c r="BL332" s="16" t="s">
        <v>221</v>
      </c>
      <c r="BM332" s="235" t="s">
        <v>875</v>
      </c>
    </row>
    <row r="333" s="10" customFormat="1" ht="22.8" customHeight="1">
      <c r="B333" s="210"/>
      <c r="C333" s="211"/>
      <c r="D333" s="212" t="s">
        <v>72</v>
      </c>
      <c r="E333" s="248" t="s">
        <v>876</v>
      </c>
      <c r="F333" s="248" t="s">
        <v>877</v>
      </c>
      <c r="G333" s="211"/>
      <c r="H333" s="211"/>
      <c r="I333" s="214"/>
      <c r="J333" s="249">
        <f>BK333</f>
        <v>0</v>
      </c>
      <c r="K333" s="211"/>
      <c r="L333" s="216"/>
      <c r="M333" s="217"/>
      <c r="N333" s="218"/>
      <c r="O333" s="218"/>
      <c r="P333" s="219">
        <f>P334</f>
        <v>0</v>
      </c>
      <c r="Q333" s="218"/>
      <c r="R333" s="219">
        <f>R334</f>
        <v>0</v>
      </c>
      <c r="S333" s="218"/>
      <c r="T333" s="220">
        <f>T334</f>
        <v>0</v>
      </c>
      <c r="AR333" s="221" t="s">
        <v>81</v>
      </c>
      <c r="AT333" s="222" t="s">
        <v>72</v>
      </c>
      <c r="AU333" s="222" t="s">
        <v>81</v>
      </c>
      <c r="AY333" s="221" t="s">
        <v>208</v>
      </c>
      <c r="BK333" s="223">
        <f>BK334</f>
        <v>0</v>
      </c>
    </row>
    <row r="334" s="1" customFormat="1" ht="16.5" customHeight="1">
      <c r="B334" s="37"/>
      <c r="C334" s="224" t="s">
        <v>878</v>
      </c>
      <c r="D334" s="224" t="s">
        <v>209</v>
      </c>
      <c r="E334" s="225" t="s">
        <v>879</v>
      </c>
      <c r="F334" s="226" t="s">
        <v>880</v>
      </c>
      <c r="G334" s="227" t="s">
        <v>339</v>
      </c>
      <c r="H334" s="228">
        <v>1</v>
      </c>
      <c r="I334" s="229"/>
      <c r="J334" s="230">
        <f>ROUND(I334*H334,2)</f>
        <v>0</v>
      </c>
      <c r="K334" s="226" t="s">
        <v>1</v>
      </c>
      <c r="L334" s="42"/>
      <c r="M334" s="231" t="s">
        <v>1</v>
      </c>
      <c r="N334" s="232" t="s">
        <v>38</v>
      </c>
      <c r="O334" s="85"/>
      <c r="P334" s="233">
        <f>O334*H334</f>
        <v>0</v>
      </c>
      <c r="Q334" s="233">
        <v>0</v>
      </c>
      <c r="R334" s="233">
        <f>Q334*H334</f>
        <v>0</v>
      </c>
      <c r="S334" s="233">
        <v>0</v>
      </c>
      <c r="T334" s="234">
        <f>S334*H334</f>
        <v>0</v>
      </c>
      <c r="AR334" s="235" t="s">
        <v>221</v>
      </c>
      <c r="AT334" s="235" t="s">
        <v>209</v>
      </c>
      <c r="AU334" s="235" t="s">
        <v>83</v>
      </c>
      <c r="AY334" s="16" t="s">
        <v>208</v>
      </c>
      <c r="BE334" s="236">
        <f>IF(N334="základní",J334,0)</f>
        <v>0</v>
      </c>
      <c r="BF334" s="236">
        <f>IF(N334="snížená",J334,0)</f>
        <v>0</v>
      </c>
      <c r="BG334" s="236">
        <f>IF(N334="zákl. přenesená",J334,0)</f>
        <v>0</v>
      </c>
      <c r="BH334" s="236">
        <f>IF(N334="sníž. přenesená",J334,0)</f>
        <v>0</v>
      </c>
      <c r="BI334" s="236">
        <f>IF(N334="nulová",J334,0)</f>
        <v>0</v>
      </c>
      <c r="BJ334" s="16" t="s">
        <v>81</v>
      </c>
      <c r="BK334" s="236">
        <f>ROUND(I334*H334,2)</f>
        <v>0</v>
      </c>
      <c r="BL334" s="16" t="s">
        <v>221</v>
      </c>
      <c r="BM334" s="235" t="s">
        <v>881</v>
      </c>
    </row>
    <row r="335" s="10" customFormat="1" ht="22.8" customHeight="1">
      <c r="B335" s="210"/>
      <c r="C335" s="211"/>
      <c r="D335" s="212" t="s">
        <v>72</v>
      </c>
      <c r="E335" s="248" t="s">
        <v>882</v>
      </c>
      <c r="F335" s="248" t="s">
        <v>883</v>
      </c>
      <c r="G335" s="211"/>
      <c r="H335" s="211"/>
      <c r="I335" s="214"/>
      <c r="J335" s="249">
        <f>BK335</f>
        <v>0</v>
      </c>
      <c r="K335" s="211"/>
      <c r="L335" s="216"/>
      <c r="M335" s="217"/>
      <c r="N335" s="218"/>
      <c r="O335" s="218"/>
      <c r="P335" s="219">
        <f>P336</f>
        <v>0</v>
      </c>
      <c r="Q335" s="218"/>
      <c r="R335" s="219">
        <f>R336</f>
        <v>0</v>
      </c>
      <c r="S335" s="218"/>
      <c r="T335" s="220">
        <f>T336</f>
        <v>0</v>
      </c>
      <c r="AR335" s="221" t="s">
        <v>81</v>
      </c>
      <c r="AT335" s="222" t="s">
        <v>72</v>
      </c>
      <c r="AU335" s="222" t="s">
        <v>81</v>
      </c>
      <c r="AY335" s="221" t="s">
        <v>208</v>
      </c>
      <c r="BK335" s="223">
        <f>BK336</f>
        <v>0</v>
      </c>
    </row>
    <row r="336" s="1" customFormat="1" ht="16.5" customHeight="1">
      <c r="B336" s="37"/>
      <c r="C336" s="224" t="s">
        <v>884</v>
      </c>
      <c r="D336" s="224" t="s">
        <v>209</v>
      </c>
      <c r="E336" s="225" t="s">
        <v>885</v>
      </c>
      <c r="F336" s="226" t="s">
        <v>886</v>
      </c>
      <c r="G336" s="227" t="s">
        <v>339</v>
      </c>
      <c r="H336" s="228">
        <v>1</v>
      </c>
      <c r="I336" s="229"/>
      <c r="J336" s="230">
        <f>ROUND(I336*H336,2)</f>
        <v>0</v>
      </c>
      <c r="K336" s="226" t="s">
        <v>1</v>
      </c>
      <c r="L336" s="42"/>
      <c r="M336" s="231" t="s">
        <v>1</v>
      </c>
      <c r="N336" s="232" t="s">
        <v>38</v>
      </c>
      <c r="O336" s="85"/>
      <c r="P336" s="233">
        <f>O336*H336</f>
        <v>0</v>
      </c>
      <c r="Q336" s="233">
        <v>0</v>
      </c>
      <c r="R336" s="233">
        <f>Q336*H336</f>
        <v>0</v>
      </c>
      <c r="S336" s="233">
        <v>0</v>
      </c>
      <c r="T336" s="234">
        <f>S336*H336</f>
        <v>0</v>
      </c>
      <c r="AR336" s="235" t="s">
        <v>221</v>
      </c>
      <c r="AT336" s="235" t="s">
        <v>209</v>
      </c>
      <c r="AU336" s="235" t="s">
        <v>83</v>
      </c>
      <c r="AY336" s="16" t="s">
        <v>208</v>
      </c>
      <c r="BE336" s="236">
        <f>IF(N336="základní",J336,0)</f>
        <v>0</v>
      </c>
      <c r="BF336" s="236">
        <f>IF(N336="snížená",J336,0)</f>
        <v>0</v>
      </c>
      <c r="BG336" s="236">
        <f>IF(N336="zákl. přenesená",J336,0)</f>
        <v>0</v>
      </c>
      <c r="BH336" s="236">
        <f>IF(N336="sníž. přenesená",J336,0)</f>
        <v>0</v>
      </c>
      <c r="BI336" s="236">
        <f>IF(N336="nulová",J336,0)</f>
        <v>0</v>
      </c>
      <c r="BJ336" s="16" t="s">
        <v>81</v>
      </c>
      <c r="BK336" s="236">
        <f>ROUND(I336*H336,2)</f>
        <v>0</v>
      </c>
      <c r="BL336" s="16" t="s">
        <v>221</v>
      </c>
      <c r="BM336" s="235" t="s">
        <v>887</v>
      </c>
    </row>
    <row r="337" s="10" customFormat="1" ht="22.8" customHeight="1">
      <c r="B337" s="210"/>
      <c r="C337" s="211"/>
      <c r="D337" s="212" t="s">
        <v>72</v>
      </c>
      <c r="E337" s="248" t="s">
        <v>888</v>
      </c>
      <c r="F337" s="248" t="s">
        <v>889</v>
      </c>
      <c r="G337" s="211"/>
      <c r="H337" s="211"/>
      <c r="I337" s="214"/>
      <c r="J337" s="249">
        <f>BK337</f>
        <v>0</v>
      </c>
      <c r="K337" s="211"/>
      <c r="L337" s="216"/>
      <c r="M337" s="217"/>
      <c r="N337" s="218"/>
      <c r="O337" s="218"/>
      <c r="P337" s="219">
        <f>SUM(P338:P343)</f>
        <v>0</v>
      </c>
      <c r="Q337" s="218"/>
      <c r="R337" s="219">
        <f>SUM(R338:R343)</f>
        <v>0</v>
      </c>
      <c r="S337" s="218"/>
      <c r="T337" s="220">
        <f>SUM(T338:T343)</f>
        <v>0</v>
      </c>
      <c r="AR337" s="221" t="s">
        <v>81</v>
      </c>
      <c r="AT337" s="222" t="s">
        <v>72</v>
      </c>
      <c r="AU337" s="222" t="s">
        <v>81</v>
      </c>
      <c r="AY337" s="221" t="s">
        <v>208</v>
      </c>
      <c r="BK337" s="223">
        <f>SUM(BK338:BK343)</f>
        <v>0</v>
      </c>
    </row>
    <row r="338" s="1" customFormat="1" ht="16.5" customHeight="1">
      <c r="B338" s="37"/>
      <c r="C338" s="224" t="s">
        <v>890</v>
      </c>
      <c r="D338" s="224" t="s">
        <v>209</v>
      </c>
      <c r="E338" s="225" t="s">
        <v>891</v>
      </c>
      <c r="F338" s="226" t="s">
        <v>892</v>
      </c>
      <c r="G338" s="227" t="s">
        <v>339</v>
      </c>
      <c r="H338" s="228">
        <v>1</v>
      </c>
      <c r="I338" s="229"/>
      <c r="J338" s="230">
        <f>ROUND(I338*H338,2)</f>
        <v>0</v>
      </c>
      <c r="K338" s="226" t="s">
        <v>1</v>
      </c>
      <c r="L338" s="42"/>
      <c r="M338" s="231" t="s">
        <v>1</v>
      </c>
      <c r="N338" s="232" t="s">
        <v>38</v>
      </c>
      <c r="O338" s="85"/>
      <c r="P338" s="233">
        <f>O338*H338</f>
        <v>0</v>
      </c>
      <c r="Q338" s="233">
        <v>0</v>
      </c>
      <c r="R338" s="233">
        <f>Q338*H338</f>
        <v>0</v>
      </c>
      <c r="S338" s="233">
        <v>0</v>
      </c>
      <c r="T338" s="234">
        <f>S338*H338</f>
        <v>0</v>
      </c>
      <c r="AR338" s="235" t="s">
        <v>221</v>
      </c>
      <c r="AT338" s="235" t="s">
        <v>209</v>
      </c>
      <c r="AU338" s="235" t="s">
        <v>83</v>
      </c>
      <c r="AY338" s="16" t="s">
        <v>208</v>
      </c>
      <c r="BE338" s="236">
        <f>IF(N338="základní",J338,0)</f>
        <v>0</v>
      </c>
      <c r="BF338" s="236">
        <f>IF(N338="snížená",J338,0)</f>
        <v>0</v>
      </c>
      <c r="BG338" s="236">
        <f>IF(N338="zákl. přenesená",J338,0)</f>
        <v>0</v>
      </c>
      <c r="BH338" s="236">
        <f>IF(N338="sníž. přenesená",J338,0)</f>
        <v>0</v>
      </c>
      <c r="BI338" s="236">
        <f>IF(N338="nulová",J338,0)</f>
        <v>0</v>
      </c>
      <c r="BJ338" s="16" t="s">
        <v>81</v>
      </c>
      <c r="BK338" s="236">
        <f>ROUND(I338*H338,2)</f>
        <v>0</v>
      </c>
      <c r="BL338" s="16" t="s">
        <v>221</v>
      </c>
      <c r="BM338" s="235" t="s">
        <v>893</v>
      </c>
    </row>
    <row r="339" s="1" customFormat="1" ht="16.5" customHeight="1">
      <c r="B339" s="37"/>
      <c r="C339" s="224" t="s">
        <v>894</v>
      </c>
      <c r="D339" s="224" t="s">
        <v>209</v>
      </c>
      <c r="E339" s="225" t="s">
        <v>895</v>
      </c>
      <c r="F339" s="226" t="s">
        <v>896</v>
      </c>
      <c r="G339" s="227" t="s">
        <v>339</v>
      </c>
      <c r="H339" s="228">
        <v>1</v>
      </c>
      <c r="I339" s="229"/>
      <c r="J339" s="230">
        <f>ROUND(I339*H339,2)</f>
        <v>0</v>
      </c>
      <c r="K339" s="226" t="s">
        <v>1</v>
      </c>
      <c r="L339" s="42"/>
      <c r="M339" s="231" t="s">
        <v>1</v>
      </c>
      <c r="N339" s="232" t="s">
        <v>38</v>
      </c>
      <c r="O339" s="85"/>
      <c r="P339" s="233">
        <f>O339*H339</f>
        <v>0</v>
      </c>
      <c r="Q339" s="233">
        <v>0</v>
      </c>
      <c r="R339" s="233">
        <f>Q339*H339</f>
        <v>0</v>
      </c>
      <c r="S339" s="233">
        <v>0</v>
      </c>
      <c r="T339" s="234">
        <f>S339*H339</f>
        <v>0</v>
      </c>
      <c r="AR339" s="235" t="s">
        <v>221</v>
      </c>
      <c r="AT339" s="235" t="s">
        <v>209</v>
      </c>
      <c r="AU339" s="235" t="s">
        <v>83</v>
      </c>
      <c r="AY339" s="16" t="s">
        <v>208</v>
      </c>
      <c r="BE339" s="236">
        <f>IF(N339="základní",J339,0)</f>
        <v>0</v>
      </c>
      <c r="BF339" s="236">
        <f>IF(N339="snížená",J339,0)</f>
        <v>0</v>
      </c>
      <c r="BG339" s="236">
        <f>IF(N339="zákl. přenesená",J339,0)</f>
        <v>0</v>
      </c>
      <c r="BH339" s="236">
        <f>IF(N339="sníž. přenesená",J339,0)</f>
        <v>0</v>
      </c>
      <c r="BI339" s="236">
        <f>IF(N339="nulová",J339,0)</f>
        <v>0</v>
      </c>
      <c r="BJ339" s="16" t="s">
        <v>81</v>
      </c>
      <c r="BK339" s="236">
        <f>ROUND(I339*H339,2)</f>
        <v>0</v>
      </c>
      <c r="BL339" s="16" t="s">
        <v>221</v>
      </c>
      <c r="BM339" s="235" t="s">
        <v>897</v>
      </c>
    </row>
    <row r="340" s="1" customFormat="1" ht="16.5" customHeight="1">
      <c r="B340" s="37"/>
      <c r="C340" s="224" t="s">
        <v>898</v>
      </c>
      <c r="D340" s="224" t="s">
        <v>209</v>
      </c>
      <c r="E340" s="225" t="s">
        <v>899</v>
      </c>
      <c r="F340" s="226" t="s">
        <v>900</v>
      </c>
      <c r="G340" s="227" t="s">
        <v>339</v>
      </c>
      <c r="H340" s="228">
        <v>1</v>
      </c>
      <c r="I340" s="229"/>
      <c r="J340" s="230">
        <f>ROUND(I340*H340,2)</f>
        <v>0</v>
      </c>
      <c r="K340" s="226" t="s">
        <v>1</v>
      </c>
      <c r="L340" s="42"/>
      <c r="M340" s="231" t="s">
        <v>1</v>
      </c>
      <c r="N340" s="232" t="s">
        <v>38</v>
      </c>
      <c r="O340" s="85"/>
      <c r="P340" s="233">
        <f>O340*H340</f>
        <v>0</v>
      </c>
      <c r="Q340" s="233">
        <v>0</v>
      </c>
      <c r="R340" s="233">
        <f>Q340*H340</f>
        <v>0</v>
      </c>
      <c r="S340" s="233">
        <v>0</v>
      </c>
      <c r="T340" s="234">
        <f>S340*H340</f>
        <v>0</v>
      </c>
      <c r="AR340" s="235" t="s">
        <v>221</v>
      </c>
      <c r="AT340" s="235" t="s">
        <v>209</v>
      </c>
      <c r="AU340" s="235" t="s">
        <v>83</v>
      </c>
      <c r="AY340" s="16" t="s">
        <v>208</v>
      </c>
      <c r="BE340" s="236">
        <f>IF(N340="základní",J340,0)</f>
        <v>0</v>
      </c>
      <c r="BF340" s="236">
        <f>IF(N340="snížená",J340,0)</f>
        <v>0</v>
      </c>
      <c r="BG340" s="236">
        <f>IF(N340="zákl. přenesená",J340,0)</f>
        <v>0</v>
      </c>
      <c r="BH340" s="236">
        <f>IF(N340="sníž. přenesená",J340,0)</f>
        <v>0</v>
      </c>
      <c r="BI340" s="236">
        <f>IF(N340="nulová",J340,0)</f>
        <v>0</v>
      </c>
      <c r="BJ340" s="16" t="s">
        <v>81</v>
      </c>
      <c r="BK340" s="236">
        <f>ROUND(I340*H340,2)</f>
        <v>0</v>
      </c>
      <c r="BL340" s="16" t="s">
        <v>221</v>
      </c>
      <c r="BM340" s="235" t="s">
        <v>901</v>
      </c>
    </row>
    <row r="341" s="1" customFormat="1" ht="16.5" customHeight="1">
      <c r="B341" s="37"/>
      <c r="C341" s="224" t="s">
        <v>902</v>
      </c>
      <c r="D341" s="224" t="s">
        <v>209</v>
      </c>
      <c r="E341" s="225" t="s">
        <v>903</v>
      </c>
      <c r="F341" s="226" t="s">
        <v>904</v>
      </c>
      <c r="G341" s="227" t="s">
        <v>339</v>
      </c>
      <c r="H341" s="228">
        <v>1</v>
      </c>
      <c r="I341" s="229"/>
      <c r="J341" s="230">
        <f>ROUND(I341*H341,2)</f>
        <v>0</v>
      </c>
      <c r="K341" s="226" t="s">
        <v>1</v>
      </c>
      <c r="L341" s="42"/>
      <c r="M341" s="231" t="s">
        <v>1</v>
      </c>
      <c r="N341" s="232" t="s">
        <v>38</v>
      </c>
      <c r="O341" s="85"/>
      <c r="P341" s="233">
        <f>O341*H341</f>
        <v>0</v>
      </c>
      <c r="Q341" s="233">
        <v>0</v>
      </c>
      <c r="R341" s="233">
        <f>Q341*H341</f>
        <v>0</v>
      </c>
      <c r="S341" s="233">
        <v>0</v>
      </c>
      <c r="T341" s="234">
        <f>S341*H341</f>
        <v>0</v>
      </c>
      <c r="AR341" s="235" t="s">
        <v>221</v>
      </c>
      <c r="AT341" s="235" t="s">
        <v>209</v>
      </c>
      <c r="AU341" s="235" t="s">
        <v>83</v>
      </c>
      <c r="AY341" s="16" t="s">
        <v>208</v>
      </c>
      <c r="BE341" s="236">
        <f>IF(N341="základní",J341,0)</f>
        <v>0</v>
      </c>
      <c r="BF341" s="236">
        <f>IF(N341="snížená",J341,0)</f>
        <v>0</v>
      </c>
      <c r="BG341" s="236">
        <f>IF(N341="zákl. přenesená",J341,0)</f>
        <v>0</v>
      </c>
      <c r="BH341" s="236">
        <f>IF(N341="sníž. přenesená",J341,0)</f>
        <v>0</v>
      </c>
      <c r="BI341" s="236">
        <f>IF(N341="nulová",J341,0)</f>
        <v>0</v>
      </c>
      <c r="BJ341" s="16" t="s">
        <v>81</v>
      </c>
      <c r="BK341" s="236">
        <f>ROUND(I341*H341,2)</f>
        <v>0</v>
      </c>
      <c r="BL341" s="16" t="s">
        <v>221</v>
      </c>
      <c r="BM341" s="235" t="s">
        <v>905</v>
      </c>
    </row>
    <row r="342" s="1" customFormat="1" ht="16.5" customHeight="1">
      <c r="B342" s="37"/>
      <c r="C342" s="224" t="s">
        <v>906</v>
      </c>
      <c r="D342" s="224" t="s">
        <v>209</v>
      </c>
      <c r="E342" s="225" t="s">
        <v>907</v>
      </c>
      <c r="F342" s="226" t="s">
        <v>908</v>
      </c>
      <c r="G342" s="227" t="s">
        <v>339</v>
      </c>
      <c r="H342" s="228">
        <v>1</v>
      </c>
      <c r="I342" s="229"/>
      <c r="J342" s="230">
        <f>ROUND(I342*H342,2)</f>
        <v>0</v>
      </c>
      <c r="K342" s="226" t="s">
        <v>1</v>
      </c>
      <c r="L342" s="42"/>
      <c r="M342" s="231" t="s">
        <v>1</v>
      </c>
      <c r="N342" s="232" t="s">
        <v>38</v>
      </c>
      <c r="O342" s="85"/>
      <c r="P342" s="233">
        <f>O342*H342</f>
        <v>0</v>
      </c>
      <c r="Q342" s="233">
        <v>0</v>
      </c>
      <c r="R342" s="233">
        <f>Q342*H342</f>
        <v>0</v>
      </c>
      <c r="S342" s="233">
        <v>0</v>
      </c>
      <c r="T342" s="234">
        <f>S342*H342</f>
        <v>0</v>
      </c>
      <c r="AR342" s="235" t="s">
        <v>221</v>
      </c>
      <c r="AT342" s="235" t="s">
        <v>209</v>
      </c>
      <c r="AU342" s="235" t="s">
        <v>83</v>
      </c>
      <c r="AY342" s="16" t="s">
        <v>208</v>
      </c>
      <c r="BE342" s="236">
        <f>IF(N342="základní",J342,0)</f>
        <v>0</v>
      </c>
      <c r="BF342" s="236">
        <f>IF(N342="snížená",J342,0)</f>
        <v>0</v>
      </c>
      <c r="BG342" s="236">
        <f>IF(N342="zákl. přenesená",J342,0)</f>
        <v>0</v>
      </c>
      <c r="BH342" s="236">
        <f>IF(N342="sníž. přenesená",J342,0)</f>
        <v>0</v>
      </c>
      <c r="BI342" s="236">
        <f>IF(N342="nulová",J342,0)</f>
        <v>0</v>
      </c>
      <c r="BJ342" s="16" t="s">
        <v>81</v>
      </c>
      <c r="BK342" s="236">
        <f>ROUND(I342*H342,2)</f>
        <v>0</v>
      </c>
      <c r="BL342" s="16" t="s">
        <v>221</v>
      </c>
      <c r="BM342" s="235" t="s">
        <v>909</v>
      </c>
    </row>
    <row r="343" s="1" customFormat="1" ht="16.5" customHeight="1">
      <c r="B343" s="37"/>
      <c r="C343" s="224" t="s">
        <v>910</v>
      </c>
      <c r="D343" s="224" t="s">
        <v>209</v>
      </c>
      <c r="E343" s="225" t="s">
        <v>911</v>
      </c>
      <c r="F343" s="226" t="s">
        <v>912</v>
      </c>
      <c r="G343" s="227" t="s">
        <v>339</v>
      </c>
      <c r="H343" s="228">
        <v>1</v>
      </c>
      <c r="I343" s="229"/>
      <c r="J343" s="230">
        <f>ROUND(I343*H343,2)</f>
        <v>0</v>
      </c>
      <c r="K343" s="226" t="s">
        <v>1</v>
      </c>
      <c r="L343" s="42"/>
      <c r="M343" s="231" t="s">
        <v>1</v>
      </c>
      <c r="N343" s="232" t="s">
        <v>38</v>
      </c>
      <c r="O343" s="85"/>
      <c r="P343" s="233">
        <f>O343*H343</f>
        <v>0</v>
      </c>
      <c r="Q343" s="233">
        <v>0</v>
      </c>
      <c r="R343" s="233">
        <f>Q343*H343</f>
        <v>0</v>
      </c>
      <c r="S343" s="233">
        <v>0</v>
      </c>
      <c r="T343" s="234">
        <f>S343*H343</f>
        <v>0</v>
      </c>
      <c r="AR343" s="235" t="s">
        <v>221</v>
      </c>
      <c r="AT343" s="235" t="s">
        <v>209</v>
      </c>
      <c r="AU343" s="235" t="s">
        <v>83</v>
      </c>
      <c r="AY343" s="16" t="s">
        <v>208</v>
      </c>
      <c r="BE343" s="236">
        <f>IF(N343="základní",J343,0)</f>
        <v>0</v>
      </c>
      <c r="BF343" s="236">
        <f>IF(N343="snížená",J343,0)</f>
        <v>0</v>
      </c>
      <c r="BG343" s="236">
        <f>IF(N343="zákl. přenesená",J343,0)</f>
        <v>0</v>
      </c>
      <c r="BH343" s="236">
        <f>IF(N343="sníž. přenesená",J343,0)</f>
        <v>0</v>
      </c>
      <c r="BI343" s="236">
        <f>IF(N343="nulová",J343,0)</f>
        <v>0</v>
      </c>
      <c r="BJ343" s="16" t="s">
        <v>81</v>
      </c>
      <c r="BK343" s="236">
        <f>ROUND(I343*H343,2)</f>
        <v>0</v>
      </c>
      <c r="BL343" s="16" t="s">
        <v>221</v>
      </c>
      <c r="BM343" s="235" t="s">
        <v>913</v>
      </c>
    </row>
    <row r="344" s="10" customFormat="1" ht="25.92" customHeight="1">
      <c r="B344" s="210"/>
      <c r="C344" s="211"/>
      <c r="D344" s="212" t="s">
        <v>72</v>
      </c>
      <c r="E344" s="213" t="s">
        <v>914</v>
      </c>
      <c r="F344" s="213" t="s">
        <v>915</v>
      </c>
      <c r="G344" s="211"/>
      <c r="H344" s="211"/>
      <c r="I344" s="214"/>
      <c r="J344" s="215">
        <f>BK344</f>
        <v>0</v>
      </c>
      <c r="K344" s="211"/>
      <c r="L344" s="216"/>
      <c r="M344" s="217"/>
      <c r="N344" s="218"/>
      <c r="O344" s="218"/>
      <c r="P344" s="219">
        <f>P345</f>
        <v>0</v>
      </c>
      <c r="Q344" s="218"/>
      <c r="R344" s="219">
        <f>R345</f>
        <v>0</v>
      </c>
      <c r="S344" s="218"/>
      <c r="T344" s="220">
        <f>T345</f>
        <v>0</v>
      </c>
      <c r="AR344" s="221" t="s">
        <v>81</v>
      </c>
      <c r="AT344" s="222" t="s">
        <v>72</v>
      </c>
      <c r="AU344" s="222" t="s">
        <v>73</v>
      </c>
      <c r="AY344" s="221" t="s">
        <v>208</v>
      </c>
      <c r="BK344" s="223">
        <f>BK345</f>
        <v>0</v>
      </c>
    </row>
    <row r="345" s="10" customFormat="1" ht="22.8" customHeight="1">
      <c r="B345" s="210"/>
      <c r="C345" s="211"/>
      <c r="D345" s="212" t="s">
        <v>72</v>
      </c>
      <c r="E345" s="248" t="s">
        <v>916</v>
      </c>
      <c r="F345" s="248" t="s">
        <v>917</v>
      </c>
      <c r="G345" s="211"/>
      <c r="H345" s="211"/>
      <c r="I345" s="214"/>
      <c r="J345" s="249">
        <f>BK345</f>
        <v>0</v>
      </c>
      <c r="K345" s="211"/>
      <c r="L345" s="216"/>
      <c r="M345" s="217"/>
      <c r="N345" s="218"/>
      <c r="O345" s="218"/>
      <c r="P345" s="219">
        <f>SUM(P346:P424)</f>
        <v>0</v>
      </c>
      <c r="Q345" s="218"/>
      <c r="R345" s="219">
        <f>SUM(R346:R424)</f>
        <v>0</v>
      </c>
      <c r="S345" s="218"/>
      <c r="T345" s="220">
        <f>SUM(T346:T424)</f>
        <v>0</v>
      </c>
      <c r="AR345" s="221" t="s">
        <v>81</v>
      </c>
      <c r="AT345" s="222" t="s">
        <v>72</v>
      </c>
      <c r="AU345" s="222" t="s">
        <v>81</v>
      </c>
      <c r="AY345" s="221" t="s">
        <v>208</v>
      </c>
      <c r="BK345" s="223">
        <f>SUM(BK346:BK424)</f>
        <v>0</v>
      </c>
    </row>
    <row r="346" s="1" customFormat="1" ht="16.5" customHeight="1">
      <c r="B346" s="37"/>
      <c r="C346" s="224" t="s">
        <v>918</v>
      </c>
      <c r="D346" s="224" t="s">
        <v>209</v>
      </c>
      <c r="E346" s="225" t="s">
        <v>919</v>
      </c>
      <c r="F346" s="226" t="s">
        <v>920</v>
      </c>
      <c r="G346" s="227" t="s">
        <v>284</v>
      </c>
      <c r="H346" s="228">
        <v>1</v>
      </c>
      <c r="I346" s="229"/>
      <c r="J346" s="230">
        <f>ROUND(I346*H346,2)</f>
        <v>0</v>
      </c>
      <c r="K346" s="226" t="s">
        <v>1</v>
      </c>
      <c r="L346" s="42"/>
      <c r="M346" s="231" t="s">
        <v>1</v>
      </c>
      <c r="N346" s="232" t="s">
        <v>38</v>
      </c>
      <c r="O346" s="85"/>
      <c r="P346" s="233">
        <f>O346*H346</f>
        <v>0</v>
      </c>
      <c r="Q346" s="233">
        <v>0</v>
      </c>
      <c r="R346" s="233">
        <f>Q346*H346</f>
        <v>0</v>
      </c>
      <c r="S346" s="233">
        <v>0</v>
      </c>
      <c r="T346" s="234">
        <f>S346*H346</f>
        <v>0</v>
      </c>
      <c r="AR346" s="235" t="s">
        <v>221</v>
      </c>
      <c r="AT346" s="235" t="s">
        <v>209</v>
      </c>
      <c r="AU346" s="235" t="s">
        <v>83</v>
      </c>
      <c r="AY346" s="16" t="s">
        <v>208</v>
      </c>
      <c r="BE346" s="236">
        <f>IF(N346="základní",J346,0)</f>
        <v>0</v>
      </c>
      <c r="BF346" s="236">
        <f>IF(N346="snížená",J346,0)</f>
        <v>0</v>
      </c>
      <c r="BG346" s="236">
        <f>IF(N346="zákl. přenesená",J346,0)</f>
        <v>0</v>
      </c>
      <c r="BH346" s="236">
        <f>IF(N346="sníž. přenesená",J346,0)</f>
        <v>0</v>
      </c>
      <c r="BI346" s="236">
        <f>IF(N346="nulová",J346,0)</f>
        <v>0</v>
      </c>
      <c r="BJ346" s="16" t="s">
        <v>81</v>
      </c>
      <c r="BK346" s="236">
        <f>ROUND(I346*H346,2)</f>
        <v>0</v>
      </c>
      <c r="BL346" s="16" t="s">
        <v>221</v>
      </c>
      <c r="BM346" s="235" t="s">
        <v>921</v>
      </c>
    </row>
    <row r="347" s="1" customFormat="1" ht="16.5" customHeight="1">
      <c r="B347" s="37"/>
      <c r="C347" s="224" t="s">
        <v>922</v>
      </c>
      <c r="D347" s="224" t="s">
        <v>209</v>
      </c>
      <c r="E347" s="225" t="s">
        <v>923</v>
      </c>
      <c r="F347" s="226" t="s">
        <v>924</v>
      </c>
      <c r="G347" s="227" t="s">
        <v>284</v>
      </c>
      <c r="H347" s="228">
        <v>1</v>
      </c>
      <c r="I347" s="229"/>
      <c r="J347" s="230">
        <f>ROUND(I347*H347,2)</f>
        <v>0</v>
      </c>
      <c r="K347" s="226" t="s">
        <v>1</v>
      </c>
      <c r="L347" s="42"/>
      <c r="M347" s="231" t="s">
        <v>1</v>
      </c>
      <c r="N347" s="232" t="s">
        <v>38</v>
      </c>
      <c r="O347" s="85"/>
      <c r="P347" s="233">
        <f>O347*H347</f>
        <v>0</v>
      </c>
      <c r="Q347" s="233">
        <v>0</v>
      </c>
      <c r="R347" s="233">
        <f>Q347*H347</f>
        <v>0</v>
      </c>
      <c r="S347" s="233">
        <v>0</v>
      </c>
      <c r="T347" s="234">
        <f>S347*H347</f>
        <v>0</v>
      </c>
      <c r="AR347" s="235" t="s">
        <v>221</v>
      </c>
      <c r="AT347" s="235" t="s">
        <v>209</v>
      </c>
      <c r="AU347" s="235" t="s">
        <v>83</v>
      </c>
      <c r="AY347" s="16" t="s">
        <v>208</v>
      </c>
      <c r="BE347" s="236">
        <f>IF(N347="základní",J347,0)</f>
        <v>0</v>
      </c>
      <c r="BF347" s="236">
        <f>IF(N347="snížená",J347,0)</f>
        <v>0</v>
      </c>
      <c r="BG347" s="236">
        <f>IF(N347="zákl. přenesená",J347,0)</f>
        <v>0</v>
      </c>
      <c r="BH347" s="236">
        <f>IF(N347="sníž. přenesená",J347,0)</f>
        <v>0</v>
      </c>
      <c r="BI347" s="236">
        <f>IF(N347="nulová",J347,0)</f>
        <v>0</v>
      </c>
      <c r="BJ347" s="16" t="s">
        <v>81</v>
      </c>
      <c r="BK347" s="236">
        <f>ROUND(I347*H347,2)</f>
        <v>0</v>
      </c>
      <c r="BL347" s="16" t="s">
        <v>221</v>
      </c>
      <c r="BM347" s="235" t="s">
        <v>925</v>
      </c>
    </row>
    <row r="348" s="1" customFormat="1" ht="16.5" customHeight="1">
      <c r="B348" s="37"/>
      <c r="C348" s="224" t="s">
        <v>926</v>
      </c>
      <c r="D348" s="224" t="s">
        <v>209</v>
      </c>
      <c r="E348" s="225" t="s">
        <v>927</v>
      </c>
      <c r="F348" s="226" t="s">
        <v>928</v>
      </c>
      <c r="G348" s="227" t="s">
        <v>284</v>
      </c>
      <c r="H348" s="228">
        <v>1</v>
      </c>
      <c r="I348" s="229"/>
      <c r="J348" s="230">
        <f>ROUND(I348*H348,2)</f>
        <v>0</v>
      </c>
      <c r="K348" s="226" t="s">
        <v>1</v>
      </c>
      <c r="L348" s="42"/>
      <c r="M348" s="231" t="s">
        <v>1</v>
      </c>
      <c r="N348" s="232" t="s">
        <v>38</v>
      </c>
      <c r="O348" s="85"/>
      <c r="P348" s="233">
        <f>O348*H348</f>
        <v>0</v>
      </c>
      <c r="Q348" s="233">
        <v>0</v>
      </c>
      <c r="R348" s="233">
        <f>Q348*H348</f>
        <v>0</v>
      </c>
      <c r="S348" s="233">
        <v>0</v>
      </c>
      <c r="T348" s="234">
        <f>S348*H348</f>
        <v>0</v>
      </c>
      <c r="AR348" s="235" t="s">
        <v>221</v>
      </c>
      <c r="AT348" s="235" t="s">
        <v>209</v>
      </c>
      <c r="AU348" s="235" t="s">
        <v>83</v>
      </c>
      <c r="AY348" s="16" t="s">
        <v>208</v>
      </c>
      <c r="BE348" s="236">
        <f>IF(N348="základní",J348,0)</f>
        <v>0</v>
      </c>
      <c r="BF348" s="236">
        <f>IF(N348="snížená",J348,0)</f>
        <v>0</v>
      </c>
      <c r="BG348" s="236">
        <f>IF(N348="zákl. přenesená",J348,0)</f>
        <v>0</v>
      </c>
      <c r="BH348" s="236">
        <f>IF(N348="sníž. přenesená",J348,0)</f>
        <v>0</v>
      </c>
      <c r="BI348" s="236">
        <f>IF(N348="nulová",J348,0)</f>
        <v>0</v>
      </c>
      <c r="BJ348" s="16" t="s">
        <v>81</v>
      </c>
      <c r="BK348" s="236">
        <f>ROUND(I348*H348,2)</f>
        <v>0</v>
      </c>
      <c r="BL348" s="16" t="s">
        <v>221</v>
      </c>
      <c r="BM348" s="235" t="s">
        <v>929</v>
      </c>
    </row>
    <row r="349" s="1" customFormat="1" ht="16.5" customHeight="1">
      <c r="B349" s="37"/>
      <c r="C349" s="224" t="s">
        <v>930</v>
      </c>
      <c r="D349" s="224" t="s">
        <v>209</v>
      </c>
      <c r="E349" s="225" t="s">
        <v>927</v>
      </c>
      <c r="F349" s="226" t="s">
        <v>928</v>
      </c>
      <c r="G349" s="227" t="s">
        <v>284</v>
      </c>
      <c r="H349" s="228">
        <v>1</v>
      </c>
      <c r="I349" s="229"/>
      <c r="J349" s="230">
        <f>ROUND(I349*H349,2)</f>
        <v>0</v>
      </c>
      <c r="K349" s="226" t="s">
        <v>1</v>
      </c>
      <c r="L349" s="42"/>
      <c r="M349" s="231" t="s">
        <v>1</v>
      </c>
      <c r="N349" s="232" t="s">
        <v>38</v>
      </c>
      <c r="O349" s="85"/>
      <c r="P349" s="233">
        <f>O349*H349</f>
        <v>0</v>
      </c>
      <c r="Q349" s="233">
        <v>0</v>
      </c>
      <c r="R349" s="233">
        <f>Q349*H349</f>
        <v>0</v>
      </c>
      <c r="S349" s="233">
        <v>0</v>
      </c>
      <c r="T349" s="234">
        <f>S349*H349</f>
        <v>0</v>
      </c>
      <c r="AR349" s="235" t="s">
        <v>221</v>
      </c>
      <c r="AT349" s="235" t="s">
        <v>209</v>
      </c>
      <c r="AU349" s="235" t="s">
        <v>83</v>
      </c>
      <c r="AY349" s="16" t="s">
        <v>208</v>
      </c>
      <c r="BE349" s="236">
        <f>IF(N349="základní",J349,0)</f>
        <v>0</v>
      </c>
      <c r="BF349" s="236">
        <f>IF(N349="snížená",J349,0)</f>
        <v>0</v>
      </c>
      <c r="BG349" s="236">
        <f>IF(N349="zákl. přenesená",J349,0)</f>
        <v>0</v>
      </c>
      <c r="BH349" s="236">
        <f>IF(N349="sníž. přenesená",J349,0)</f>
        <v>0</v>
      </c>
      <c r="BI349" s="236">
        <f>IF(N349="nulová",J349,0)</f>
        <v>0</v>
      </c>
      <c r="BJ349" s="16" t="s">
        <v>81</v>
      </c>
      <c r="BK349" s="236">
        <f>ROUND(I349*H349,2)</f>
        <v>0</v>
      </c>
      <c r="BL349" s="16" t="s">
        <v>221</v>
      </c>
      <c r="BM349" s="235" t="s">
        <v>931</v>
      </c>
    </row>
    <row r="350" s="1" customFormat="1" ht="16.5" customHeight="1">
      <c r="B350" s="37"/>
      <c r="C350" s="224" t="s">
        <v>932</v>
      </c>
      <c r="D350" s="224" t="s">
        <v>209</v>
      </c>
      <c r="E350" s="225" t="s">
        <v>933</v>
      </c>
      <c r="F350" s="226" t="s">
        <v>934</v>
      </c>
      <c r="G350" s="227" t="s">
        <v>284</v>
      </c>
      <c r="H350" s="228">
        <v>2</v>
      </c>
      <c r="I350" s="229"/>
      <c r="J350" s="230">
        <f>ROUND(I350*H350,2)</f>
        <v>0</v>
      </c>
      <c r="K350" s="226" t="s">
        <v>1</v>
      </c>
      <c r="L350" s="42"/>
      <c r="M350" s="231" t="s">
        <v>1</v>
      </c>
      <c r="N350" s="232" t="s">
        <v>38</v>
      </c>
      <c r="O350" s="85"/>
      <c r="P350" s="233">
        <f>O350*H350</f>
        <v>0</v>
      </c>
      <c r="Q350" s="233">
        <v>0</v>
      </c>
      <c r="R350" s="233">
        <f>Q350*H350</f>
        <v>0</v>
      </c>
      <c r="S350" s="233">
        <v>0</v>
      </c>
      <c r="T350" s="234">
        <f>S350*H350</f>
        <v>0</v>
      </c>
      <c r="AR350" s="235" t="s">
        <v>221</v>
      </c>
      <c r="AT350" s="235" t="s">
        <v>209</v>
      </c>
      <c r="AU350" s="235" t="s">
        <v>83</v>
      </c>
      <c r="AY350" s="16" t="s">
        <v>208</v>
      </c>
      <c r="BE350" s="236">
        <f>IF(N350="základní",J350,0)</f>
        <v>0</v>
      </c>
      <c r="BF350" s="236">
        <f>IF(N350="snížená",J350,0)</f>
        <v>0</v>
      </c>
      <c r="BG350" s="236">
        <f>IF(N350="zákl. přenesená",J350,0)</f>
        <v>0</v>
      </c>
      <c r="BH350" s="236">
        <f>IF(N350="sníž. přenesená",J350,0)</f>
        <v>0</v>
      </c>
      <c r="BI350" s="236">
        <f>IF(N350="nulová",J350,0)</f>
        <v>0</v>
      </c>
      <c r="BJ350" s="16" t="s">
        <v>81</v>
      </c>
      <c r="BK350" s="236">
        <f>ROUND(I350*H350,2)</f>
        <v>0</v>
      </c>
      <c r="BL350" s="16" t="s">
        <v>221</v>
      </c>
      <c r="BM350" s="235" t="s">
        <v>935</v>
      </c>
    </row>
    <row r="351" s="1" customFormat="1" ht="16.5" customHeight="1">
      <c r="B351" s="37"/>
      <c r="C351" s="224" t="s">
        <v>936</v>
      </c>
      <c r="D351" s="224" t="s">
        <v>209</v>
      </c>
      <c r="E351" s="225" t="s">
        <v>933</v>
      </c>
      <c r="F351" s="226" t="s">
        <v>934</v>
      </c>
      <c r="G351" s="227" t="s">
        <v>284</v>
      </c>
      <c r="H351" s="228">
        <v>2</v>
      </c>
      <c r="I351" s="229"/>
      <c r="J351" s="230">
        <f>ROUND(I351*H351,2)</f>
        <v>0</v>
      </c>
      <c r="K351" s="226" t="s">
        <v>1</v>
      </c>
      <c r="L351" s="42"/>
      <c r="M351" s="231" t="s">
        <v>1</v>
      </c>
      <c r="N351" s="232" t="s">
        <v>38</v>
      </c>
      <c r="O351" s="85"/>
      <c r="P351" s="233">
        <f>O351*H351</f>
        <v>0</v>
      </c>
      <c r="Q351" s="233">
        <v>0</v>
      </c>
      <c r="R351" s="233">
        <f>Q351*H351</f>
        <v>0</v>
      </c>
      <c r="S351" s="233">
        <v>0</v>
      </c>
      <c r="T351" s="234">
        <f>S351*H351</f>
        <v>0</v>
      </c>
      <c r="AR351" s="235" t="s">
        <v>221</v>
      </c>
      <c r="AT351" s="235" t="s">
        <v>209</v>
      </c>
      <c r="AU351" s="235" t="s">
        <v>83</v>
      </c>
      <c r="AY351" s="16" t="s">
        <v>208</v>
      </c>
      <c r="BE351" s="236">
        <f>IF(N351="základní",J351,0)</f>
        <v>0</v>
      </c>
      <c r="BF351" s="236">
        <f>IF(N351="snížená",J351,0)</f>
        <v>0</v>
      </c>
      <c r="BG351" s="236">
        <f>IF(N351="zákl. přenesená",J351,0)</f>
        <v>0</v>
      </c>
      <c r="BH351" s="236">
        <f>IF(N351="sníž. přenesená",J351,0)</f>
        <v>0</v>
      </c>
      <c r="BI351" s="236">
        <f>IF(N351="nulová",J351,0)</f>
        <v>0</v>
      </c>
      <c r="BJ351" s="16" t="s">
        <v>81</v>
      </c>
      <c r="BK351" s="236">
        <f>ROUND(I351*H351,2)</f>
        <v>0</v>
      </c>
      <c r="BL351" s="16" t="s">
        <v>221</v>
      </c>
      <c r="BM351" s="235" t="s">
        <v>937</v>
      </c>
    </row>
    <row r="352" s="1" customFormat="1" ht="16.5" customHeight="1">
      <c r="B352" s="37"/>
      <c r="C352" s="224" t="s">
        <v>938</v>
      </c>
      <c r="D352" s="224" t="s">
        <v>209</v>
      </c>
      <c r="E352" s="225" t="s">
        <v>939</v>
      </c>
      <c r="F352" s="226" t="s">
        <v>940</v>
      </c>
      <c r="G352" s="227" t="s">
        <v>284</v>
      </c>
      <c r="H352" s="228">
        <v>2</v>
      </c>
      <c r="I352" s="229"/>
      <c r="J352" s="230">
        <f>ROUND(I352*H352,2)</f>
        <v>0</v>
      </c>
      <c r="K352" s="226" t="s">
        <v>1</v>
      </c>
      <c r="L352" s="42"/>
      <c r="M352" s="231" t="s">
        <v>1</v>
      </c>
      <c r="N352" s="232" t="s">
        <v>38</v>
      </c>
      <c r="O352" s="85"/>
      <c r="P352" s="233">
        <f>O352*H352</f>
        <v>0</v>
      </c>
      <c r="Q352" s="233">
        <v>0</v>
      </c>
      <c r="R352" s="233">
        <f>Q352*H352</f>
        <v>0</v>
      </c>
      <c r="S352" s="233">
        <v>0</v>
      </c>
      <c r="T352" s="234">
        <f>S352*H352</f>
        <v>0</v>
      </c>
      <c r="AR352" s="235" t="s">
        <v>221</v>
      </c>
      <c r="AT352" s="235" t="s">
        <v>209</v>
      </c>
      <c r="AU352" s="235" t="s">
        <v>83</v>
      </c>
      <c r="AY352" s="16" t="s">
        <v>208</v>
      </c>
      <c r="BE352" s="236">
        <f>IF(N352="základní",J352,0)</f>
        <v>0</v>
      </c>
      <c r="BF352" s="236">
        <f>IF(N352="snížená",J352,0)</f>
        <v>0</v>
      </c>
      <c r="BG352" s="236">
        <f>IF(N352="zákl. přenesená",J352,0)</f>
        <v>0</v>
      </c>
      <c r="BH352" s="236">
        <f>IF(N352="sníž. přenesená",J352,0)</f>
        <v>0</v>
      </c>
      <c r="BI352" s="236">
        <f>IF(N352="nulová",J352,0)</f>
        <v>0</v>
      </c>
      <c r="BJ352" s="16" t="s">
        <v>81</v>
      </c>
      <c r="BK352" s="236">
        <f>ROUND(I352*H352,2)</f>
        <v>0</v>
      </c>
      <c r="BL352" s="16" t="s">
        <v>221</v>
      </c>
      <c r="BM352" s="235" t="s">
        <v>941</v>
      </c>
    </row>
    <row r="353" s="1" customFormat="1" ht="16.5" customHeight="1">
      <c r="B353" s="37"/>
      <c r="C353" s="224" t="s">
        <v>942</v>
      </c>
      <c r="D353" s="224" t="s">
        <v>209</v>
      </c>
      <c r="E353" s="225" t="s">
        <v>939</v>
      </c>
      <c r="F353" s="226" t="s">
        <v>940</v>
      </c>
      <c r="G353" s="227" t="s">
        <v>284</v>
      </c>
      <c r="H353" s="228">
        <v>2</v>
      </c>
      <c r="I353" s="229"/>
      <c r="J353" s="230">
        <f>ROUND(I353*H353,2)</f>
        <v>0</v>
      </c>
      <c r="K353" s="226" t="s">
        <v>1</v>
      </c>
      <c r="L353" s="42"/>
      <c r="M353" s="231" t="s">
        <v>1</v>
      </c>
      <c r="N353" s="232" t="s">
        <v>38</v>
      </c>
      <c r="O353" s="85"/>
      <c r="P353" s="233">
        <f>O353*H353</f>
        <v>0</v>
      </c>
      <c r="Q353" s="233">
        <v>0</v>
      </c>
      <c r="R353" s="233">
        <f>Q353*H353</f>
        <v>0</v>
      </c>
      <c r="S353" s="233">
        <v>0</v>
      </c>
      <c r="T353" s="234">
        <f>S353*H353</f>
        <v>0</v>
      </c>
      <c r="AR353" s="235" t="s">
        <v>221</v>
      </c>
      <c r="AT353" s="235" t="s">
        <v>209</v>
      </c>
      <c r="AU353" s="235" t="s">
        <v>83</v>
      </c>
      <c r="AY353" s="16" t="s">
        <v>208</v>
      </c>
      <c r="BE353" s="236">
        <f>IF(N353="základní",J353,0)</f>
        <v>0</v>
      </c>
      <c r="BF353" s="236">
        <f>IF(N353="snížená",J353,0)</f>
        <v>0</v>
      </c>
      <c r="BG353" s="236">
        <f>IF(N353="zákl. přenesená",J353,0)</f>
        <v>0</v>
      </c>
      <c r="BH353" s="236">
        <f>IF(N353="sníž. přenesená",J353,0)</f>
        <v>0</v>
      </c>
      <c r="BI353" s="236">
        <f>IF(N353="nulová",J353,0)</f>
        <v>0</v>
      </c>
      <c r="BJ353" s="16" t="s">
        <v>81</v>
      </c>
      <c r="BK353" s="236">
        <f>ROUND(I353*H353,2)</f>
        <v>0</v>
      </c>
      <c r="BL353" s="16" t="s">
        <v>221</v>
      </c>
      <c r="BM353" s="235" t="s">
        <v>943</v>
      </c>
    </row>
    <row r="354" s="1" customFormat="1" ht="16.5" customHeight="1">
      <c r="B354" s="37"/>
      <c r="C354" s="224" t="s">
        <v>944</v>
      </c>
      <c r="D354" s="224" t="s">
        <v>209</v>
      </c>
      <c r="E354" s="225" t="s">
        <v>945</v>
      </c>
      <c r="F354" s="226" t="s">
        <v>946</v>
      </c>
      <c r="G354" s="227" t="s">
        <v>284</v>
      </c>
      <c r="H354" s="228">
        <v>1</v>
      </c>
      <c r="I354" s="229"/>
      <c r="J354" s="230">
        <f>ROUND(I354*H354,2)</f>
        <v>0</v>
      </c>
      <c r="K354" s="226" t="s">
        <v>1</v>
      </c>
      <c r="L354" s="42"/>
      <c r="M354" s="231" t="s">
        <v>1</v>
      </c>
      <c r="N354" s="232" t="s">
        <v>38</v>
      </c>
      <c r="O354" s="85"/>
      <c r="P354" s="233">
        <f>O354*H354</f>
        <v>0</v>
      </c>
      <c r="Q354" s="233">
        <v>0</v>
      </c>
      <c r="R354" s="233">
        <f>Q354*H354</f>
        <v>0</v>
      </c>
      <c r="S354" s="233">
        <v>0</v>
      </c>
      <c r="T354" s="234">
        <f>S354*H354</f>
        <v>0</v>
      </c>
      <c r="AR354" s="235" t="s">
        <v>221</v>
      </c>
      <c r="AT354" s="235" t="s">
        <v>209</v>
      </c>
      <c r="AU354" s="235" t="s">
        <v>83</v>
      </c>
      <c r="AY354" s="16" t="s">
        <v>208</v>
      </c>
      <c r="BE354" s="236">
        <f>IF(N354="základní",J354,0)</f>
        <v>0</v>
      </c>
      <c r="BF354" s="236">
        <f>IF(N354="snížená",J354,0)</f>
        <v>0</v>
      </c>
      <c r="BG354" s="236">
        <f>IF(N354="zákl. přenesená",J354,0)</f>
        <v>0</v>
      </c>
      <c r="BH354" s="236">
        <f>IF(N354="sníž. přenesená",J354,0)</f>
        <v>0</v>
      </c>
      <c r="BI354" s="236">
        <f>IF(N354="nulová",J354,0)</f>
        <v>0</v>
      </c>
      <c r="BJ354" s="16" t="s">
        <v>81</v>
      </c>
      <c r="BK354" s="236">
        <f>ROUND(I354*H354,2)</f>
        <v>0</v>
      </c>
      <c r="BL354" s="16" t="s">
        <v>221</v>
      </c>
      <c r="BM354" s="235" t="s">
        <v>947</v>
      </c>
    </row>
    <row r="355" s="1" customFormat="1" ht="16.5" customHeight="1">
      <c r="B355" s="37"/>
      <c r="C355" s="224" t="s">
        <v>948</v>
      </c>
      <c r="D355" s="224" t="s">
        <v>209</v>
      </c>
      <c r="E355" s="225" t="s">
        <v>945</v>
      </c>
      <c r="F355" s="226" t="s">
        <v>946</v>
      </c>
      <c r="G355" s="227" t="s">
        <v>284</v>
      </c>
      <c r="H355" s="228">
        <v>1</v>
      </c>
      <c r="I355" s="229"/>
      <c r="J355" s="230">
        <f>ROUND(I355*H355,2)</f>
        <v>0</v>
      </c>
      <c r="K355" s="226" t="s">
        <v>1</v>
      </c>
      <c r="L355" s="42"/>
      <c r="M355" s="231" t="s">
        <v>1</v>
      </c>
      <c r="N355" s="232" t="s">
        <v>38</v>
      </c>
      <c r="O355" s="85"/>
      <c r="P355" s="233">
        <f>O355*H355</f>
        <v>0</v>
      </c>
      <c r="Q355" s="233">
        <v>0</v>
      </c>
      <c r="R355" s="233">
        <f>Q355*H355</f>
        <v>0</v>
      </c>
      <c r="S355" s="233">
        <v>0</v>
      </c>
      <c r="T355" s="234">
        <f>S355*H355</f>
        <v>0</v>
      </c>
      <c r="AR355" s="235" t="s">
        <v>221</v>
      </c>
      <c r="AT355" s="235" t="s">
        <v>209</v>
      </c>
      <c r="AU355" s="235" t="s">
        <v>83</v>
      </c>
      <c r="AY355" s="16" t="s">
        <v>208</v>
      </c>
      <c r="BE355" s="236">
        <f>IF(N355="základní",J355,0)</f>
        <v>0</v>
      </c>
      <c r="BF355" s="236">
        <f>IF(N355="snížená",J355,0)</f>
        <v>0</v>
      </c>
      <c r="BG355" s="236">
        <f>IF(N355="zákl. přenesená",J355,0)</f>
        <v>0</v>
      </c>
      <c r="BH355" s="236">
        <f>IF(N355="sníž. přenesená",J355,0)</f>
        <v>0</v>
      </c>
      <c r="BI355" s="236">
        <f>IF(N355="nulová",J355,0)</f>
        <v>0</v>
      </c>
      <c r="BJ355" s="16" t="s">
        <v>81</v>
      </c>
      <c r="BK355" s="236">
        <f>ROUND(I355*H355,2)</f>
        <v>0</v>
      </c>
      <c r="BL355" s="16" t="s">
        <v>221</v>
      </c>
      <c r="BM355" s="235" t="s">
        <v>949</v>
      </c>
    </row>
    <row r="356" s="1" customFormat="1" ht="16.5" customHeight="1">
      <c r="B356" s="37"/>
      <c r="C356" s="224" t="s">
        <v>950</v>
      </c>
      <c r="D356" s="224" t="s">
        <v>209</v>
      </c>
      <c r="E356" s="225" t="s">
        <v>951</v>
      </c>
      <c r="F356" s="226" t="s">
        <v>952</v>
      </c>
      <c r="G356" s="227" t="s">
        <v>284</v>
      </c>
      <c r="H356" s="228">
        <v>8</v>
      </c>
      <c r="I356" s="229"/>
      <c r="J356" s="230">
        <f>ROUND(I356*H356,2)</f>
        <v>0</v>
      </c>
      <c r="K356" s="226" t="s">
        <v>1</v>
      </c>
      <c r="L356" s="42"/>
      <c r="M356" s="231" t="s">
        <v>1</v>
      </c>
      <c r="N356" s="232" t="s">
        <v>38</v>
      </c>
      <c r="O356" s="85"/>
      <c r="P356" s="233">
        <f>O356*H356</f>
        <v>0</v>
      </c>
      <c r="Q356" s="233">
        <v>0</v>
      </c>
      <c r="R356" s="233">
        <f>Q356*H356</f>
        <v>0</v>
      </c>
      <c r="S356" s="233">
        <v>0</v>
      </c>
      <c r="T356" s="234">
        <f>S356*H356</f>
        <v>0</v>
      </c>
      <c r="AR356" s="235" t="s">
        <v>221</v>
      </c>
      <c r="AT356" s="235" t="s">
        <v>209</v>
      </c>
      <c r="AU356" s="235" t="s">
        <v>83</v>
      </c>
      <c r="AY356" s="16" t="s">
        <v>208</v>
      </c>
      <c r="BE356" s="236">
        <f>IF(N356="základní",J356,0)</f>
        <v>0</v>
      </c>
      <c r="BF356" s="236">
        <f>IF(N356="snížená",J356,0)</f>
        <v>0</v>
      </c>
      <c r="BG356" s="236">
        <f>IF(N356="zákl. přenesená",J356,0)</f>
        <v>0</v>
      </c>
      <c r="BH356" s="236">
        <f>IF(N356="sníž. přenesená",J356,0)</f>
        <v>0</v>
      </c>
      <c r="BI356" s="236">
        <f>IF(N356="nulová",J356,0)</f>
        <v>0</v>
      </c>
      <c r="BJ356" s="16" t="s">
        <v>81</v>
      </c>
      <c r="BK356" s="236">
        <f>ROUND(I356*H356,2)</f>
        <v>0</v>
      </c>
      <c r="BL356" s="16" t="s">
        <v>221</v>
      </c>
      <c r="BM356" s="235" t="s">
        <v>953</v>
      </c>
    </row>
    <row r="357" s="1" customFormat="1" ht="16.5" customHeight="1">
      <c r="B357" s="37"/>
      <c r="C357" s="224" t="s">
        <v>954</v>
      </c>
      <c r="D357" s="224" t="s">
        <v>209</v>
      </c>
      <c r="E357" s="225" t="s">
        <v>951</v>
      </c>
      <c r="F357" s="226" t="s">
        <v>952</v>
      </c>
      <c r="G357" s="227" t="s">
        <v>284</v>
      </c>
      <c r="H357" s="228">
        <v>8</v>
      </c>
      <c r="I357" s="229"/>
      <c r="J357" s="230">
        <f>ROUND(I357*H357,2)</f>
        <v>0</v>
      </c>
      <c r="K357" s="226" t="s">
        <v>1</v>
      </c>
      <c r="L357" s="42"/>
      <c r="M357" s="231" t="s">
        <v>1</v>
      </c>
      <c r="N357" s="232" t="s">
        <v>38</v>
      </c>
      <c r="O357" s="85"/>
      <c r="P357" s="233">
        <f>O357*H357</f>
        <v>0</v>
      </c>
      <c r="Q357" s="233">
        <v>0</v>
      </c>
      <c r="R357" s="233">
        <f>Q357*H357</f>
        <v>0</v>
      </c>
      <c r="S357" s="233">
        <v>0</v>
      </c>
      <c r="T357" s="234">
        <f>S357*H357</f>
        <v>0</v>
      </c>
      <c r="AR357" s="235" t="s">
        <v>221</v>
      </c>
      <c r="AT357" s="235" t="s">
        <v>209</v>
      </c>
      <c r="AU357" s="235" t="s">
        <v>83</v>
      </c>
      <c r="AY357" s="16" t="s">
        <v>208</v>
      </c>
      <c r="BE357" s="236">
        <f>IF(N357="základní",J357,0)</f>
        <v>0</v>
      </c>
      <c r="BF357" s="236">
        <f>IF(N357="snížená",J357,0)</f>
        <v>0</v>
      </c>
      <c r="BG357" s="236">
        <f>IF(N357="zákl. přenesená",J357,0)</f>
        <v>0</v>
      </c>
      <c r="BH357" s="236">
        <f>IF(N357="sníž. přenesená",J357,0)</f>
        <v>0</v>
      </c>
      <c r="BI357" s="236">
        <f>IF(N357="nulová",J357,0)</f>
        <v>0</v>
      </c>
      <c r="BJ357" s="16" t="s">
        <v>81</v>
      </c>
      <c r="BK357" s="236">
        <f>ROUND(I357*H357,2)</f>
        <v>0</v>
      </c>
      <c r="BL357" s="16" t="s">
        <v>221</v>
      </c>
      <c r="BM357" s="235" t="s">
        <v>955</v>
      </c>
    </row>
    <row r="358" s="1" customFormat="1" ht="16.5" customHeight="1">
      <c r="B358" s="37"/>
      <c r="C358" s="224" t="s">
        <v>956</v>
      </c>
      <c r="D358" s="224" t="s">
        <v>209</v>
      </c>
      <c r="E358" s="225" t="s">
        <v>957</v>
      </c>
      <c r="F358" s="226" t="s">
        <v>958</v>
      </c>
      <c r="G358" s="227" t="s">
        <v>284</v>
      </c>
      <c r="H358" s="228">
        <v>6</v>
      </c>
      <c r="I358" s="229"/>
      <c r="J358" s="230">
        <f>ROUND(I358*H358,2)</f>
        <v>0</v>
      </c>
      <c r="K358" s="226" t="s">
        <v>1</v>
      </c>
      <c r="L358" s="42"/>
      <c r="M358" s="231" t="s">
        <v>1</v>
      </c>
      <c r="N358" s="232" t="s">
        <v>38</v>
      </c>
      <c r="O358" s="85"/>
      <c r="P358" s="233">
        <f>O358*H358</f>
        <v>0</v>
      </c>
      <c r="Q358" s="233">
        <v>0</v>
      </c>
      <c r="R358" s="233">
        <f>Q358*H358</f>
        <v>0</v>
      </c>
      <c r="S358" s="233">
        <v>0</v>
      </c>
      <c r="T358" s="234">
        <f>S358*H358</f>
        <v>0</v>
      </c>
      <c r="AR358" s="235" t="s">
        <v>221</v>
      </c>
      <c r="AT358" s="235" t="s">
        <v>209</v>
      </c>
      <c r="AU358" s="235" t="s">
        <v>83</v>
      </c>
      <c r="AY358" s="16" t="s">
        <v>208</v>
      </c>
      <c r="BE358" s="236">
        <f>IF(N358="základní",J358,0)</f>
        <v>0</v>
      </c>
      <c r="BF358" s="236">
        <f>IF(N358="snížená",J358,0)</f>
        <v>0</v>
      </c>
      <c r="BG358" s="236">
        <f>IF(N358="zákl. přenesená",J358,0)</f>
        <v>0</v>
      </c>
      <c r="BH358" s="236">
        <f>IF(N358="sníž. přenesená",J358,0)</f>
        <v>0</v>
      </c>
      <c r="BI358" s="236">
        <f>IF(N358="nulová",J358,0)</f>
        <v>0</v>
      </c>
      <c r="BJ358" s="16" t="s">
        <v>81</v>
      </c>
      <c r="BK358" s="236">
        <f>ROUND(I358*H358,2)</f>
        <v>0</v>
      </c>
      <c r="BL358" s="16" t="s">
        <v>221</v>
      </c>
      <c r="BM358" s="235" t="s">
        <v>959</v>
      </c>
    </row>
    <row r="359" s="1" customFormat="1" ht="16.5" customHeight="1">
      <c r="B359" s="37"/>
      <c r="C359" s="224" t="s">
        <v>960</v>
      </c>
      <c r="D359" s="224" t="s">
        <v>209</v>
      </c>
      <c r="E359" s="225" t="s">
        <v>961</v>
      </c>
      <c r="F359" s="226" t="s">
        <v>962</v>
      </c>
      <c r="G359" s="227" t="s">
        <v>284</v>
      </c>
      <c r="H359" s="228">
        <v>3</v>
      </c>
      <c r="I359" s="229"/>
      <c r="J359" s="230">
        <f>ROUND(I359*H359,2)</f>
        <v>0</v>
      </c>
      <c r="K359" s="226" t="s">
        <v>1</v>
      </c>
      <c r="L359" s="42"/>
      <c r="M359" s="231" t="s">
        <v>1</v>
      </c>
      <c r="N359" s="232" t="s">
        <v>38</v>
      </c>
      <c r="O359" s="85"/>
      <c r="P359" s="233">
        <f>O359*H359</f>
        <v>0</v>
      </c>
      <c r="Q359" s="233">
        <v>0</v>
      </c>
      <c r="R359" s="233">
        <f>Q359*H359</f>
        <v>0</v>
      </c>
      <c r="S359" s="233">
        <v>0</v>
      </c>
      <c r="T359" s="234">
        <f>S359*H359</f>
        <v>0</v>
      </c>
      <c r="AR359" s="235" t="s">
        <v>221</v>
      </c>
      <c r="AT359" s="235" t="s">
        <v>209</v>
      </c>
      <c r="AU359" s="235" t="s">
        <v>83</v>
      </c>
      <c r="AY359" s="16" t="s">
        <v>208</v>
      </c>
      <c r="BE359" s="236">
        <f>IF(N359="základní",J359,0)</f>
        <v>0</v>
      </c>
      <c r="BF359" s="236">
        <f>IF(N359="snížená",J359,0)</f>
        <v>0</v>
      </c>
      <c r="BG359" s="236">
        <f>IF(N359="zákl. přenesená",J359,0)</f>
        <v>0</v>
      </c>
      <c r="BH359" s="236">
        <f>IF(N359="sníž. přenesená",J359,0)</f>
        <v>0</v>
      </c>
      <c r="BI359" s="236">
        <f>IF(N359="nulová",J359,0)</f>
        <v>0</v>
      </c>
      <c r="BJ359" s="16" t="s">
        <v>81</v>
      </c>
      <c r="BK359" s="236">
        <f>ROUND(I359*H359,2)</f>
        <v>0</v>
      </c>
      <c r="BL359" s="16" t="s">
        <v>221</v>
      </c>
      <c r="BM359" s="235" t="s">
        <v>963</v>
      </c>
    </row>
    <row r="360" s="1" customFormat="1" ht="16.5" customHeight="1">
      <c r="B360" s="37"/>
      <c r="C360" s="224" t="s">
        <v>964</v>
      </c>
      <c r="D360" s="224" t="s">
        <v>209</v>
      </c>
      <c r="E360" s="225" t="s">
        <v>965</v>
      </c>
      <c r="F360" s="226" t="s">
        <v>966</v>
      </c>
      <c r="G360" s="227" t="s">
        <v>284</v>
      </c>
      <c r="H360" s="228">
        <v>3</v>
      </c>
      <c r="I360" s="229"/>
      <c r="J360" s="230">
        <f>ROUND(I360*H360,2)</f>
        <v>0</v>
      </c>
      <c r="K360" s="226" t="s">
        <v>1</v>
      </c>
      <c r="L360" s="42"/>
      <c r="M360" s="231" t="s">
        <v>1</v>
      </c>
      <c r="N360" s="232" t="s">
        <v>38</v>
      </c>
      <c r="O360" s="85"/>
      <c r="P360" s="233">
        <f>O360*H360</f>
        <v>0</v>
      </c>
      <c r="Q360" s="233">
        <v>0</v>
      </c>
      <c r="R360" s="233">
        <f>Q360*H360</f>
        <v>0</v>
      </c>
      <c r="S360" s="233">
        <v>0</v>
      </c>
      <c r="T360" s="234">
        <f>S360*H360</f>
        <v>0</v>
      </c>
      <c r="AR360" s="235" t="s">
        <v>221</v>
      </c>
      <c r="AT360" s="235" t="s">
        <v>209</v>
      </c>
      <c r="AU360" s="235" t="s">
        <v>83</v>
      </c>
      <c r="AY360" s="16" t="s">
        <v>208</v>
      </c>
      <c r="BE360" s="236">
        <f>IF(N360="základní",J360,0)</f>
        <v>0</v>
      </c>
      <c r="BF360" s="236">
        <f>IF(N360="snížená",J360,0)</f>
        <v>0</v>
      </c>
      <c r="BG360" s="236">
        <f>IF(N360="zákl. přenesená",J360,0)</f>
        <v>0</v>
      </c>
      <c r="BH360" s="236">
        <f>IF(N360="sníž. přenesená",J360,0)</f>
        <v>0</v>
      </c>
      <c r="BI360" s="236">
        <f>IF(N360="nulová",J360,0)</f>
        <v>0</v>
      </c>
      <c r="BJ360" s="16" t="s">
        <v>81</v>
      </c>
      <c r="BK360" s="236">
        <f>ROUND(I360*H360,2)</f>
        <v>0</v>
      </c>
      <c r="BL360" s="16" t="s">
        <v>221</v>
      </c>
      <c r="BM360" s="235" t="s">
        <v>967</v>
      </c>
    </row>
    <row r="361" s="1" customFormat="1" ht="16.5" customHeight="1">
      <c r="B361" s="37"/>
      <c r="C361" s="224" t="s">
        <v>968</v>
      </c>
      <c r="D361" s="224" t="s">
        <v>209</v>
      </c>
      <c r="E361" s="225" t="s">
        <v>965</v>
      </c>
      <c r="F361" s="226" t="s">
        <v>966</v>
      </c>
      <c r="G361" s="227" t="s">
        <v>284</v>
      </c>
      <c r="H361" s="228">
        <v>4</v>
      </c>
      <c r="I361" s="229"/>
      <c r="J361" s="230">
        <f>ROUND(I361*H361,2)</f>
        <v>0</v>
      </c>
      <c r="K361" s="226" t="s">
        <v>1</v>
      </c>
      <c r="L361" s="42"/>
      <c r="M361" s="231" t="s">
        <v>1</v>
      </c>
      <c r="N361" s="232" t="s">
        <v>38</v>
      </c>
      <c r="O361" s="85"/>
      <c r="P361" s="233">
        <f>O361*H361</f>
        <v>0</v>
      </c>
      <c r="Q361" s="233">
        <v>0</v>
      </c>
      <c r="R361" s="233">
        <f>Q361*H361</f>
        <v>0</v>
      </c>
      <c r="S361" s="233">
        <v>0</v>
      </c>
      <c r="T361" s="234">
        <f>S361*H361</f>
        <v>0</v>
      </c>
      <c r="AR361" s="235" t="s">
        <v>221</v>
      </c>
      <c r="AT361" s="235" t="s">
        <v>209</v>
      </c>
      <c r="AU361" s="235" t="s">
        <v>83</v>
      </c>
      <c r="AY361" s="16" t="s">
        <v>208</v>
      </c>
      <c r="BE361" s="236">
        <f>IF(N361="základní",J361,0)</f>
        <v>0</v>
      </c>
      <c r="BF361" s="236">
        <f>IF(N361="snížená",J361,0)</f>
        <v>0</v>
      </c>
      <c r="BG361" s="236">
        <f>IF(N361="zákl. přenesená",J361,0)</f>
        <v>0</v>
      </c>
      <c r="BH361" s="236">
        <f>IF(N361="sníž. přenesená",J361,0)</f>
        <v>0</v>
      </c>
      <c r="BI361" s="236">
        <f>IF(N361="nulová",J361,0)</f>
        <v>0</v>
      </c>
      <c r="BJ361" s="16" t="s">
        <v>81</v>
      </c>
      <c r="BK361" s="236">
        <f>ROUND(I361*H361,2)</f>
        <v>0</v>
      </c>
      <c r="BL361" s="16" t="s">
        <v>221</v>
      </c>
      <c r="BM361" s="235" t="s">
        <v>969</v>
      </c>
    </row>
    <row r="362" s="1" customFormat="1" ht="16.5" customHeight="1">
      <c r="B362" s="37"/>
      <c r="C362" s="224" t="s">
        <v>970</v>
      </c>
      <c r="D362" s="224" t="s">
        <v>209</v>
      </c>
      <c r="E362" s="225" t="s">
        <v>971</v>
      </c>
      <c r="F362" s="226" t="s">
        <v>972</v>
      </c>
      <c r="G362" s="227" t="s">
        <v>284</v>
      </c>
      <c r="H362" s="228">
        <v>3</v>
      </c>
      <c r="I362" s="229"/>
      <c r="J362" s="230">
        <f>ROUND(I362*H362,2)</f>
        <v>0</v>
      </c>
      <c r="K362" s="226" t="s">
        <v>1</v>
      </c>
      <c r="L362" s="42"/>
      <c r="M362" s="231" t="s">
        <v>1</v>
      </c>
      <c r="N362" s="232" t="s">
        <v>38</v>
      </c>
      <c r="O362" s="85"/>
      <c r="P362" s="233">
        <f>O362*H362</f>
        <v>0</v>
      </c>
      <c r="Q362" s="233">
        <v>0</v>
      </c>
      <c r="R362" s="233">
        <f>Q362*H362</f>
        <v>0</v>
      </c>
      <c r="S362" s="233">
        <v>0</v>
      </c>
      <c r="T362" s="234">
        <f>S362*H362</f>
        <v>0</v>
      </c>
      <c r="AR362" s="235" t="s">
        <v>221</v>
      </c>
      <c r="AT362" s="235" t="s">
        <v>209</v>
      </c>
      <c r="AU362" s="235" t="s">
        <v>83</v>
      </c>
      <c r="AY362" s="16" t="s">
        <v>208</v>
      </c>
      <c r="BE362" s="236">
        <f>IF(N362="základní",J362,0)</f>
        <v>0</v>
      </c>
      <c r="BF362" s="236">
        <f>IF(N362="snížená",J362,0)</f>
        <v>0</v>
      </c>
      <c r="BG362" s="236">
        <f>IF(N362="zákl. přenesená",J362,0)</f>
        <v>0</v>
      </c>
      <c r="BH362" s="236">
        <f>IF(N362="sníž. přenesená",J362,0)</f>
        <v>0</v>
      </c>
      <c r="BI362" s="236">
        <f>IF(N362="nulová",J362,0)</f>
        <v>0</v>
      </c>
      <c r="BJ362" s="16" t="s">
        <v>81</v>
      </c>
      <c r="BK362" s="236">
        <f>ROUND(I362*H362,2)</f>
        <v>0</v>
      </c>
      <c r="BL362" s="16" t="s">
        <v>221</v>
      </c>
      <c r="BM362" s="235" t="s">
        <v>973</v>
      </c>
    </row>
    <row r="363" s="1" customFormat="1" ht="16.5" customHeight="1">
      <c r="B363" s="37"/>
      <c r="C363" s="224" t="s">
        <v>974</v>
      </c>
      <c r="D363" s="224" t="s">
        <v>209</v>
      </c>
      <c r="E363" s="225" t="s">
        <v>975</v>
      </c>
      <c r="F363" s="226" t="s">
        <v>976</v>
      </c>
      <c r="G363" s="227" t="s">
        <v>284</v>
      </c>
      <c r="H363" s="228">
        <v>5</v>
      </c>
      <c r="I363" s="229"/>
      <c r="J363" s="230">
        <f>ROUND(I363*H363,2)</f>
        <v>0</v>
      </c>
      <c r="K363" s="226" t="s">
        <v>1</v>
      </c>
      <c r="L363" s="42"/>
      <c r="M363" s="231" t="s">
        <v>1</v>
      </c>
      <c r="N363" s="232" t="s">
        <v>38</v>
      </c>
      <c r="O363" s="85"/>
      <c r="P363" s="233">
        <f>O363*H363</f>
        <v>0</v>
      </c>
      <c r="Q363" s="233">
        <v>0</v>
      </c>
      <c r="R363" s="233">
        <f>Q363*H363</f>
        <v>0</v>
      </c>
      <c r="S363" s="233">
        <v>0</v>
      </c>
      <c r="T363" s="234">
        <f>S363*H363</f>
        <v>0</v>
      </c>
      <c r="AR363" s="235" t="s">
        <v>221</v>
      </c>
      <c r="AT363" s="235" t="s">
        <v>209</v>
      </c>
      <c r="AU363" s="235" t="s">
        <v>83</v>
      </c>
      <c r="AY363" s="16" t="s">
        <v>208</v>
      </c>
      <c r="BE363" s="236">
        <f>IF(N363="základní",J363,0)</f>
        <v>0</v>
      </c>
      <c r="BF363" s="236">
        <f>IF(N363="snížená",J363,0)</f>
        <v>0</v>
      </c>
      <c r="BG363" s="236">
        <f>IF(N363="zákl. přenesená",J363,0)</f>
        <v>0</v>
      </c>
      <c r="BH363" s="236">
        <f>IF(N363="sníž. přenesená",J363,0)</f>
        <v>0</v>
      </c>
      <c r="BI363" s="236">
        <f>IF(N363="nulová",J363,0)</f>
        <v>0</v>
      </c>
      <c r="BJ363" s="16" t="s">
        <v>81</v>
      </c>
      <c r="BK363" s="236">
        <f>ROUND(I363*H363,2)</f>
        <v>0</v>
      </c>
      <c r="BL363" s="16" t="s">
        <v>221</v>
      </c>
      <c r="BM363" s="235" t="s">
        <v>977</v>
      </c>
    </row>
    <row r="364" s="1" customFormat="1" ht="16.5" customHeight="1">
      <c r="B364" s="37"/>
      <c r="C364" s="224" t="s">
        <v>978</v>
      </c>
      <c r="D364" s="224" t="s">
        <v>209</v>
      </c>
      <c r="E364" s="225" t="s">
        <v>979</v>
      </c>
      <c r="F364" s="226" t="s">
        <v>980</v>
      </c>
      <c r="G364" s="227" t="s">
        <v>284</v>
      </c>
      <c r="H364" s="228">
        <v>2</v>
      </c>
      <c r="I364" s="229"/>
      <c r="J364" s="230">
        <f>ROUND(I364*H364,2)</f>
        <v>0</v>
      </c>
      <c r="K364" s="226" t="s">
        <v>1</v>
      </c>
      <c r="L364" s="42"/>
      <c r="M364" s="231" t="s">
        <v>1</v>
      </c>
      <c r="N364" s="232" t="s">
        <v>38</v>
      </c>
      <c r="O364" s="85"/>
      <c r="P364" s="233">
        <f>O364*H364</f>
        <v>0</v>
      </c>
      <c r="Q364" s="233">
        <v>0</v>
      </c>
      <c r="R364" s="233">
        <f>Q364*H364</f>
        <v>0</v>
      </c>
      <c r="S364" s="233">
        <v>0</v>
      </c>
      <c r="T364" s="234">
        <f>S364*H364</f>
        <v>0</v>
      </c>
      <c r="AR364" s="235" t="s">
        <v>221</v>
      </c>
      <c r="AT364" s="235" t="s">
        <v>209</v>
      </c>
      <c r="AU364" s="235" t="s">
        <v>83</v>
      </c>
      <c r="AY364" s="16" t="s">
        <v>208</v>
      </c>
      <c r="BE364" s="236">
        <f>IF(N364="základní",J364,0)</f>
        <v>0</v>
      </c>
      <c r="BF364" s="236">
        <f>IF(N364="snížená",J364,0)</f>
        <v>0</v>
      </c>
      <c r="BG364" s="236">
        <f>IF(N364="zákl. přenesená",J364,0)</f>
        <v>0</v>
      </c>
      <c r="BH364" s="236">
        <f>IF(N364="sníž. přenesená",J364,0)</f>
        <v>0</v>
      </c>
      <c r="BI364" s="236">
        <f>IF(N364="nulová",J364,0)</f>
        <v>0</v>
      </c>
      <c r="BJ364" s="16" t="s">
        <v>81</v>
      </c>
      <c r="BK364" s="236">
        <f>ROUND(I364*H364,2)</f>
        <v>0</v>
      </c>
      <c r="BL364" s="16" t="s">
        <v>221</v>
      </c>
      <c r="BM364" s="235" t="s">
        <v>981</v>
      </c>
    </row>
    <row r="365" s="1" customFormat="1" ht="16.5" customHeight="1">
      <c r="B365" s="37"/>
      <c r="C365" s="224" t="s">
        <v>982</v>
      </c>
      <c r="D365" s="224" t="s">
        <v>209</v>
      </c>
      <c r="E365" s="225" t="s">
        <v>983</v>
      </c>
      <c r="F365" s="226" t="s">
        <v>984</v>
      </c>
      <c r="G365" s="227" t="s">
        <v>284</v>
      </c>
      <c r="H365" s="228">
        <v>2</v>
      </c>
      <c r="I365" s="229"/>
      <c r="J365" s="230">
        <f>ROUND(I365*H365,2)</f>
        <v>0</v>
      </c>
      <c r="K365" s="226" t="s">
        <v>1</v>
      </c>
      <c r="L365" s="42"/>
      <c r="M365" s="231" t="s">
        <v>1</v>
      </c>
      <c r="N365" s="232" t="s">
        <v>38</v>
      </c>
      <c r="O365" s="85"/>
      <c r="P365" s="233">
        <f>O365*H365</f>
        <v>0</v>
      </c>
      <c r="Q365" s="233">
        <v>0</v>
      </c>
      <c r="R365" s="233">
        <f>Q365*H365</f>
        <v>0</v>
      </c>
      <c r="S365" s="233">
        <v>0</v>
      </c>
      <c r="T365" s="234">
        <f>S365*H365</f>
        <v>0</v>
      </c>
      <c r="AR365" s="235" t="s">
        <v>221</v>
      </c>
      <c r="AT365" s="235" t="s">
        <v>209</v>
      </c>
      <c r="AU365" s="235" t="s">
        <v>83</v>
      </c>
      <c r="AY365" s="16" t="s">
        <v>208</v>
      </c>
      <c r="BE365" s="236">
        <f>IF(N365="základní",J365,0)</f>
        <v>0</v>
      </c>
      <c r="BF365" s="236">
        <f>IF(N365="snížená",J365,0)</f>
        <v>0</v>
      </c>
      <c r="BG365" s="236">
        <f>IF(N365="zákl. přenesená",J365,0)</f>
        <v>0</v>
      </c>
      <c r="BH365" s="236">
        <f>IF(N365="sníž. přenesená",J365,0)</f>
        <v>0</v>
      </c>
      <c r="BI365" s="236">
        <f>IF(N365="nulová",J365,0)</f>
        <v>0</v>
      </c>
      <c r="BJ365" s="16" t="s">
        <v>81</v>
      </c>
      <c r="BK365" s="236">
        <f>ROUND(I365*H365,2)</f>
        <v>0</v>
      </c>
      <c r="BL365" s="16" t="s">
        <v>221</v>
      </c>
      <c r="BM365" s="235" t="s">
        <v>985</v>
      </c>
    </row>
    <row r="366" s="1" customFormat="1" ht="16.5" customHeight="1">
      <c r="B366" s="37"/>
      <c r="C366" s="224" t="s">
        <v>986</v>
      </c>
      <c r="D366" s="224" t="s">
        <v>209</v>
      </c>
      <c r="E366" s="225" t="s">
        <v>987</v>
      </c>
      <c r="F366" s="226" t="s">
        <v>988</v>
      </c>
      <c r="G366" s="227" t="s">
        <v>284</v>
      </c>
      <c r="H366" s="228">
        <v>1</v>
      </c>
      <c r="I366" s="229"/>
      <c r="J366" s="230">
        <f>ROUND(I366*H366,2)</f>
        <v>0</v>
      </c>
      <c r="K366" s="226" t="s">
        <v>1</v>
      </c>
      <c r="L366" s="42"/>
      <c r="M366" s="231" t="s">
        <v>1</v>
      </c>
      <c r="N366" s="232" t="s">
        <v>38</v>
      </c>
      <c r="O366" s="85"/>
      <c r="P366" s="233">
        <f>O366*H366</f>
        <v>0</v>
      </c>
      <c r="Q366" s="233">
        <v>0</v>
      </c>
      <c r="R366" s="233">
        <f>Q366*H366</f>
        <v>0</v>
      </c>
      <c r="S366" s="233">
        <v>0</v>
      </c>
      <c r="T366" s="234">
        <f>S366*H366</f>
        <v>0</v>
      </c>
      <c r="AR366" s="235" t="s">
        <v>221</v>
      </c>
      <c r="AT366" s="235" t="s">
        <v>209</v>
      </c>
      <c r="AU366" s="235" t="s">
        <v>83</v>
      </c>
      <c r="AY366" s="16" t="s">
        <v>208</v>
      </c>
      <c r="BE366" s="236">
        <f>IF(N366="základní",J366,0)</f>
        <v>0</v>
      </c>
      <c r="BF366" s="236">
        <f>IF(N366="snížená",J366,0)</f>
        <v>0</v>
      </c>
      <c r="BG366" s="236">
        <f>IF(N366="zákl. přenesená",J366,0)</f>
        <v>0</v>
      </c>
      <c r="BH366" s="236">
        <f>IF(N366="sníž. přenesená",J366,0)</f>
        <v>0</v>
      </c>
      <c r="BI366" s="236">
        <f>IF(N366="nulová",J366,0)</f>
        <v>0</v>
      </c>
      <c r="BJ366" s="16" t="s">
        <v>81</v>
      </c>
      <c r="BK366" s="236">
        <f>ROUND(I366*H366,2)</f>
        <v>0</v>
      </c>
      <c r="BL366" s="16" t="s">
        <v>221</v>
      </c>
      <c r="BM366" s="235" t="s">
        <v>989</v>
      </c>
    </row>
    <row r="367" s="1" customFormat="1" ht="16.5" customHeight="1">
      <c r="B367" s="37"/>
      <c r="C367" s="224" t="s">
        <v>990</v>
      </c>
      <c r="D367" s="224" t="s">
        <v>209</v>
      </c>
      <c r="E367" s="225" t="s">
        <v>991</v>
      </c>
      <c r="F367" s="226" t="s">
        <v>992</v>
      </c>
      <c r="G367" s="227" t="s">
        <v>284</v>
      </c>
      <c r="H367" s="228">
        <v>2</v>
      </c>
      <c r="I367" s="229"/>
      <c r="J367" s="230">
        <f>ROUND(I367*H367,2)</f>
        <v>0</v>
      </c>
      <c r="K367" s="226" t="s">
        <v>1</v>
      </c>
      <c r="L367" s="42"/>
      <c r="M367" s="231" t="s">
        <v>1</v>
      </c>
      <c r="N367" s="232" t="s">
        <v>38</v>
      </c>
      <c r="O367" s="85"/>
      <c r="P367" s="233">
        <f>O367*H367</f>
        <v>0</v>
      </c>
      <c r="Q367" s="233">
        <v>0</v>
      </c>
      <c r="R367" s="233">
        <f>Q367*H367</f>
        <v>0</v>
      </c>
      <c r="S367" s="233">
        <v>0</v>
      </c>
      <c r="T367" s="234">
        <f>S367*H367</f>
        <v>0</v>
      </c>
      <c r="AR367" s="235" t="s">
        <v>221</v>
      </c>
      <c r="AT367" s="235" t="s">
        <v>209</v>
      </c>
      <c r="AU367" s="235" t="s">
        <v>83</v>
      </c>
      <c r="AY367" s="16" t="s">
        <v>208</v>
      </c>
      <c r="BE367" s="236">
        <f>IF(N367="základní",J367,0)</f>
        <v>0</v>
      </c>
      <c r="BF367" s="236">
        <f>IF(N367="snížená",J367,0)</f>
        <v>0</v>
      </c>
      <c r="BG367" s="236">
        <f>IF(N367="zákl. přenesená",J367,0)</f>
        <v>0</v>
      </c>
      <c r="BH367" s="236">
        <f>IF(N367="sníž. přenesená",J367,0)</f>
        <v>0</v>
      </c>
      <c r="BI367" s="236">
        <f>IF(N367="nulová",J367,0)</f>
        <v>0</v>
      </c>
      <c r="BJ367" s="16" t="s">
        <v>81</v>
      </c>
      <c r="BK367" s="236">
        <f>ROUND(I367*H367,2)</f>
        <v>0</v>
      </c>
      <c r="BL367" s="16" t="s">
        <v>221</v>
      </c>
      <c r="BM367" s="235" t="s">
        <v>993</v>
      </c>
    </row>
    <row r="368" s="1" customFormat="1" ht="16.5" customHeight="1">
      <c r="B368" s="37"/>
      <c r="C368" s="224" t="s">
        <v>994</v>
      </c>
      <c r="D368" s="224" t="s">
        <v>209</v>
      </c>
      <c r="E368" s="225" t="s">
        <v>995</v>
      </c>
      <c r="F368" s="226" t="s">
        <v>996</v>
      </c>
      <c r="G368" s="227" t="s">
        <v>284</v>
      </c>
      <c r="H368" s="228">
        <v>2</v>
      </c>
      <c r="I368" s="229"/>
      <c r="J368" s="230">
        <f>ROUND(I368*H368,2)</f>
        <v>0</v>
      </c>
      <c r="K368" s="226" t="s">
        <v>1</v>
      </c>
      <c r="L368" s="42"/>
      <c r="M368" s="231" t="s">
        <v>1</v>
      </c>
      <c r="N368" s="232" t="s">
        <v>38</v>
      </c>
      <c r="O368" s="85"/>
      <c r="P368" s="233">
        <f>O368*H368</f>
        <v>0</v>
      </c>
      <c r="Q368" s="233">
        <v>0</v>
      </c>
      <c r="R368" s="233">
        <f>Q368*H368</f>
        <v>0</v>
      </c>
      <c r="S368" s="233">
        <v>0</v>
      </c>
      <c r="T368" s="234">
        <f>S368*H368</f>
        <v>0</v>
      </c>
      <c r="AR368" s="235" t="s">
        <v>221</v>
      </c>
      <c r="AT368" s="235" t="s">
        <v>209</v>
      </c>
      <c r="AU368" s="235" t="s">
        <v>83</v>
      </c>
      <c r="AY368" s="16" t="s">
        <v>208</v>
      </c>
      <c r="BE368" s="236">
        <f>IF(N368="základní",J368,0)</f>
        <v>0</v>
      </c>
      <c r="BF368" s="236">
        <f>IF(N368="snížená",J368,0)</f>
        <v>0</v>
      </c>
      <c r="BG368" s="236">
        <f>IF(N368="zákl. přenesená",J368,0)</f>
        <v>0</v>
      </c>
      <c r="BH368" s="236">
        <f>IF(N368="sníž. přenesená",J368,0)</f>
        <v>0</v>
      </c>
      <c r="BI368" s="236">
        <f>IF(N368="nulová",J368,0)</f>
        <v>0</v>
      </c>
      <c r="BJ368" s="16" t="s">
        <v>81</v>
      </c>
      <c r="BK368" s="236">
        <f>ROUND(I368*H368,2)</f>
        <v>0</v>
      </c>
      <c r="BL368" s="16" t="s">
        <v>221</v>
      </c>
      <c r="BM368" s="235" t="s">
        <v>997</v>
      </c>
    </row>
    <row r="369" s="1" customFormat="1" ht="16.5" customHeight="1">
      <c r="B369" s="37"/>
      <c r="C369" s="224" t="s">
        <v>998</v>
      </c>
      <c r="D369" s="224" t="s">
        <v>209</v>
      </c>
      <c r="E369" s="225" t="s">
        <v>999</v>
      </c>
      <c r="F369" s="226" t="s">
        <v>1000</v>
      </c>
      <c r="G369" s="227" t="s">
        <v>284</v>
      </c>
      <c r="H369" s="228">
        <v>5</v>
      </c>
      <c r="I369" s="229"/>
      <c r="J369" s="230">
        <f>ROUND(I369*H369,2)</f>
        <v>0</v>
      </c>
      <c r="K369" s="226" t="s">
        <v>1</v>
      </c>
      <c r="L369" s="42"/>
      <c r="M369" s="231" t="s">
        <v>1</v>
      </c>
      <c r="N369" s="232" t="s">
        <v>38</v>
      </c>
      <c r="O369" s="85"/>
      <c r="P369" s="233">
        <f>O369*H369</f>
        <v>0</v>
      </c>
      <c r="Q369" s="233">
        <v>0</v>
      </c>
      <c r="R369" s="233">
        <f>Q369*H369</f>
        <v>0</v>
      </c>
      <c r="S369" s="233">
        <v>0</v>
      </c>
      <c r="T369" s="234">
        <f>S369*H369</f>
        <v>0</v>
      </c>
      <c r="AR369" s="235" t="s">
        <v>221</v>
      </c>
      <c r="AT369" s="235" t="s">
        <v>209</v>
      </c>
      <c r="AU369" s="235" t="s">
        <v>83</v>
      </c>
      <c r="AY369" s="16" t="s">
        <v>208</v>
      </c>
      <c r="BE369" s="236">
        <f>IF(N369="základní",J369,0)</f>
        <v>0</v>
      </c>
      <c r="BF369" s="236">
        <f>IF(N369="snížená",J369,0)</f>
        <v>0</v>
      </c>
      <c r="BG369" s="236">
        <f>IF(N369="zákl. přenesená",J369,0)</f>
        <v>0</v>
      </c>
      <c r="BH369" s="236">
        <f>IF(N369="sníž. přenesená",J369,0)</f>
        <v>0</v>
      </c>
      <c r="BI369" s="236">
        <f>IF(N369="nulová",J369,0)</f>
        <v>0</v>
      </c>
      <c r="BJ369" s="16" t="s">
        <v>81</v>
      </c>
      <c r="BK369" s="236">
        <f>ROUND(I369*H369,2)</f>
        <v>0</v>
      </c>
      <c r="BL369" s="16" t="s">
        <v>221</v>
      </c>
      <c r="BM369" s="235" t="s">
        <v>1001</v>
      </c>
    </row>
    <row r="370" s="1" customFormat="1" ht="16.5" customHeight="1">
      <c r="B370" s="37"/>
      <c r="C370" s="224" t="s">
        <v>1002</v>
      </c>
      <c r="D370" s="224" t="s">
        <v>209</v>
      </c>
      <c r="E370" s="225" t="s">
        <v>999</v>
      </c>
      <c r="F370" s="226" t="s">
        <v>1000</v>
      </c>
      <c r="G370" s="227" t="s">
        <v>284</v>
      </c>
      <c r="H370" s="228">
        <v>2</v>
      </c>
      <c r="I370" s="229"/>
      <c r="J370" s="230">
        <f>ROUND(I370*H370,2)</f>
        <v>0</v>
      </c>
      <c r="K370" s="226" t="s">
        <v>1</v>
      </c>
      <c r="L370" s="42"/>
      <c r="M370" s="231" t="s">
        <v>1</v>
      </c>
      <c r="N370" s="232" t="s">
        <v>38</v>
      </c>
      <c r="O370" s="85"/>
      <c r="P370" s="233">
        <f>O370*H370</f>
        <v>0</v>
      </c>
      <c r="Q370" s="233">
        <v>0</v>
      </c>
      <c r="R370" s="233">
        <f>Q370*H370</f>
        <v>0</v>
      </c>
      <c r="S370" s="233">
        <v>0</v>
      </c>
      <c r="T370" s="234">
        <f>S370*H370</f>
        <v>0</v>
      </c>
      <c r="AR370" s="235" t="s">
        <v>221</v>
      </c>
      <c r="AT370" s="235" t="s">
        <v>209</v>
      </c>
      <c r="AU370" s="235" t="s">
        <v>83</v>
      </c>
      <c r="AY370" s="16" t="s">
        <v>208</v>
      </c>
      <c r="BE370" s="236">
        <f>IF(N370="základní",J370,0)</f>
        <v>0</v>
      </c>
      <c r="BF370" s="236">
        <f>IF(N370="snížená",J370,0)</f>
        <v>0</v>
      </c>
      <c r="BG370" s="236">
        <f>IF(N370="zákl. přenesená",J370,0)</f>
        <v>0</v>
      </c>
      <c r="BH370" s="236">
        <f>IF(N370="sníž. přenesená",J370,0)</f>
        <v>0</v>
      </c>
      <c r="BI370" s="236">
        <f>IF(N370="nulová",J370,0)</f>
        <v>0</v>
      </c>
      <c r="BJ370" s="16" t="s">
        <v>81</v>
      </c>
      <c r="BK370" s="236">
        <f>ROUND(I370*H370,2)</f>
        <v>0</v>
      </c>
      <c r="BL370" s="16" t="s">
        <v>221</v>
      </c>
      <c r="BM370" s="235" t="s">
        <v>1003</v>
      </c>
    </row>
    <row r="371" s="1" customFormat="1" ht="16.5" customHeight="1">
      <c r="B371" s="37"/>
      <c r="C371" s="224" t="s">
        <v>1004</v>
      </c>
      <c r="D371" s="224" t="s">
        <v>209</v>
      </c>
      <c r="E371" s="225" t="s">
        <v>1005</v>
      </c>
      <c r="F371" s="226" t="s">
        <v>1006</v>
      </c>
      <c r="G371" s="227" t="s">
        <v>284</v>
      </c>
      <c r="H371" s="228">
        <v>3</v>
      </c>
      <c r="I371" s="229"/>
      <c r="J371" s="230">
        <f>ROUND(I371*H371,2)</f>
        <v>0</v>
      </c>
      <c r="K371" s="226" t="s">
        <v>1</v>
      </c>
      <c r="L371" s="42"/>
      <c r="M371" s="231" t="s">
        <v>1</v>
      </c>
      <c r="N371" s="232" t="s">
        <v>38</v>
      </c>
      <c r="O371" s="85"/>
      <c r="P371" s="233">
        <f>O371*H371</f>
        <v>0</v>
      </c>
      <c r="Q371" s="233">
        <v>0</v>
      </c>
      <c r="R371" s="233">
        <f>Q371*H371</f>
        <v>0</v>
      </c>
      <c r="S371" s="233">
        <v>0</v>
      </c>
      <c r="T371" s="234">
        <f>S371*H371</f>
        <v>0</v>
      </c>
      <c r="AR371" s="235" t="s">
        <v>221</v>
      </c>
      <c r="AT371" s="235" t="s">
        <v>209</v>
      </c>
      <c r="AU371" s="235" t="s">
        <v>83</v>
      </c>
      <c r="AY371" s="16" t="s">
        <v>208</v>
      </c>
      <c r="BE371" s="236">
        <f>IF(N371="základní",J371,0)</f>
        <v>0</v>
      </c>
      <c r="BF371" s="236">
        <f>IF(N371="snížená",J371,0)</f>
        <v>0</v>
      </c>
      <c r="BG371" s="236">
        <f>IF(N371="zákl. přenesená",J371,0)</f>
        <v>0</v>
      </c>
      <c r="BH371" s="236">
        <f>IF(N371="sníž. přenesená",J371,0)</f>
        <v>0</v>
      </c>
      <c r="BI371" s="236">
        <f>IF(N371="nulová",J371,0)</f>
        <v>0</v>
      </c>
      <c r="BJ371" s="16" t="s">
        <v>81</v>
      </c>
      <c r="BK371" s="236">
        <f>ROUND(I371*H371,2)</f>
        <v>0</v>
      </c>
      <c r="BL371" s="16" t="s">
        <v>221</v>
      </c>
      <c r="BM371" s="235" t="s">
        <v>1007</v>
      </c>
    </row>
    <row r="372" s="1" customFormat="1" ht="16.5" customHeight="1">
      <c r="B372" s="37"/>
      <c r="C372" s="224" t="s">
        <v>1008</v>
      </c>
      <c r="D372" s="224" t="s">
        <v>209</v>
      </c>
      <c r="E372" s="225" t="s">
        <v>1005</v>
      </c>
      <c r="F372" s="226" t="s">
        <v>1006</v>
      </c>
      <c r="G372" s="227" t="s">
        <v>284</v>
      </c>
      <c r="H372" s="228">
        <v>5</v>
      </c>
      <c r="I372" s="229"/>
      <c r="J372" s="230">
        <f>ROUND(I372*H372,2)</f>
        <v>0</v>
      </c>
      <c r="K372" s="226" t="s">
        <v>1</v>
      </c>
      <c r="L372" s="42"/>
      <c r="M372" s="231" t="s">
        <v>1</v>
      </c>
      <c r="N372" s="232" t="s">
        <v>38</v>
      </c>
      <c r="O372" s="85"/>
      <c r="P372" s="233">
        <f>O372*H372</f>
        <v>0</v>
      </c>
      <c r="Q372" s="233">
        <v>0</v>
      </c>
      <c r="R372" s="233">
        <f>Q372*H372</f>
        <v>0</v>
      </c>
      <c r="S372" s="233">
        <v>0</v>
      </c>
      <c r="T372" s="234">
        <f>S372*H372</f>
        <v>0</v>
      </c>
      <c r="AR372" s="235" t="s">
        <v>221</v>
      </c>
      <c r="AT372" s="235" t="s">
        <v>209</v>
      </c>
      <c r="AU372" s="235" t="s">
        <v>83</v>
      </c>
      <c r="AY372" s="16" t="s">
        <v>208</v>
      </c>
      <c r="BE372" s="236">
        <f>IF(N372="základní",J372,0)</f>
        <v>0</v>
      </c>
      <c r="BF372" s="236">
        <f>IF(N372="snížená",J372,0)</f>
        <v>0</v>
      </c>
      <c r="BG372" s="236">
        <f>IF(N372="zákl. přenesená",J372,0)</f>
        <v>0</v>
      </c>
      <c r="BH372" s="236">
        <f>IF(N372="sníž. přenesená",J372,0)</f>
        <v>0</v>
      </c>
      <c r="BI372" s="236">
        <f>IF(N372="nulová",J372,0)</f>
        <v>0</v>
      </c>
      <c r="BJ372" s="16" t="s">
        <v>81</v>
      </c>
      <c r="BK372" s="236">
        <f>ROUND(I372*H372,2)</f>
        <v>0</v>
      </c>
      <c r="BL372" s="16" t="s">
        <v>221</v>
      </c>
      <c r="BM372" s="235" t="s">
        <v>1009</v>
      </c>
    </row>
    <row r="373" s="1" customFormat="1" ht="16.5" customHeight="1">
      <c r="B373" s="37"/>
      <c r="C373" s="224" t="s">
        <v>1010</v>
      </c>
      <c r="D373" s="224" t="s">
        <v>209</v>
      </c>
      <c r="E373" s="225" t="s">
        <v>1011</v>
      </c>
      <c r="F373" s="226" t="s">
        <v>1012</v>
      </c>
      <c r="G373" s="227" t="s">
        <v>284</v>
      </c>
      <c r="H373" s="228">
        <v>3</v>
      </c>
      <c r="I373" s="229"/>
      <c r="J373" s="230">
        <f>ROUND(I373*H373,2)</f>
        <v>0</v>
      </c>
      <c r="K373" s="226" t="s">
        <v>1</v>
      </c>
      <c r="L373" s="42"/>
      <c r="M373" s="231" t="s">
        <v>1</v>
      </c>
      <c r="N373" s="232" t="s">
        <v>38</v>
      </c>
      <c r="O373" s="85"/>
      <c r="P373" s="233">
        <f>O373*H373</f>
        <v>0</v>
      </c>
      <c r="Q373" s="233">
        <v>0</v>
      </c>
      <c r="R373" s="233">
        <f>Q373*H373</f>
        <v>0</v>
      </c>
      <c r="S373" s="233">
        <v>0</v>
      </c>
      <c r="T373" s="234">
        <f>S373*H373</f>
        <v>0</v>
      </c>
      <c r="AR373" s="235" t="s">
        <v>221</v>
      </c>
      <c r="AT373" s="235" t="s">
        <v>209</v>
      </c>
      <c r="AU373" s="235" t="s">
        <v>83</v>
      </c>
      <c r="AY373" s="16" t="s">
        <v>208</v>
      </c>
      <c r="BE373" s="236">
        <f>IF(N373="základní",J373,0)</f>
        <v>0</v>
      </c>
      <c r="BF373" s="236">
        <f>IF(N373="snížená",J373,0)</f>
        <v>0</v>
      </c>
      <c r="BG373" s="236">
        <f>IF(N373="zákl. přenesená",J373,0)</f>
        <v>0</v>
      </c>
      <c r="BH373" s="236">
        <f>IF(N373="sníž. přenesená",J373,0)</f>
        <v>0</v>
      </c>
      <c r="BI373" s="236">
        <f>IF(N373="nulová",J373,0)</f>
        <v>0</v>
      </c>
      <c r="BJ373" s="16" t="s">
        <v>81</v>
      </c>
      <c r="BK373" s="236">
        <f>ROUND(I373*H373,2)</f>
        <v>0</v>
      </c>
      <c r="BL373" s="16" t="s">
        <v>221</v>
      </c>
      <c r="BM373" s="235" t="s">
        <v>1013</v>
      </c>
    </row>
    <row r="374" s="1" customFormat="1" ht="16.5" customHeight="1">
      <c r="B374" s="37"/>
      <c r="C374" s="224" t="s">
        <v>1014</v>
      </c>
      <c r="D374" s="224" t="s">
        <v>209</v>
      </c>
      <c r="E374" s="225" t="s">
        <v>1011</v>
      </c>
      <c r="F374" s="226" t="s">
        <v>1012</v>
      </c>
      <c r="G374" s="227" t="s">
        <v>284</v>
      </c>
      <c r="H374" s="228">
        <v>5</v>
      </c>
      <c r="I374" s="229"/>
      <c r="J374" s="230">
        <f>ROUND(I374*H374,2)</f>
        <v>0</v>
      </c>
      <c r="K374" s="226" t="s">
        <v>1</v>
      </c>
      <c r="L374" s="42"/>
      <c r="M374" s="231" t="s">
        <v>1</v>
      </c>
      <c r="N374" s="232" t="s">
        <v>38</v>
      </c>
      <c r="O374" s="85"/>
      <c r="P374" s="233">
        <f>O374*H374</f>
        <v>0</v>
      </c>
      <c r="Q374" s="233">
        <v>0</v>
      </c>
      <c r="R374" s="233">
        <f>Q374*H374</f>
        <v>0</v>
      </c>
      <c r="S374" s="233">
        <v>0</v>
      </c>
      <c r="T374" s="234">
        <f>S374*H374</f>
        <v>0</v>
      </c>
      <c r="AR374" s="235" t="s">
        <v>221</v>
      </c>
      <c r="AT374" s="235" t="s">
        <v>209</v>
      </c>
      <c r="AU374" s="235" t="s">
        <v>83</v>
      </c>
      <c r="AY374" s="16" t="s">
        <v>208</v>
      </c>
      <c r="BE374" s="236">
        <f>IF(N374="základní",J374,0)</f>
        <v>0</v>
      </c>
      <c r="BF374" s="236">
        <f>IF(N374="snížená",J374,0)</f>
        <v>0</v>
      </c>
      <c r="BG374" s="236">
        <f>IF(N374="zákl. přenesená",J374,0)</f>
        <v>0</v>
      </c>
      <c r="BH374" s="236">
        <f>IF(N374="sníž. přenesená",J374,0)</f>
        <v>0</v>
      </c>
      <c r="BI374" s="236">
        <f>IF(N374="nulová",J374,0)</f>
        <v>0</v>
      </c>
      <c r="BJ374" s="16" t="s">
        <v>81</v>
      </c>
      <c r="BK374" s="236">
        <f>ROUND(I374*H374,2)</f>
        <v>0</v>
      </c>
      <c r="BL374" s="16" t="s">
        <v>221</v>
      </c>
      <c r="BM374" s="235" t="s">
        <v>1015</v>
      </c>
    </row>
    <row r="375" s="1" customFormat="1" ht="24" customHeight="1">
      <c r="B375" s="37"/>
      <c r="C375" s="224" t="s">
        <v>1016</v>
      </c>
      <c r="D375" s="224" t="s">
        <v>209</v>
      </c>
      <c r="E375" s="225" t="s">
        <v>1017</v>
      </c>
      <c r="F375" s="226" t="s">
        <v>1018</v>
      </c>
      <c r="G375" s="227" t="s">
        <v>284</v>
      </c>
      <c r="H375" s="228">
        <v>5</v>
      </c>
      <c r="I375" s="229"/>
      <c r="J375" s="230">
        <f>ROUND(I375*H375,2)</f>
        <v>0</v>
      </c>
      <c r="K375" s="226" t="s">
        <v>1</v>
      </c>
      <c r="L375" s="42"/>
      <c r="M375" s="231" t="s">
        <v>1</v>
      </c>
      <c r="N375" s="232" t="s">
        <v>38</v>
      </c>
      <c r="O375" s="85"/>
      <c r="P375" s="233">
        <f>O375*H375</f>
        <v>0</v>
      </c>
      <c r="Q375" s="233">
        <v>0</v>
      </c>
      <c r="R375" s="233">
        <f>Q375*H375</f>
        <v>0</v>
      </c>
      <c r="S375" s="233">
        <v>0</v>
      </c>
      <c r="T375" s="234">
        <f>S375*H375</f>
        <v>0</v>
      </c>
      <c r="AR375" s="235" t="s">
        <v>221</v>
      </c>
      <c r="AT375" s="235" t="s">
        <v>209</v>
      </c>
      <c r="AU375" s="235" t="s">
        <v>83</v>
      </c>
      <c r="AY375" s="16" t="s">
        <v>208</v>
      </c>
      <c r="BE375" s="236">
        <f>IF(N375="základní",J375,0)</f>
        <v>0</v>
      </c>
      <c r="BF375" s="236">
        <f>IF(N375="snížená",J375,0)</f>
        <v>0</v>
      </c>
      <c r="BG375" s="236">
        <f>IF(N375="zákl. přenesená",J375,0)</f>
        <v>0</v>
      </c>
      <c r="BH375" s="236">
        <f>IF(N375="sníž. přenesená",J375,0)</f>
        <v>0</v>
      </c>
      <c r="BI375" s="236">
        <f>IF(N375="nulová",J375,0)</f>
        <v>0</v>
      </c>
      <c r="BJ375" s="16" t="s">
        <v>81</v>
      </c>
      <c r="BK375" s="236">
        <f>ROUND(I375*H375,2)</f>
        <v>0</v>
      </c>
      <c r="BL375" s="16" t="s">
        <v>221</v>
      </c>
      <c r="BM375" s="235" t="s">
        <v>1019</v>
      </c>
    </row>
    <row r="376" s="1" customFormat="1" ht="24" customHeight="1">
      <c r="B376" s="37"/>
      <c r="C376" s="224" t="s">
        <v>1020</v>
      </c>
      <c r="D376" s="224" t="s">
        <v>209</v>
      </c>
      <c r="E376" s="225" t="s">
        <v>1017</v>
      </c>
      <c r="F376" s="226" t="s">
        <v>1018</v>
      </c>
      <c r="G376" s="227" t="s">
        <v>284</v>
      </c>
      <c r="H376" s="228">
        <v>5</v>
      </c>
      <c r="I376" s="229"/>
      <c r="J376" s="230">
        <f>ROUND(I376*H376,2)</f>
        <v>0</v>
      </c>
      <c r="K376" s="226" t="s">
        <v>1</v>
      </c>
      <c r="L376" s="42"/>
      <c r="M376" s="231" t="s">
        <v>1</v>
      </c>
      <c r="N376" s="232" t="s">
        <v>38</v>
      </c>
      <c r="O376" s="85"/>
      <c r="P376" s="233">
        <f>O376*H376</f>
        <v>0</v>
      </c>
      <c r="Q376" s="233">
        <v>0</v>
      </c>
      <c r="R376" s="233">
        <f>Q376*H376</f>
        <v>0</v>
      </c>
      <c r="S376" s="233">
        <v>0</v>
      </c>
      <c r="T376" s="234">
        <f>S376*H376</f>
        <v>0</v>
      </c>
      <c r="AR376" s="235" t="s">
        <v>221</v>
      </c>
      <c r="AT376" s="235" t="s">
        <v>209</v>
      </c>
      <c r="AU376" s="235" t="s">
        <v>83</v>
      </c>
      <c r="AY376" s="16" t="s">
        <v>208</v>
      </c>
      <c r="BE376" s="236">
        <f>IF(N376="základní",J376,0)</f>
        <v>0</v>
      </c>
      <c r="BF376" s="236">
        <f>IF(N376="snížená",J376,0)</f>
        <v>0</v>
      </c>
      <c r="BG376" s="236">
        <f>IF(N376="zákl. přenesená",J376,0)</f>
        <v>0</v>
      </c>
      <c r="BH376" s="236">
        <f>IF(N376="sníž. přenesená",J376,0)</f>
        <v>0</v>
      </c>
      <c r="BI376" s="236">
        <f>IF(N376="nulová",J376,0)</f>
        <v>0</v>
      </c>
      <c r="BJ376" s="16" t="s">
        <v>81</v>
      </c>
      <c r="BK376" s="236">
        <f>ROUND(I376*H376,2)</f>
        <v>0</v>
      </c>
      <c r="BL376" s="16" t="s">
        <v>221</v>
      </c>
      <c r="BM376" s="235" t="s">
        <v>1021</v>
      </c>
    </row>
    <row r="377" s="1" customFormat="1" ht="24" customHeight="1">
      <c r="B377" s="37"/>
      <c r="C377" s="224" t="s">
        <v>1022</v>
      </c>
      <c r="D377" s="224" t="s">
        <v>209</v>
      </c>
      <c r="E377" s="225" t="s">
        <v>1023</v>
      </c>
      <c r="F377" s="226" t="s">
        <v>1024</v>
      </c>
      <c r="G377" s="227" t="s">
        <v>284</v>
      </c>
      <c r="H377" s="228">
        <v>1</v>
      </c>
      <c r="I377" s="229"/>
      <c r="J377" s="230">
        <f>ROUND(I377*H377,2)</f>
        <v>0</v>
      </c>
      <c r="K377" s="226" t="s">
        <v>1</v>
      </c>
      <c r="L377" s="42"/>
      <c r="M377" s="231" t="s">
        <v>1</v>
      </c>
      <c r="N377" s="232" t="s">
        <v>38</v>
      </c>
      <c r="O377" s="85"/>
      <c r="P377" s="233">
        <f>O377*H377</f>
        <v>0</v>
      </c>
      <c r="Q377" s="233">
        <v>0</v>
      </c>
      <c r="R377" s="233">
        <f>Q377*H377</f>
        <v>0</v>
      </c>
      <c r="S377" s="233">
        <v>0</v>
      </c>
      <c r="T377" s="234">
        <f>S377*H377</f>
        <v>0</v>
      </c>
      <c r="AR377" s="235" t="s">
        <v>221</v>
      </c>
      <c r="AT377" s="235" t="s">
        <v>209</v>
      </c>
      <c r="AU377" s="235" t="s">
        <v>83</v>
      </c>
      <c r="AY377" s="16" t="s">
        <v>208</v>
      </c>
      <c r="BE377" s="236">
        <f>IF(N377="základní",J377,0)</f>
        <v>0</v>
      </c>
      <c r="BF377" s="236">
        <f>IF(N377="snížená",J377,0)</f>
        <v>0</v>
      </c>
      <c r="BG377" s="236">
        <f>IF(N377="zákl. přenesená",J377,0)</f>
        <v>0</v>
      </c>
      <c r="BH377" s="236">
        <f>IF(N377="sníž. přenesená",J377,0)</f>
        <v>0</v>
      </c>
      <c r="BI377" s="236">
        <f>IF(N377="nulová",J377,0)</f>
        <v>0</v>
      </c>
      <c r="BJ377" s="16" t="s">
        <v>81</v>
      </c>
      <c r="BK377" s="236">
        <f>ROUND(I377*H377,2)</f>
        <v>0</v>
      </c>
      <c r="BL377" s="16" t="s">
        <v>221</v>
      </c>
      <c r="BM377" s="235" t="s">
        <v>1025</v>
      </c>
    </row>
    <row r="378" s="1" customFormat="1" ht="24" customHeight="1">
      <c r="B378" s="37"/>
      <c r="C378" s="224" t="s">
        <v>1026</v>
      </c>
      <c r="D378" s="224" t="s">
        <v>209</v>
      </c>
      <c r="E378" s="225" t="s">
        <v>1023</v>
      </c>
      <c r="F378" s="226" t="s">
        <v>1024</v>
      </c>
      <c r="G378" s="227" t="s">
        <v>284</v>
      </c>
      <c r="H378" s="228">
        <v>3</v>
      </c>
      <c r="I378" s="229"/>
      <c r="J378" s="230">
        <f>ROUND(I378*H378,2)</f>
        <v>0</v>
      </c>
      <c r="K378" s="226" t="s">
        <v>1</v>
      </c>
      <c r="L378" s="42"/>
      <c r="M378" s="231" t="s">
        <v>1</v>
      </c>
      <c r="N378" s="232" t="s">
        <v>38</v>
      </c>
      <c r="O378" s="85"/>
      <c r="P378" s="233">
        <f>O378*H378</f>
        <v>0</v>
      </c>
      <c r="Q378" s="233">
        <v>0</v>
      </c>
      <c r="R378" s="233">
        <f>Q378*H378</f>
        <v>0</v>
      </c>
      <c r="S378" s="233">
        <v>0</v>
      </c>
      <c r="T378" s="234">
        <f>S378*H378</f>
        <v>0</v>
      </c>
      <c r="AR378" s="235" t="s">
        <v>221</v>
      </c>
      <c r="AT378" s="235" t="s">
        <v>209</v>
      </c>
      <c r="AU378" s="235" t="s">
        <v>83</v>
      </c>
      <c r="AY378" s="16" t="s">
        <v>208</v>
      </c>
      <c r="BE378" s="236">
        <f>IF(N378="základní",J378,0)</f>
        <v>0</v>
      </c>
      <c r="BF378" s="236">
        <f>IF(N378="snížená",J378,0)</f>
        <v>0</v>
      </c>
      <c r="BG378" s="236">
        <f>IF(N378="zákl. přenesená",J378,0)</f>
        <v>0</v>
      </c>
      <c r="BH378" s="236">
        <f>IF(N378="sníž. přenesená",J378,0)</f>
        <v>0</v>
      </c>
      <c r="BI378" s="236">
        <f>IF(N378="nulová",J378,0)</f>
        <v>0</v>
      </c>
      <c r="BJ378" s="16" t="s">
        <v>81</v>
      </c>
      <c r="BK378" s="236">
        <f>ROUND(I378*H378,2)</f>
        <v>0</v>
      </c>
      <c r="BL378" s="16" t="s">
        <v>221</v>
      </c>
      <c r="BM378" s="235" t="s">
        <v>1027</v>
      </c>
    </row>
    <row r="379" s="1" customFormat="1" ht="16.5" customHeight="1">
      <c r="B379" s="37"/>
      <c r="C379" s="224" t="s">
        <v>1028</v>
      </c>
      <c r="D379" s="224" t="s">
        <v>209</v>
      </c>
      <c r="E379" s="225" t="s">
        <v>1029</v>
      </c>
      <c r="F379" s="226" t="s">
        <v>1030</v>
      </c>
      <c r="G379" s="227" t="s">
        <v>284</v>
      </c>
      <c r="H379" s="228">
        <v>1</v>
      </c>
      <c r="I379" s="229"/>
      <c r="J379" s="230">
        <f>ROUND(I379*H379,2)</f>
        <v>0</v>
      </c>
      <c r="K379" s="226" t="s">
        <v>1</v>
      </c>
      <c r="L379" s="42"/>
      <c r="M379" s="231" t="s">
        <v>1</v>
      </c>
      <c r="N379" s="232" t="s">
        <v>38</v>
      </c>
      <c r="O379" s="85"/>
      <c r="P379" s="233">
        <f>O379*H379</f>
        <v>0</v>
      </c>
      <c r="Q379" s="233">
        <v>0</v>
      </c>
      <c r="R379" s="233">
        <f>Q379*H379</f>
        <v>0</v>
      </c>
      <c r="S379" s="233">
        <v>0</v>
      </c>
      <c r="T379" s="234">
        <f>S379*H379</f>
        <v>0</v>
      </c>
      <c r="AR379" s="235" t="s">
        <v>221</v>
      </c>
      <c r="AT379" s="235" t="s">
        <v>209</v>
      </c>
      <c r="AU379" s="235" t="s">
        <v>83</v>
      </c>
      <c r="AY379" s="16" t="s">
        <v>208</v>
      </c>
      <c r="BE379" s="236">
        <f>IF(N379="základní",J379,0)</f>
        <v>0</v>
      </c>
      <c r="BF379" s="236">
        <f>IF(N379="snížená",J379,0)</f>
        <v>0</v>
      </c>
      <c r="BG379" s="236">
        <f>IF(N379="zákl. přenesená",J379,0)</f>
        <v>0</v>
      </c>
      <c r="BH379" s="236">
        <f>IF(N379="sníž. přenesená",J379,0)</f>
        <v>0</v>
      </c>
      <c r="BI379" s="236">
        <f>IF(N379="nulová",J379,0)</f>
        <v>0</v>
      </c>
      <c r="BJ379" s="16" t="s">
        <v>81</v>
      </c>
      <c r="BK379" s="236">
        <f>ROUND(I379*H379,2)</f>
        <v>0</v>
      </c>
      <c r="BL379" s="16" t="s">
        <v>221</v>
      </c>
      <c r="BM379" s="235" t="s">
        <v>1031</v>
      </c>
    </row>
    <row r="380" s="1" customFormat="1" ht="16.5" customHeight="1">
      <c r="B380" s="37"/>
      <c r="C380" s="224" t="s">
        <v>1032</v>
      </c>
      <c r="D380" s="224" t="s">
        <v>209</v>
      </c>
      <c r="E380" s="225" t="s">
        <v>1029</v>
      </c>
      <c r="F380" s="226" t="s">
        <v>1030</v>
      </c>
      <c r="G380" s="227" t="s">
        <v>284</v>
      </c>
      <c r="H380" s="228">
        <v>3</v>
      </c>
      <c r="I380" s="229"/>
      <c r="J380" s="230">
        <f>ROUND(I380*H380,2)</f>
        <v>0</v>
      </c>
      <c r="K380" s="226" t="s">
        <v>1</v>
      </c>
      <c r="L380" s="42"/>
      <c r="M380" s="231" t="s">
        <v>1</v>
      </c>
      <c r="N380" s="232" t="s">
        <v>38</v>
      </c>
      <c r="O380" s="85"/>
      <c r="P380" s="233">
        <f>O380*H380</f>
        <v>0</v>
      </c>
      <c r="Q380" s="233">
        <v>0</v>
      </c>
      <c r="R380" s="233">
        <f>Q380*H380</f>
        <v>0</v>
      </c>
      <c r="S380" s="233">
        <v>0</v>
      </c>
      <c r="T380" s="234">
        <f>S380*H380</f>
        <v>0</v>
      </c>
      <c r="AR380" s="235" t="s">
        <v>221</v>
      </c>
      <c r="AT380" s="235" t="s">
        <v>209</v>
      </c>
      <c r="AU380" s="235" t="s">
        <v>83</v>
      </c>
      <c r="AY380" s="16" t="s">
        <v>208</v>
      </c>
      <c r="BE380" s="236">
        <f>IF(N380="základní",J380,0)</f>
        <v>0</v>
      </c>
      <c r="BF380" s="236">
        <f>IF(N380="snížená",J380,0)</f>
        <v>0</v>
      </c>
      <c r="BG380" s="236">
        <f>IF(N380="zákl. přenesená",J380,0)</f>
        <v>0</v>
      </c>
      <c r="BH380" s="236">
        <f>IF(N380="sníž. přenesená",J380,0)</f>
        <v>0</v>
      </c>
      <c r="BI380" s="236">
        <f>IF(N380="nulová",J380,0)</f>
        <v>0</v>
      </c>
      <c r="BJ380" s="16" t="s">
        <v>81</v>
      </c>
      <c r="BK380" s="236">
        <f>ROUND(I380*H380,2)</f>
        <v>0</v>
      </c>
      <c r="BL380" s="16" t="s">
        <v>221</v>
      </c>
      <c r="BM380" s="235" t="s">
        <v>1033</v>
      </c>
    </row>
    <row r="381" s="1" customFormat="1" ht="16.5" customHeight="1">
      <c r="B381" s="37"/>
      <c r="C381" s="224" t="s">
        <v>1034</v>
      </c>
      <c r="D381" s="224" t="s">
        <v>209</v>
      </c>
      <c r="E381" s="225" t="s">
        <v>1035</v>
      </c>
      <c r="F381" s="226" t="s">
        <v>1036</v>
      </c>
      <c r="G381" s="227" t="s">
        <v>284</v>
      </c>
      <c r="H381" s="228">
        <v>1</v>
      </c>
      <c r="I381" s="229"/>
      <c r="J381" s="230">
        <f>ROUND(I381*H381,2)</f>
        <v>0</v>
      </c>
      <c r="K381" s="226" t="s">
        <v>1</v>
      </c>
      <c r="L381" s="42"/>
      <c r="M381" s="231" t="s">
        <v>1</v>
      </c>
      <c r="N381" s="232" t="s">
        <v>38</v>
      </c>
      <c r="O381" s="85"/>
      <c r="P381" s="233">
        <f>O381*H381</f>
        <v>0</v>
      </c>
      <c r="Q381" s="233">
        <v>0</v>
      </c>
      <c r="R381" s="233">
        <f>Q381*H381</f>
        <v>0</v>
      </c>
      <c r="S381" s="233">
        <v>0</v>
      </c>
      <c r="T381" s="234">
        <f>S381*H381</f>
        <v>0</v>
      </c>
      <c r="AR381" s="235" t="s">
        <v>221</v>
      </c>
      <c r="AT381" s="235" t="s">
        <v>209</v>
      </c>
      <c r="AU381" s="235" t="s">
        <v>83</v>
      </c>
      <c r="AY381" s="16" t="s">
        <v>208</v>
      </c>
      <c r="BE381" s="236">
        <f>IF(N381="základní",J381,0)</f>
        <v>0</v>
      </c>
      <c r="BF381" s="236">
        <f>IF(N381="snížená",J381,0)</f>
        <v>0</v>
      </c>
      <c r="BG381" s="236">
        <f>IF(N381="zákl. přenesená",J381,0)</f>
        <v>0</v>
      </c>
      <c r="BH381" s="236">
        <f>IF(N381="sníž. přenesená",J381,0)</f>
        <v>0</v>
      </c>
      <c r="BI381" s="236">
        <f>IF(N381="nulová",J381,0)</f>
        <v>0</v>
      </c>
      <c r="BJ381" s="16" t="s">
        <v>81</v>
      </c>
      <c r="BK381" s="236">
        <f>ROUND(I381*H381,2)</f>
        <v>0</v>
      </c>
      <c r="BL381" s="16" t="s">
        <v>221</v>
      </c>
      <c r="BM381" s="235" t="s">
        <v>1037</v>
      </c>
    </row>
    <row r="382" s="1" customFormat="1" ht="16.5" customHeight="1">
      <c r="B382" s="37"/>
      <c r="C382" s="224" t="s">
        <v>1038</v>
      </c>
      <c r="D382" s="224" t="s">
        <v>209</v>
      </c>
      <c r="E382" s="225" t="s">
        <v>1035</v>
      </c>
      <c r="F382" s="226" t="s">
        <v>1036</v>
      </c>
      <c r="G382" s="227" t="s">
        <v>284</v>
      </c>
      <c r="H382" s="228">
        <v>3</v>
      </c>
      <c r="I382" s="229"/>
      <c r="J382" s="230">
        <f>ROUND(I382*H382,2)</f>
        <v>0</v>
      </c>
      <c r="K382" s="226" t="s">
        <v>1</v>
      </c>
      <c r="L382" s="42"/>
      <c r="M382" s="231" t="s">
        <v>1</v>
      </c>
      <c r="N382" s="232" t="s">
        <v>38</v>
      </c>
      <c r="O382" s="85"/>
      <c r="P382" s="233">
        <f>O382*H382</f>
        <v>0</v>
      </c>
      <c r="Q382" s="233">
        <v>0</v>
      </c>
      <c r="R382" s="233">
        <f>Q382*H382</f>
        <v>0</v>
      </c>
      <c r="S382" s="233">
        <v>0</v>
      </c>
      <c r="T382" s="234">
        <f>S382*H382</f>
        <v>0</v>
      </c>
      <c r="AR382" s="235" t="s">
        <v>221</v>
      </c>
      <c r="AT382" s="235" t="s">
        <v>209</v>
      </c>
      <c r="AU382" s="235" t="s">
        <v>83</v>
      </c>
      <c r="AY382" s="16" t="s">
        <v>208</v>
      </c>
      <c r="BE382" s="236">
        <f>IF(N382="základní",J382,0)</f>
        <v>0</v>
      </c>
      <c r="BF382" s="236">
        <f>IF(N382="snížená",J382,0)</f>
        <v>0</v>
      </c>
      <c r="BG382" s="236">
        <f>IF(N382="zákl. přenesená",J382,0)</f>
        <v>0</v>
      </c>
      <c r="BH382" s="236">
        <f>IF(N382="sníž. přenesená",J382,0)</f>
        <v>0</v>
      </c>
      <c r="BI382" s="236">
        <f>IF(N382="nulová",J382,0)</f>
        <v>0</v>
      </c>
      <c r="BJ382" s="16" t="s">
        <v>81</v>
      </c>
      <c r="BK382" s="236">
        <f>ROUND(I382*H382,2)</f>
        <v>0</v>
      </c>
      <c r="BL382" s="16" t="s">
        <v>221</v>
      </c>
      <c r="BM382" s="235" t="s">
        <v>1039</v>
      </c>
    </row>
    <row r="383" s="1" customFormat="1" ht="16.5" customHeight="1">
      <c r="B383" s="37"/>
      <c r="C383" s="224" t="s">
        <v>1040</v>
      </c>
      <c r="D383" s="224" t="s">
        <v>209</v>
      </c>
      <c r="E383" s="225" t="s">
        <v>562</v>
      </c>
      <c r="F383" s="226" t="s">
        <v>563</v>
      </c>
      <c r="G383" s="227" t="s">
        <v>284</v>
      </c>
      <c r="H383" s="228">
        <v>1</v>
      </c>
      <c r="I383" s="229"/>
      <c r="J383" s="230">
        <f>ROUND(I383*H383,2)</f>
        <v>0</v>
      </c>
      <c r="K383" s="226" t="s">
        <v>1</v>
      </c>
      <c r="L383" s="42"/>
      <c r="M383" s="231" t="s">
        <v>1</v>
      </c>
      <c r="N383" s="232" t="s">
        <v>38</v>
      </c>
      <c r="O383" s="85"/>
      <c r="P383" s="233">
        <f>O383*H383</f>
        <v>0</v>
      </c>
      <c r="Q383" s="233">
        <v>0</v>
      </c>
      <c r="R383" s="233">
        <f>Q383*H383</f>
        <v>0</v>
      </c>
      <c r="S383" s="233">
        <v>0</v>
      </c>
      <c r="T383" s="234">
        <f>S383*H383</f>
        <v>0</v>
      </c>
      <c r="AR383" s="235" t="s">
        <v>221</v>
      </c>
      <c r="AT383" s="235" t="s">
        <v>209</v>
      </c>
      <c r="AU383" s="235" t="s">
        <v>83</v>
      </c>
      <c r="AY383" s="16" t="s">
        <v>208</v>
      </c>
      <c r="BE383" s="236">
        <f>IF(N383="základní",J383,0)</f>
        <v>0</v>
      </c>
      <c r="BF383" s="236">
        <f>IF(N383="snížená",J383,0)</f>
        <v>0</v>
      </c>
      <c r="BG383" s="236">
        <f>IF(N383="zákl. přenesená",J383,0)</f>
        <v>0</v>
      </c>
      <c r="BH383" s="236">
        <f>IF(N383="sníž. přenesená",J383,0)</f>
        <v>0</v>
      </c>
      <c r="BI383" s="236">
        <f>IF(N383="nulová",J383,0)</f>
        <v>0</v>
      </c>
      <c r="BJ383" s="16" t="s">
        <v>81</v>
      </c>
      <c r="BK383" s="236">
        <f>ROUND(I383*H383,2)</f>
        <v>0</v>
      </c>
      <c r="BL383" s="16" t="s">
        <v>221</v>
      </c>
      <c r="BM383" s="235" t="s">
        <v>1041</v>
      </c>
    </row>
    <row r="384" s="1" customFormat="1" ht="16.5" customHeight="1">
      <c r="B384" s="37"/>
      <c r="C384" s="224" t="s">
        <v>1042</v>
      </c>
      <c r="D384" s="224" t="s">
        <v>209</v>
      </c>
      <c r="E384" s="225" t="s">
        <v>562</v>
      </c>
      <c r="F384" s="226" t="s">
        <v>563</v>
      </c>
      <c r="G384" s="227" t="s">
        <v>284</v>
      </c>
      <c r="H384" s="228">
        <v>3</v>
      </c>
      <c r="I384" s="229"/>
      <c r="J384" s="230">
        <f>ROUND(I384*H384,2)</f>
        <v>0</v>
      </c>
      <c r="K384" s="226" t="s">
        <v>1</v>
      </c>
      <c r="L384" s="42"/>
      <c r="M384" s="231" t="s">
        <v>1</v>
      </c>
      <c r="N384" s="232" t="s">
        <v>38</v>
      </c>
      <c r="O384" s="85"/>
      <c r="P384" s="233">
        <f>O384*H384</f>
        <v>0</v>
      </c>
      <c r="Q384" s="233">
        <v>0</v>
      </c>
      <c r="R384" s="233">
        <f>Q384*H384</f>
        <v>0</v>
      </c>
      <c r="S384" s="233">
        <v>0</v>
      </c>
      <c r="T384" s="234">
        <f>S384*H384</f>
        <v>0</v>
      </c>
      <c r="AR384" s="235" t="s">
        <v>221</v>
      </c>
      <c r="AT384" s="235" t="s">
        <v>209</v>
      </c>
      <c r="AU384" s="235" t="s">
        <v>83</v>
      </c>
      <c r="AY384" s="16" t="s">
        <v>208</v>
      </c>
      <c r="BE384" s="236">
        <f>IF(N384="základní",J384,0)</f>
        <v>0</v>
      </c>
      <c r="BF384" s="236">
        <f>IF(N384="snížená",J384,0)</f>
        <v>0</v>
      </c>
      <c r="BG384" s="236">
        <f>IF(N384="zákl. přenesená",J384,0)</f>
        <v>0</v>
      </c>
      <c r="BH384" s="236">
        <f>IF(N384="sníž. přenesená",J384,0)</f>
        <v>0</v>
      </c>
      <c r="BI384" s="236">
        <f>IF(N384="nulová",J384,0)</f>
        <v>0</v>
      </c>
      <c r="BJ384" s="16" t="s">
        <v>81</v>
      </c>
      <c r="BK384" s="236">
        <f>ROUND(I384*H384,2)</f>
        <v>0</v>
      </c>
      <c r="BL384" s="16" t="s">
        <v>221</v>
      </c>
      <c r="BM384" s="235" t="s">
        <v>1043</v>
      </c>
    </row>
    <row r="385" s="1" customFormat="1" ht="16.5" customHeight="1">
      <c r="B385" s="37"/>
      <c r="C385" s="224" t="s">
        <v>1044</v>
      </c>
      <c r="D385" s="224" t="s">
        <v>209</v>
      </c>
      <c r="E385" s="225" t="s">
        <v>1045</v>
      </c>
      <c r="F385" s="226" t="s">
        <v>1046</v>
      </c>
      <c r="G385" s="227" t="s">
        <v>284</v>
      </c>
      <c r="H385" s="228">
        <v>23</v>
      </c>
      <c r="I385" s="229"/>
      <c r="J385" s="230">
        <f>ROUND(I385*H385,2)</f>
        <v>0</v>
      </c>
      <c r="K385" s="226" t="s">
        <v>1</v>
      </c>
      <c r="L385" s="42"/>
      <c r="M385" s="231" t="s">
        <v>1</v>
      </c>
      <c r="N385" s="232" t="s">
        <v>38</v>
      </c>
      <c r="O385" s="85"/>
      <c r="P385" s="233">
        <f>O385*H385</f>
        <v>0</v>
      </c>
      <c r="Q385" s="233">
        <v>0</v>
      </c>
      <c r="R385" s="233">
        <f>Q385*H385</f>
        <v>0</v>
      </c>
      <c r="S385" s="233">
        <v>0</v>
      </c>
      <c r="T385" s="234">
        <f>S385*H385</f>
        <v>0</v>
      </c>
      <c r="AR385" s="235" t="s">
        <v>221</v>
      </c>
      <c r="AT385" s="235" t="s">
        <v>209</v>
      </c>
      <c r="AU385" s="235" t="s">
        <v>83</v>
      </c>
      <c r="AY385" s="16" t="s">
        <v>208</v>
      </c>
      <c r="BE385" s="236">
        <f>IF(N385="základní",J385,0)</f>
        <v>0</v>
      </c>
      <c r="BF385" s="236">
        <f>IF(N385="snížená",J385,0)</f>
        <v>0</v>
      </c>
      <c r="BG385" s="236">
        <f>IF(N385="zákl. přenesená",J385,0)</f>
        <v>0</v>
      </c>
      <c r="BH385" s="236">
        <f>IF(N385="sníž. přenesená",J385,0)</f>
        <v>0</v>
      </c>
      <c r="BI385" s="236">
        <f>IF(N385="nulová",J385,0)</f>
        <v>0</v>
      </c>
      <c r="BJ385" s="16" t="s">
        <v>81</v>
      </c>
      <c r="BK385" s="236">
        <f>ROUND(I385*H385,2)</f>
        <v>0</v>
      </c>
      <c r="BL385" s="16" t="s">
        <v>221</v>
      </c>
      <c r="BM385" s="235" t="s">
        <v>1047</v>
      </c>
    </row>
    <row r="386" s="1" customFormat="1" ht="16.5" customHeight="1">
      <c r="B386" s="37"/>
      <c r="C386" s="224" t="s">
        <v>1048</v>
      </c>
      <c r="D386" s="224" t="s">
        <v>209</v>
      </c>
      <c r="E386" s="225" t="s">
        <v>1045</v>
      </c>
      <c r="F386" s="226" t="s">
        <v>1046</v>
      </c>
      <c r="G386" s="227" t="s">
        <v>284</v>
      </c>
      <c r="H386" s="228">
        <v>34</v>
      </c>
      <c r="I386" s="229"/>
      <c r="J386" s="230">
        <f>ROUND(I386*H386,2)</f>
        <v>0</v>
      </c>
      <c r="K386" s="226" t="s">
        <v>1</v>
      </c>
      <c r="L386" s="42"/>
      <c r="M386" s="231" t="s">
        <v>1</v>
      </c>
      <c r="N386" s="232" t="s">
        <v>38</v>
      </c>
      <c r="O386" s="85"/>
      <c r="P386" s="233">
        <f>O386*H386</f>
        <v>0</v>
      </c>
      <c r="Q386" s="233">
        <v>0</v>
      </c>
      <c r="R386" s="233">
        <f>Q386*H386</f>
        <v>0</v>
      </c>
      <c r="S386" s="233">
        <v>0</v>
      </c>
      <c r="T386" s="234">
        <f>S386*H386</f>
        <v>0</v>
      </c>
      <c r="AR386" s="235" t="s">
        <v>221</v>
      </c>
      <c r="AT386" s="235" t="s">
        <v>209</v>
      </c>
      <c r="AU386" s="235" t="s">
        <v>83</v>
      </c>
      <c r="AY386" s="16" t="s">
        <v>208</v>
      </c>
      <c r="BE386" s="236">
        <f>IF(N386="základní",J386,0)</f>
        <v>0</v>
      </c>
      <c r="BF386" s="236">
        <f>IF(N386="snížená",J386,0)</f>
        <v>0</v>
      </c>
      <c r="BG386" s="236">
        <f>IF(N386="zákl. přenesená",J386,0)</f>
        <v>0</v>
      </c>
      <c r="BH386" s="236">
        <f>IF(N386="sníž. přenesená",J386,0)</f>
        <v>0</v>
      </c>
      <c r="BI386" s="236">
        <f>IF(N386="nulová",J386,0)</f>
        <v>0</v>
      </c>
      <c r="BJ386" s="16" t="s">
        <v>81</v>
      </c>
      <c r="BK386" s="236">
        <f>ROUND(I386*H386,2)</f>
        <v>0</v>
      </c>
      <c r="BL386" s="16" t="s">
        <v>221</v>
      </c>
      <c r="BM386" s="235" t="s">
        <v>1049</v>
      </c>
    </row>
    <row r="387" s="1" customFormat="1" ht="16.5" customHeight="1">
      <c r="B387" s="37"/>
      <c r="C387" s="224" t="s">
        <v>1050</v>
      </c>
      <c r="D387" s="224" t="s">
        <v>209</v>
      </c>
      <c r="E387" s="225" t="s">
        <v>1051</v>
      </c>
      <c r="F387" s="226" t="s">
        <v>1052</v>
      </c>
      <c r="G387" s="227" t="s">
        <v>284</v>
      </c>
      <c r="H387" s="228">
        <v>13</v>
      </c>
      <c r="I387" s="229"/>
      <c r="J387" s="230">
        <f>ROUND(I387*H387,2)</f>
        <v>0</v>
      </c>
      <c r="K387" s="226" t="s">
        <v>1</v>
      </c>
      <c r="L387" s="42"/>
      <c r="M387" s="231" t="s">
        <v>1</v>
      </c>
      <c r="N387" s="232" t="s">
        <v>38</v>
      </c>
      <c r="O387" s="85"/>
      <c r="P387" s="233">
        <f>O387*H387</f>
        <v>0</v>
      </c>
      <c r="Q387" s="233">
        <v>0</v>
      </c>
      <c r="R387" s="233">
        <f>Q387*H387</f>
        <v>0</v>
      </c>
      <c r="S387" s="233">
        <v>0</v>
      </c>
      <c r="T387" s="234">
        <f>S387*H387</f>
        <v>0</v>
      </c>
      <c r="AR387" s="235" t="s">
        <v>221</v>
      </c>
      <c r="AT387" s="235" t="s">
        <v>209</v>
      </c>
      <c r="AU387" s="235" t="s">
        <v>83</v>
      </c>
      <c r="AY387" s="16" t="s">
        <v>208</v>
      </c>
      <c r="BE387" s="236">
        <f>IF(N387="základní",J387,0)</f>
        <v>0</v>
      </c>
      <c r="BF387" s="236">
        <f>IF(N387="snížená",J387,0)</f>
        <v>0</v>
      </c>
      <c r="BG387" s="236">
        <f>IF(N387="zákl. přenesená",J387,0)</f>
        <v>0</v>
      </c>
      <c r="BH387" s="236">
        <f>IF(N387="sníž. přenesená",J387,0)</f>
        <v>0</v>
      </c>
      <c r="BI387" s="236">
        <f>IF(N387="nulová",J387,0)</f>
        <v>0</v>
      </c>
      <c r="BJ387" s="16" t="s">
        <v>81</v>
      </c>
      <c r="BK387" s="236">
        <f>ROUND(I387*H387,2)</f>
        <v>0</v>
      </c>
      <c r="BL387" s="16" t="s">
        <v>221</v>
      </c>
      <c r="BM387" s="235" t="s">
        <v>1053</v>
      </c>
    </row>
    <row r="388" s="1" customFormat="1" ht="16.5" customHeight="1">
      <c r="B388" s="37"/>
      <c r="C388" s="224" t="s">
        <v>1054</v>
      </c>
      <c r="D388" s="224" t="s">
        <v>209</v>
      </c>
      <c r="E388" s="225" t="s">
        <v>1051</v>
      </c>
      <c r="F388" s="226" t="s">
        <v>1052</v>
      </c>
      <c r="G388" s="227" t="s">
        <v>284</v>
      </c>
      <c r="H388" s="228">
        <v>16</v>
      </c>
      <c r="I388" s="229"/>
      <c r="J388" s="230">
        <f>ROUND(I388*H388,2)</f>
        <v>0</v>
      </c>
      <c r="K388" s="226" t="s">
        <v>1</v>
      </c>
      <c r="L388" s="42"/>
      <c r="M388" s="231" t="s">
        <v>1</v>
      </c>
      <c r="N388" s="232" t="s">
        <v>38</v>
      </c>
      <c r="O388" s="85"/>
      <c r="P388" s="233">
        <f>O388*H388</f>
        <v>0</v>
      </c>
      <c r="Q388" s="233">
        <v>0</v>
      </c>
      <c r="R388" s="233">
        <f>Q388*H388</f>
        <v>0</v>
      </c>
      <c r="S388" s="233">
        <v>0</v>
      </c>
      <c r="T388" s="234">
        <f>S388*H388</f>
        <v>0</v>
      </c>
      <c r="AR388" s="235" t="s">
        <v>221</v>
      </c>
      <c r="AT388" s="235" t="s">
        <v>209</v>
      </c>
      <c r="AU388" s="235" t="s">
        <v>83</v>
      </c>
      <c r="AY388" s="16" t="s">
        <v>208</v>
      </c>
      <c r="BE388" s="236">
        <f>IF(N388="základní",J388,0)</f>
        <v>0</v>
      </c>
      <c r="BF388" s="236">
        <f>IF(N388="snížená",J388,0)</f>
        <v>0</v>
      </c>
      <c r="BG388" s="236">
        <f>IF(N388="zákl. přenesená",J388,0)</f>
        <v>0</v>
      </c>
      <c r="BH388" s="236">
        <f>IF(N388="sníž. přenesená",J388,0)</f>
        <v>0</v>
      </c>
      <c r="BI388" s="236">
        <f>IF(N388="nulová",J388,0)</f>
        <v>0</v>
      </c>
      <c r="BJ388" s="16" t="s">
        <v>81</v>
      </c>
      <c r="BK388" s="236">
        <f>ROUND(I388*H388,2)</f>
        <v>0</v>
      </c>
      <c r="BL388" s="16" t="s">
        <v>221</v>
      </c>
      <c r="BM388" s="235" t="s">
        <v>1055</v>
      </c>
    </row>
    <row r="389" s="1" customFormat="1" ht="16.5" customHeight="1">
      <c r="B389" s="37"/>
      <c r="C389" s="224" t="s">
        <v>1056</v>
      </c>
      <c r="D389" s="224" t="s">
        <v>209</v>
      </c>
      <c r="E389" s="225" t="s">
        <v>1057</v>
      </c>
      <c r="F389" s="226" t="s">
        <v>1058</v>
      </c>
      <c r="G389" s="227" t="s">
        <v>284</v>
      </c>
      <c r="H389" s="228">
        <v>8</v>
      </c>
      <c r="I389" s="229"/>
      <c r="J389" s="230">
        <f>ROUND(I389*H389,2)</f>
        <v>0</v>
      </c>
      <c r="K389" s="226" t="s">
        <v>1</v>
      </c>
      <c r="L389" s="42"/>
      <c r="M389" s="231" t="s">
        <v>1</v>
      </c>
      <c r="N389" s="232" t="s">
        <v>38</v>
      </c>
      <c r="O389" s="85"/>
      <c r="P389" s="233">
        <f>O389*H389</f>
        <v>0</v>
      </c>
      <c r="Q389" s="233">
        <v>0</v>
      </c>
      <c r="R389" s="233">
        <f>Q389*H389</f>
        <v>0</v>
      </c>
      <c r="S389" s="233">
        <v>0</v>
      </c>
      <c r="T389" s="234">
        <f>S389*H389</f>
        <v>0</v>
      </c>
      <c r="AR389" s="235" t="s">
        <v>221</v>
      </c>
      <c r="AT389" s="235" t="s">
        <v>209</v>
      </c>
      <c r="AU389" s="235" t="s">
        <v>83</v>
      </c>
      <c r="AY389" s="16" t="s">
        <v>208</v>
      </c>
      <c r="BE389" s="236">
        <f>IF(N389="základní",J389,0)</f>
        <v>0</v>
      </c>
      <c r="BF389" s="236">
        <f>IF(N389="snížená",J389,0)</f>
        <v>0</v>
      </c>
      <c r="BG389" s="236">
        <f>IF(N389="zákl. přenesená",J389,0)</f>
        <v>0</v>
      </c>
      <c r="BH389" s="236">
        <f>IF(N389="sníž. přenesená",J389,0)</f>
        <v>0</v>
      </c>
      <c r="BI389" s="236">
        <f>IF(N389="nulová",J389,0)</f>
        <v>0</v>
      </c>
      <c r="BJ389" s="16" t="s">
        <v>81</v>
      </c>
      <c r="BK389" s="236">
        <f>ROUND(I389*H389,2)</f>
        <v>0</v>
      </c>
      <c r="BL389" s="16" t="s">
        <v>221</v>
      </c>
      <c r="BM389" s="235" t="s">
        <v>1059</v>
      </c>
    </row>
    <row r="390" s="1" customFormat="1" ht="16.5" customHeight="1">
      <c r="B390" s="37"/>
      <c r="C390" s="224" t="s">
        <v>1060</v>
      </c>
      <c r="D390" s="224" t="s">
        <v>209</v>
      </c>
      <c r="E390" s="225" t="s">
        <v>1057</v>
      </c>
      <c r="F390" s="226" t="s">
        <v>1058</v>
      </c>
      <c r="G390" s="227" t="s">
        <v>284</v>
      </c>
      <c r="H390" s="228">
        <v>5</v>
      </c>
      <c r="I390" s="229"/>
      <c r="J390" s="230">
        <f>ROUND(I390*H390,2)</f>
        <v>0</v>
      </c>
      <c r="K390" s="226" t="s">
        <v>1</v>
      </c>
      <c r="L390" s="42"/>
      <c r="M390" s="231" t="s">
        <v>1</v>
      </c>
      <c r="N390" s="232" t="s">
        <v>38</v>
      </c>
      <c r="O390" s="85"/>
      <c r="P390" s="233">
        <f>O390*H390</f>
        <v>0</v>
      </c>
      <c r="Q390" s="233">
        <v>0</v>
      </c>
      <c r="R390" s="233">
        <f>Q390*H390</f>
        <v>0</v>
      </c>
      <c r="S390" s="233">
        <v>0</v>
      </c>
      <c r="T390" s="234">
        <f>S390*H390</f>
        <v>0</v>
      </c>
      <c r="AR390" s="235" t="s">
        <v>221</v>
      </c>
      <c r="AT390" s="235" t="s">
        <v>209</v>
      </c>
      <c r="AU390" s="235" t="s">
        <v>83</v>
      </c>
      <c r="AY390" s="16" t="s">
        <v>208</v>
      </c>
      <c r="BE390" s="236">
        <f>IF(N390="základní",J390,0)</f>
        <v>0</v>
      </c>
      <c r="BF390" s="236">
        <f>IF(N390="snížená",J390,0)</f>
        <v>0</v>
      </c>
      <c r="BG390" s="236">
        <f>IF(N390="zákl. přenesená",J390,0)</f>
        <v>0</v>
      </c>
      <c r="BH390" s="236">
        <f>IF(N390="sníž. přenesená",J390,0)</f>
        <v>0</v>
      </c>
      <c r="BI390" s="236">
        <f>IF(N390="nulová",J390,0)</f>
        <v>0</v>
      </c>
      <c r="BJ390" s="16" t="s">
        <v>81</v>
      </c>
      <c r="BK390" s="236">
        <f>ROUND(I390*H390,2)</f>
        <v>0</v>
      </c>
      <c r="BL390" s="16" t="s">
        <v>221</v>
      </c>
      <c r="BM390" s="235" t="s">
        <v>1061</v>
      </c>
    </row>
    <row r="391" s="1" customFormat="1" ht="16.5" customHeight="1">
      <c r="B391" s="37"/>
      <c r="C391" s="224" t="s">
        <v>1062</v>
      </c>
      <c r="D391" s="224" t="s">
        <v>209</v>
      </c>
      <c r="E391" s="225" t="s">
        <v>1063</v>
      </c>
      <c r="F391" s="226" t="s">
        <v>1064</v>
      </c>
      <c r="G391" s="227" t="s">
        <v>284</v>
      </c>
      <c r="H391" s="228">
        <v>3</v>
      </c>
      <c r="I391" s="229"/>
      <c r="J391" s="230">
        <f>ROUND(I391*H391,2)</f>
        <v>0</v>
      </c>
      <c r="K391" s="226" t="s">
        <v>1</v>
      </c>
      <c r="L391" s="42"/>
      <c r="M391" s="231" t="s">
        <v>1</v>
      </c>
      <c r="N391" s="232" t="s">
        <v>38</v>
      </c>
      <c r="O391" s="85"/>
      <c r="P391" s="233">
        <f>O391*H391</f>
        <v>0</v>
      </c>
      <c r="Q391" s="233">
        <v>0</v>
      </c>
      <c r="R391" s="233">
        <f>Q391*H391</f>
        <v>0</v>
      </c>
      <c r="S391" s="233">
        <v>0</v>
      </c>
      <c r="T391" s="234">
        <f>S391*H391</f>
        <v>0</v>
      </c>
      <c r="AR391" s="235" t="s">
        <v>221</v>
      </c>
      <c r="AT391" s="235" t="s">
        <v>209</v>
      </c>
      <c r="AU391" s="235" t="s">
        <v>83</v>
      </c>
      <c r="AY391" s="16" t="s">
        <v>208</v>
      </c>
      <c r="BE391" s="236">
        <f>IF(N391="základní",J391,0)</f>
        <v>0</v>
      </c>
      <c r="BF391" s="236">
        <f>IF(N391="snížená",J391,0)</f>
        <v>0</v>
      </c>
      <c r="BG391" s="236">
        <f>IF(N391="zákl. přenesená",J391,0)</f>
        <v>0</v>
      </c>
      <c r="BH391" s="236">
        <f>IF(N391="sníž. přenesená",J391,0)</f>
        <v>0</v>
      </c>
      <c r="BI391" s="236">
        <f>IF(N391="nulová",J391,0)</f>
        <v>0</v>
      </c>
      <c r="BJ391" s="16" t="s">
        <v>81</v>
      </c>
      <c r="BK391" s="236">
        <f>ROUND(I391*H391,2)</f>
        <v>0</v>
      </c>
      <c r="BL391" s="16" t="s">
        <v>221</v>
      </c>
      <c r="BM391" s="235" t="s">
        <v>1065</v>
      </c>
    </row>
    <row r="392" s="1" customFormat="1" ht="16.5" customHeight="1">
      <c r="B392" s="37"/>
      <c r="C392" s="224" t="s">
        <v>1066</v>
      </c>
      <c r="D392" s="224" t="s">
        <v>209</v>
      </c>
      <c r="E392" s="225" t="s">
        <v>1063</v>
      </c>
      <c r="F392" s="226" t="s">
        <v>1064</v>
      </c>
      <c r="G392" s="227" t="s">
        <v>284</v>
      </c>
      <c r="H392" s="228">
        <v>1</v>
      </c>
      <c r="I392" s="229"/>
      <c r="J392" s="230">
        <f>ROUND(I392*H392,2)</f>
        <v>0</v>
      </c>
      <c r="K392" s="226" t="s">
        <v>1</v>
      </c>
      <c r="L392" s="42"/>
      <c r="M392" s="231" t="s">
        <v>1</v>
      </c>
      <c r="N392" s="232" t="s">
        <v>38</v>
      </c>
      <c r="O392" s="85"/>
      <c r="P392" s="233">
        <f>O392*H392</f>
        <v>0</v>
      </c>
      <c r="Q392" s="233">
        <v>0</v>
      </c>
      <c r="R392" s="233">
        <f>Q392*H392</f>
        <v>0</v>
      </c>
      <c r="S392" s="233">
        <v>0</v>
      </c>
      <c r="T392" s="234">
        <f>S392*H392</f>
        <v>0</v>
      </c>
      <c r="AR392" s="235" t="s">
        <v>221</v>
      </c>
      <c r="AT392" s="235" t="s">
        <v>209</v>
      </c>
      <c r="AU392" s="235" t="s">
        <v>83</v>
      </c>
      <c r="AY392" s="16" t="s">
        <v>208</v>
      </c>
      <c r="BE392" s="236">
        <f>IF(N392="základní",J392,0)</f>
        <v>0</v>
      </c>
      <c r="BF392" s="236">
        <f>IF(N392="snížená",J392,0)</f>
        <v>0</v>
      </c>
      <c r="BG392" s="236">
        <f>IF(N392="zákl. přenesená",J392,0)</f>
        <v>0</v>
      </c>
      <c r="BH392" s="236">
        <f>IF(N392="sníž. přenesená",J392,0)</f>
        <v>0</v>
      </c>
      <c r="BI392" s="236">
        <f>IF(N392="nulová",J392,0)</f>
        <v>0</v>
      </c>
      <c r="BJ392" s="16" t="s">
        <v>81</v>
      </c>
      <c r="BK392" s="236">
        <f>ROUND(I392*H392,2)</f>
        <v>0</v>
      </c>
      <c r="BL392" s="16" t="s">
        <v>221</v>
      </c>
      <c r="BM392" s="235" t="s">
        <v>1067</v>
      </c>
    </row>
    <row r="393" s="1" customFormat="1" ht="16.5" customHeight="1">
      <c r="B393" s="37"/>
      <c r="C393" s="224" t="s">
        <v>1068</v>
      </c>
      <c r="D393" s="224" t="s">
        <v>209</v>
      </c>
      <c r="E393" s="225" t="s">
        <v>1069</v>
      </c>
      <c r="F393" s="226" t="s">
        <v>1070</v>
      </c>
      <c r="G393" s="227" t="s">
        <v>284</v>
      </c>
      <c r="H393" s="228">
        <v>2</v>
      </c>
      <c r="I393" s="229"/>
      <c r="J393" s="230">
        <f>ROUND(I393*H393,2)</f>
        <v>0</v>
      </c>
      <c r="K393" s="226" t="s">
        <v>1</v>
      </c>
      <c r="L393" s="42"/>
      <c r="M393" s="231" t="s">
        <v>1</v>
      </c>
      <c r="N393" s="232" t="s">
        <v>38</v>
      </c>
      <c r="O393" s="85"/>
      <c r="P393" s="233">
        <f>O393*H393</f>
        <v>0</v>
      </c>
      <c r="Q393" s="233">
        <v>0</v>
      </c>
      <c r="R393" s="233">
        <f>Q393*H393</f>
        <v>0</v>
      </c>
      <c r="S393" s="233">
        <v>0</v>
      </c>
      <c r="T393" s="234">
        <f>S393*H393</f>
        <v>0</v>
      </c>
      <c r="AR393" s="235" t="s">
        <v>221</v>
      </c>
      <c r="AT393" s="235" t="s">
        <v>209</v>
      </c>
      <c r="AU393" s="235" t="s">
        <v>83</v>
      </c>
      <c r="AY393" s="16" t="s">
        <v>208</v>
      </c>
      <c r="BE393" s="236">
        <f>IF(N393="základní",J393,0)</f>
        <v>0</v>
      </c>
      <c r="BF393" s="236">
        <f>IF(N393="snížená",J393,0)</f>
        <v>0</v>
      </c>
      <c r="BG393" s="236">
        <f>IF(N393="zákl. přenesená",J393,0)</f>
        <v>0</v>
      </c>
      <c r="BH393" s="236">
        <f>IF(N393="sníž. přenesená",J393,0)</f>
        <v>0</v>
      </c>
      <c r="BI393" s="236">
        <f>IF(N393="nulová",J393,0)</f>
        <v>0</v>
      </c>
      <c r="BJ393" s="16" t="s">
        <v>81</v>
      </c>
      <c r="BK393" s="236">
        <f>ROUND(I393*H393,2)</f>
        <v>0</v>
      </c>
      <c r="BL393" s="16" t="s">
        <v>221</v>
      </c>
      <c r="BM393" s="235" t="s">
        <v>1071</v>
      </c>
    </row>
    <row r="394" s="1" customFormat="1" ht="16.5" customHeight="1">
      <c r="B394" s="37"/>
      <c r="C394" s="224" t="s">
        <v>1072</v>
      </c>
      <c r="D394" s="224" t="s">
        <v>209</v>
      </c>
      <c r="E394" s="225" t="s">
        <v>1069</v>
      </c>
      <c r="F394" s="226" t="s">
        <v>1070</v>
      </c>
      <c r="G394" s="227" t="s">
        <v>284</v>
      </c>
      <c r="H394" s="228">
        <v>2</v>
      </c>
      <c r="I394" s="229"/>
      <c r="J394" s="230">
        <f>ROUND(I394*H394,2)</f>
        <v>0</v>
      </c>
      <c r="K394" s="226" t="s">
        <v>1</v>
      </c>
      <c r="L394" s="42"/>
      <c r="M394" s="231" t="s">
        <v>1</v>
      </c>
      <c r="N394" s="232" t="s">
        <v>38</v>
      </c>
      <c r="O394" s="85"/>
      <c r="P394" s="233">
        <f>O394*H394</f>
        <v>0</v>
      </c>
      <c r="Q394" s="233">
        <v>0</v>
      </c>
      <c r="R394" s="233">
        <f>Q394*H394</f>
        <v>0</v>
      </c>
      <c r="S394" s="233">
        <v>0</v>
      </c>
      <c r="T394" s="234">
        <f>S394*H394</f>
        <v>0</v>
      </c>
      <c r="AR394" s="235" t="s">
        <v>221</v>
      </c>
      <c r="AT394" s="235" t="s">
        <v>209</v>
      </c>
      <c r="AU394" s="235" t="s">
        <v>83</v>
      </c>
      <c r="AY394" s="16" t="s">
        <v>208</v>
      </c>
      <c r="BE394" s="236">
        <f>IF(N394="základní",J394,0)</f>
        <v>0</v>
      </c>
      <c r="BF394" s="236">
        <f>IF(N394="snížená",J394,0)</f>
        <v>0</v>
      </c>
      <c r="BG394" s="236">
        <f>IF(N394="zákl. přenesená",J394,0)</f>
        <v>0</v>
      </c>
      <c r="BH394" s="236">
        <f>IF(N394="sníž. přenesená",J394,0)</f>
        <v>0</v>
      </c>
      <c r="BI394" s="236">
        <f>IF(N394="nulová",J394,0)</f>
        <v>0</v>
      </c>
      <c r="BJ394" s="16" t="s">
        <v>81</v>
      </c>
      <c r="BK394" s="236">
        <f>ROUND(I394*H394,2)</f>
        <v>0</v>
      </c>
      <c r="BL394" s="16" t="s">
        <v>221</v>
      </c>
      <c r="BM394" s="235" t="s">
        <v>1073</v>
      </c>
    </row>
    <row r="395" s="1" customFormat="1" ht="16.5" customHeight="1">
      <c r="B395" s="37"/>
      <c r="C395" s="224" t="s">
        <v>1074</v>
      </c>
      <c r="D395" s="224" t="s">
        <v>209</v>
      </c>
      <c r="E395" s="225" t="s">
        <v>1075</v>
      </c>
      <c r="F395" s="226" t="s">
        <v>1076</v>
      </c>
      <c r="G395" s="227" t="s">
        <v>284</v>
      </c>
      <c r="H395" s="228">
        <v>3</v>
      </c>
      <c r="I395" s="229"/>
      <c r="J395" s="230">
        <f>ROUND(I395*H395,2)</f>
        <v>0</v>
      </c>
      <c r="K395" s="226" t="s">
        <v>1</v>
      </c>
      <c r="L395" s="42"/>
      <c r="M395" s="231" t="s">
        <v>1</v>
      </c>
      <c r="N395" s="232" t="s">
        <v>38</v>
      </c>
      <c r="O395" s="85"/>
      <c r="P395" s="233">
        <f>O395*H395</f>
        <v>0</v>
      </c>
      <c r="Q395" s="233">
        <v>0</v>
      </c>
      <c r="R395" s="233">
        <f>Q395*H395</f>
        <v>0</v>
      </c>
      <c r="S395" s="233">
        <v>0</v>
      </c>
      <c r="T395" s="234">
        <f>S395*H395</f>
        <v>0</v>
      </c>
      <c r="AR395" s="235" t="s">
        <v>221</v>
      </c>
      <c r="AT395" s="235" t="s">
        <v>209</v>
      </c>
      <c r="AU395" s="235" t="s">
        <v>83</v>
      </c>
      <c r="AY395" s="16" t="s">
        <v>208</v>
      </c>
      <c r="BE395" s="236">
        <f>IF(N395="základní",J395,0)</f>
        <v>0</v>
      </c>
      <c r="BF395" s="236">
        <f>IF(N395="snížená",J395,0)</f>
        <v>0</v>
      </c>
      <c r="BG395" s="236">
        <f>IF(N395="zákl. přenesená",J395,0)</f>
        <v>0</v>
      </c>
      <c r="BH395" s="236">
        <f>IF(N395="sníž. přenesená",J395,0)</f>
        <v>0</v>
      </c>
      <c r="BI395" s="236">
        <f>IF(N395="nulová",J395,0)</f>
        <v>0</v>
      </c>
      <c r="BJ395" s="16" t="s">
        <v>81</v>
      </c>
      <c r="BK395" s="236">
        <f>ROUND(I395*H395,2)</f>
        <v>0</v>
      </c>
      <c r="BL395" s="16" t="s">
        <v>221</v>
      </c>
      <c r="BM395" s="235" t="s">
        <v>1077</v>
      </c>
    </row>
    <row r="396" s="1" customFormat="1" ht="16.5" customHeight="1">
      <c r="B396" s="37"/>
      <c r="C396" s="224" t="s">
        <v>1078</v>
      </c>
      <c r="D396" s="224" t="s">
        <v>209</v>
      </c>
      <c r="E396" s="225" t="s">
        <v>1075</v>
      </c>
      <c r="F396" s="226" t="s">
        <v>1076</v>
      </c>
      <c r="G396" s="227" t="s">
        <v>284</v>
      </c>
      <c r="H396" s="228">
        <v>1</v>
      </c>
      <c r="I396" s="229"/>
      <c r="J396" s="230">
        <f>ROUND(I396*H396,2)</f>
        <v>0</v>
      </c>
      <c r="K396" s="226" t="s">
        <v>1</v>
      </c>
      <c r="L396" s="42"/>
      <c r="M396" s="231" t="s">
        <v>1</v>
      </c>
      <c r="N396" s="232" t="s">
        <v>38</v>
      </c>
      <c r="O396" s="85"/>
      <c r="P396" s="233">
        <f>O396*H396</f>
        <v>0</v>
      </c>
      <c r="Q396" s="233">
        <v>0</v>
      </c>
      <c r="R396" s="233">
        <f>Q396*H396</f>
        <v>0</v>
      </c>
      <c r="S396" s="233">
        <v>0</v>
      </c>
      <c r="T396" s="234">
        <f>S396*H396</f>
        <v>0</v>
      </c>
      <c r="AR396" s="235" t="s">
        <v>221</v>
      </c>
      <c r="AT396" s="235" t="s">
        <v>209</v>
      </c>
      <c r="AU396" s="235" t="s">
        <v>83</v>
      </c>
      <c r="AY396" s="16" t="s">
        <v>208</v>
      </c>
      <c r="BE396" s="236">
        <f>IF(N396="základní",J396,0)</f>
        <v>0</v>
      </c>
      <c r="BF396" s="236">
        <f>IF(N396="snížená",J396,0)</f>
        <v>0</v>
      </c>
      <c r="BG396" s="236">
        <f>IF(N396="zákl. přenesená",J396,0)</f>
        <v>0</v>
      </c>
      <c r="BH396" s="236">
        <f>IF(N396="sníž. přenesená",J396,0)</f>
        <v>0</v>
      </c>
      <c r="BI396" s="236">
        <f>IF(N396="nulová",J396,0)</f>
        <v>0</v>
      </c>
      <c r="BJ396" s="16" t="s">
        <v>81</v>
      </c>
      <c r="BK396" s="236">
        <f>ROUND(I396*H396,2)</f>
        <v>0</v>
      </c>
      <c r="BL396" s="16" t="s">
        <v>221</v>
      </c>
      <c r="BM396" s="235" t="s">
        <v>1079</v>
      </c>
    </row>
    <row r="397" s="1" customFormat="1" ht="16.5" customHeight="1">
      <c r="B397" s="37"/>
      <c r="C397" s="224" t="s">
        <v>1080</v>
      </c>
      <c r="D397" s="224" t="s">
        <v>209</v>
      </c>
      <c r="E397" s="225" t="s">
        <v>1081</v>
      </c>
      <c r="F397" s="226" t="s">
        <v>1082</v>
      </c>
      <c r="G397" s="227" t="s">
        <v>284</v>
      </c>
      <c r="H397" s="228">
        <v>10</v>
      </c>
      <c r="I397" s="229"/>
      <c r="J397" s="230">
        <f>ROUND(I397*H397,2)</f>
        <v>0</v>
      </c>
      <c r="K397" s="226" t="s">
        <v>1</v>
      </c>
      <c r="L397" s="42"/>
      <c r="M397" s="231" t="s">
        <v>1</v>
      </c>
      <c r="N397" s="232" t="s">
        <v>38</v>
      </c>
      <c r="O397" s="85"/>
      <c r="P397" s="233">
        <f>O397*H397</f>
        <v>0</v>
      </c>
      <c r="Q397" s="233">
        <v>0</v>
      </c>
      <c r="R397" s="233">
        <f>Q397*H397</f>
        <v>0</v>
      </c>
      <c r="S397" s="233">
        <v>0</v>
      </c>
      <c r="T397" s="234">
        <f>S397*H397</f>
        <v>0</v>
      </c>
      <c r="AR397" s="235" t="s">
        <v>221</v>
      </c>
      <c r="AT397" s="235" t="s">
        <v>209</v>
      </c>
      <c r="AU397" s="235" t="s">
        <v>83</v>
      </c>
      <c r="AY397" s="16" t="s">
        <v>208</v>
      </c>
      <c r="BE397" s="236">
        <f>IF(N397="základní",J397,0)</f>
        <v>0</v>
      </c>
      <c r="BF397" s="236">
        <f>IF(N397="snížená",J397,0)</f>
        <v>0</v>
      </c>
      <c r="BG397" s="236">
        <f>IF(N397="zákl. přenesená",J397,0)</f>
        <v>0</v>
      </c>
      <c r="BH397" s="236">
        <f>IF(N397="sníž. přenesená",J397,0)</f>
        <v>0</v>
      </c>
      <c r="BI397" s="236">
        <f>IF(N397="nulová",J397,0)</f>
        <v>0</v>
      </c>
      <c r="BJ397" s="16" t="s">
        <v>81</v>
      </c>
      <c r="BK397" s="236">
        <f>ROUND(I397*H397,2)</f>
        <v>0</v>
      </c>
      <c r="BL397" s="16" t="s">
        <v>221</v>
      </c>
      <c r="BM397" s="235" t="s">
        <v>1083</v>
      </c>
    </row>
    <row r="398" s="1" customFormat="1" ht="16.5" customHeight="1">
      <c r="B398" s="37"/>
      <c r="C398" s="224" t="s">
        <v>1084</v>
      </c>
      <c r="D398" s="224" t="s">
        <v>209</v>
      </c>
      <c r="E398" s="225" t="s">
        <v>1081</v>
      </c>
      <c r="F398" s="226" t="s">
        <v>1082</v>
      </c>
      <c r="G398" s="227" t="s">
        <v>284</v>
      </c>
      <c r="H398" s="228">
        <v>25</v>
      </c>
      <c r="I398" s="229"/>
      <c r="J398" s="230">
        <f>ROUND(I398*H398,2)</f>
        <v>0</v>
      </c>
      <c r="K398" s="226" t="s">
        <v>1</v>
      </c>
      <c r="L398" s="42"/>
      <c r="M398" s="231" t="s">
        <v>1</v>
      </c>
      <c r="N398" s="232" t="s">
        <v>38</v>
      </c>
      <c r="O398" s="85"/>
      <c r="P398" s="233">
        <f>O398*H398</f>
        <v>0</v>
      </c>
      <c r="Q398" s="233">
        <v>0</v>
      </c>
      <c r="R398" s="233">
        <f>Q398*H398</f>
        <v>0</v>
      </c>
      <c r="S398" s="233">
        <v>0</v>
      </c>
      <c r="T398" s="234">
        <f>S398*H398</f>
        <v>0</v>
      </c>
      <c r="AR398" s="235" t="s">
        <v>221</v>
      </c>
      <c r="AT398" s="235" t="s">
        <v>209</v>
      </c>
      <c r="AU398" s="235" t="s">
        <v>83</v>
      </c>
      <c r="AY398" s="16" t="s">
        <v>208</v>
      </c>
      <c r="BE398" s="236">
        <f>IF(N398="základní",J398,0)</f>
        <v>0</v>
      </c>
      <c r="BF398" s="236">
        <f>IF(N398="snížená",J398,0)</f>
        <v>0</v>
      </c>
      <c r="BG398" s="236">
        <f>IF(N398="zákl. přenesená",J398,0)</f>
        <v>0</v>
      </c>
      <c r="BH398" s="236">
        <f>IF(N398="sníž. přenesená",J398,0)</f>
        <v>0</v>
      </c>
      <c r="BI398" s="236">
        <f>IF(N398="nulová",J398,0)</f>
        <v>0</v>
      </c>
      <c r="BJ398" s="16" t="s">
        <v>81</v>
      </c>
      <c r="BK398" s="236">
        <f>ROUND(I398*H398,2)</f>
        <v>0</v>
      </c>
      <c r="BL398" s="16" t="s">
        <v>221</v>
      </c>
      <c r="BM398" s="235" t="s">
        <v>1085</v>
      </c>
    </row>
    <row r="399" s="1" customFormat="1" ht="16.5" customHeight="1">
      <c r="B399" s="37"/>
      <c r="C399" s="224" t="s">
        <v>1086</v>
      </c>
      <c r="D399" s="224" t="s">
        <v>209</v>
      </c>
      <c r="E399" s="225" t="s">
        <v>1087</v>
      </c>
      <c r="F399" s="226" t="s">
        <v>1088</v>
      </c>
      <c r="G399" s="227" t="s">
        <v>284</v>
      </c>
      <c r="H399" s="228">
        <v>3</v>
      </c>
      <c r="I399" s="229"/>
      <c r="J399" s="230">
        <f>ROUND(I399*H399,2)</f>
        <v>0</v>
      </c>
      <c r="K399" s="226" t="s">
        <v>1</v>
      </c>
      <c r="L399" s="42"/>
      <c r="M399" s="231" t="s">
        <v>1</v>
      </c>
      <c r="N399" s="232" t="s">
        <v>38</v>
      </c>
      <c r="O399" s="85"/>
      <c r="P399" s="233">
        <f>O399*H399</f>
        <v>0</v>
      </c>
      <c r="Q399" s="233">
        <v>0</v>
      </c>
      <c r="R399" s="233">
        <f>Q399*H399</f>
        <v>0</v>
      </c>
      <c r="S399" s="233">
        <v>0</v>
      </c>
      <c r="T399" s="234">
        <f>S399*H399</f>
        <v>0</v>
      </c>
      <c r="AR399" s="235" t="s">
        <v>221</v>
      </c>
      <c r="AT399" s="235" t="s">
        <v>209</v>
      </c>
      <c r="AU399" s="235" t="s">
        <v>83</v>
      </c>
      <c r="AY399" s="16" t="s">
        <v>208</v>
      </c>
      <c r="BE399" s="236">
        <f>IF(N399="základní",J399,0)</f>
        <v>0</v>
      </c>
      <c r="BF399" s="236">
        <f>IF(N399="snížená",J399,0)</f>
        <v>0</v>
      </c>
      <c r="BG399" s="236">
        <f>IF(N399="zákl. přenesená",J399,0)</f>
        <v>0</v>
      </c>
      <c r="BH399" s="236">
        <f>IF(N399="sníž. přenesená",J399,0)</f>
        <v>0</v>
      </c>
      <c r="BI399" s="236">
        <f>IF(N399="nulová",J399,0)</f>
        <v>0</v>
      </c>
      <c r="BJ399" s="16" t="s">
        <v>81</v>
      </c>
      <c r="BK399" s="236">
        <f>ROUND(I399*H399,2)</f>
        <v>0</v>
      </c>
      <c r="BL399" s="16" t="s">
        <v>221</v>
      </c>
      <c r="BM399" s="235" t="s">
        <v>1089</v>
      </c>
    </row>
    <row r="400" s="1" customFormat="1" ht="16.5" customHeight="1">
      <c r="B400" s="37"/>
      <c r="C400" s="224" t="s">
        <v>1090</v>
      </c>
      <c r="D400" s="224" t="s">
        <v>209</v>
      </c>
      <c r="E400" s="225" t="s">
        <v>1087</v>
      </c>
      <c r="F400" s="226" t="s">
        <v>1088</v>
      </c>
      <c r="G400" s="227" t="s">
        <v>284</v>
      </c>
      <c r="H400" s="228">
        <v>30</v>
      </c>
      <c r="I400" s="229"/>
      <c r="J400" s="230">
        <f>ROUND(I400*H400,2)</f>
        <v>0</v>
      </c>
      <c r="K400" s="226" t="s">
        <v>1</v>
      </c>
      <c r="L400" s="42"/>
      <c r="M400" s="231" t="s">
        <v>1</v>
      </c>
      <c r="N400" s="232" t="s">
        <v>38</v>
      </c>
      <c r="O400" s="85"/>
      <c r="P400" s="233">
        <f>O400*H400</f>
        <v>0</v>
      </c>
      <c r="Q400" s="233">
        <v>0</v>
      </c>
      <c r="R400" s="233">
        <f>Q400*H400</f>
        <v>0</v>
      </c>
      <c r="S400" s="233">
        <v>0</v>
      </c>
      <c r="T400" s="234">
        <f>S400*H400</f>
        <v>0</v>
      </c>
      <c r="AR400" s="235" t="s">
        <v>221</v>
      </c>
      <c r="AT400" s="235" t="s">
        <v>209</v>
      </c>
      <c r="AU400" s="235" t="s">
        <v>83</v>
      </c>
      <c r="AY400" s="16" t="s">
        <v>208</v>
      </c>
      <c r="BE400" s="236">
        <f>IF(N400="základní",J400,0)</f>
        <v>0</v>
      </c>
      <c r="BF400" s="236">
        <f>IF(N400="snížená",J400,0)</f>
        <v>0</v>
      </c>
      <c r="BG400" s="236">
        <f>IF(N400="zákl. přenesená",J400,0)</f>
        <v>0</v>
      </c>
      <c r="BH400" s="236">
        <f>IF(N400="sníž. přenesená",J400,0)</f>
        <v>0</v>
      </c>
      <c r="BI400" s="236">
        <f>IF(N400="nulová",J400,0)</f>
        <v>0</v>
      </c>
      <c r="BJ400" s="16" t="s">
        <v>81</v>
      </c>
      <c r="BK400" s="236">
        <f>ROUND(I400*H400,2)</f>
        <v>0</v>
      </c>
      <c r="BL400" s="16" t="s">
        <v>221</v>
      </c>
      <c r="BM400" s="235" t="s">
        <v>1091</v>
      </c>
    </row>
    <row r="401" s="1" customFormat="1" ht="16.5" customHeight="1">
      <c r="B401" s="37"/>
      <c r="C401" s="224" t="s">
        <v>1092</v>
      </c>
      <c r="D401" s="224" t="s">
        <v>209</v>
      </c>
      <c r="E401" s="225" t="s">
        <v>1093</v>
      </c>
      <c r="F401" s="226" t="s">
        <v>1094</v>
      </c>
      <c r="G401" s="227" t="s">
        <v>284</v>
      </c>
      <c r="H401" s="228">
        <v>80</v>
      </c>
      <c r="I401" s="229"/>
      <c r="J401" s="230">
        <f>ROUND(I401*H401,2)</f>
        <v>0</v>
      </c>
      <c r="K401" s="226" t="s">
        <v>1</v>
      </c>
      <c r="L401" s="42"/>
      <c r="M401" s="231" t="s">
        <v>1</v>
      </c>
      <c r="N401" s="232" t="s">
        <v>38</v>
      </c>
      <c r="O401" s="85"/>
      <c r="P401" s="233">
        <f>O401*H401</f>
        <v>0</v>
      </c>
      <c r="Q401" s="233">
        <v>0</v>
      </c>
      <c r="R401" s="233">
        <f>Q401*H401</f>
        <v>0</v>
      </c>
      <c r="S401" s="233">
        <v>0</v>
      </c>
      <c r="T401" s="234">
        <f>S401*H401</f>
        <v>0</v>
      </c>
      <c r="AR401" s="235" t="s">
        <v>221</v>
      </c>
      <c r="AT401" s="235" t="s">
        <v>209</v>
      </c>
      <c r="AU401" s="235" t="s">
        <v>83</v>
      </c>
      <c r="AY401" s="16" t="s">
        <v>208</v>
      </c>
      <c r="BE401" s="236">
        <f>IF(N401="základní",J401,0)</f>
        <v>0</v>
      </c>
      <c r="BF401" s="236">
        <f>IF(N401="snížená",J401,0)</f>
        <v>0</v>
      </c>
      <c r="BG401" s="236">
        <f>IF(N401="zákl. přenesená",J401,0)</f>
        <v>0</v>
      </c>
      <c r="BH401" s="236">
        <f>IF(N401="sníž. přenesená",J401,0)</f>
        <v>0</v>
      </c>
      <c r="BI401" s="236">
        <f>IF(N401="nulová",J401,0)</f>
        <v>0</v>
      </c>
      <c r="BJ401" s="16" t="s">
        <v>81</v>
      </c>
      <c r="BK401" s="236">
        <f>ROUND(I401*H401,2)</f>
        <v>0</v>
      </c>
      <c r="BL401" s="16" t="s">
        <v>221</v>
      </c>
      <c r="BM401" s="235" t="s">
        <v>1095</v>
      </c>
    </row>
    <row r="402" s="1" customFormat="1" ht="16.5" customHeight="1">
      <c r="B402" s="37"/>
      <c r="C402" s="224" t="s">
        <v>1096</v>
      </c>
      <c r="D402" s="224" t="s">
        <v>209</v>
      </c>
      <c r="E402" s="225" t="s">
        <v>1093</v>
      </c>
      <c r="F402" s="226" t="s">
        <v>1094</v>
      </c>
      <c r="G402" s="227" t="s">
        <v>284</v>
      </c>
      <c r="H402" s="228">
        <v>180</v>
      </c>
      <c r="I402" s="229"/>
      <c r="J402" s="230">
        <f>ROUND(I402*H402,2)</f>
        <v>0</v>
      </c>
      <c r="K402" s="226" t="s">
        <v>1</v>
      </c>
      <c r="L402" s="42"/>
      <c r="M402" s="231" t="s">
        <v>1</v>
      </c>
      <c r="N402" s="232" t="s">
        <v>38</v>
      </c>
      <c r="O402" s="85"/>
      <c r="P402" s="233">
        <f>O402*H402</f>
        <v>0</v>
      </c>
      <c r="Q402" s="233">
        <v>0</v>
      </c>
      <c r="R402" s="233">
        <f>Q402*H402</f>
        <v>0</v>
      </c>
      <c r="S402" s="233">
        <v>0</v>
      </c>
      <c r="T402" s="234">
        <f>S402*H402</f>
        <v>0</v>
      </c>
      <c r="AR402" s="235" t="s">
        <v>221</v>
      </c>
      <c r="AT402" s="235" t="s">
        <v>209</v>
      </c>
      <c r="AU402" s="235" t="s">
        <v>83</v>
      </c>
      <c r="AY402" s="16" t="s">
        <v>208</v>
      </c>
      <c r="BE402" s="236">
        <f>IF(N402="základní",J402,0)</f>
        <v>0</v>
      </c>
      <c r="BF402" s="236">
        <f>IF(N402="snížená",J402,0)</f>
        <v>0</v>
      </c>
      <c r="BG402" s="236">
        <f>IF(N402="zákl. přenesená",J402,0)</f>
        <v>0</v>
      </c>
      <c r="BH402" s="236">
        <f>IF(N402="sníž. přenesená",J402,0)</f>
        <v>0</v>
      </c>
      <c r="BI402" s="236">
        <f>IF(N402="nulová",J402,0)</f>
        <v>0</v>
      </c>
      <c r="BJ402" s="16" t="s">
        <v>81</v>
      </c>
      <c r="BK402" s="236">
        <f>ROUND(I402*H402,2)</f>
        <v>0</v>
      </c>
      <c r="BL402" s="16" t="s">
        <v>221</v>
      </c>
      <c r="BM402" s="235" t="s">
        <v>1097</v>
      </c>
    </row>
    <row r="403" s="1" customFormat="1" ht="16.5" customHeight="1">
      <c r="B403" s="37"/>
      <c r="C403" s="224" t="s">
        <v>1098</v>
      </c>
      <c r="D403" s="224" t="s">
        <v>209</v>
      </c>
      <c r="E403" s="225" t="s">
        <v>1099</v>
      </c>
      <c r="F403" s="226" t="s">
        <v>1100</v>
      </c>
      <c r="G403" s="227" t="s">
        <v>284</v>
      </c>
      <c r="H403" s="228">
        <v>12</v>
      </c>
      <c r="I403" s="229"/>
      <c r="J403" s="230">
        <f>ROUND(I403*H403,2)</f>
        <v>0</v>
      </c>
      <c r="K403" s="226" t="s">
        <v>1</v>
      </c>
      <c r="L403" s="42"/>
      <c r="M403" s="231" t="s">
        <v>1</v>
      </c>
      <c r="N403" s="232" t="s">
        <v>38</v>
      </c>
      <c r="O403" s="85"/>
      <c r="P403" s="233">
        <f>O403*H403</f>
        <v>0</v>
      </c>
      <c r="Q403" s="233">
        <v>0</v>
      </c>
      <c r="R403" s="233">
        <f>Q403*H403</f>
        <v>0</v>
      </c>
      <c r="S403" s="233">
        <v>0</v>
      </c>
      <c r="T403" s="234">
        <f>S403*H403</f>
        <v>0</v>
      </c>
      <c r="AR403" s="235" t="s">
        <v>221</v>
      </c>
      <c r="AT403" s="235" t="s">
        <v>209</v>
      </c>
      <c r="AU403" s="235" t="s">
        <v>83</v>
      </c>
      <c r="AY403" s="16" t="s">
        <v>208</v>
      </c>
      <c r="BE403" s="236">
        <f>IF(N403="základní",J403,0)</f>
        <v>0</v>
      </c>
      <c r="BF403" s="236">
        <f>IF(N403="snížená",J403,0)</f>
        <v>0</v>
      </c>
      <c r="BG403" s="236">
        <f>IF(N403="zákl. přenesená",J403,0)</f>
        <v>0</v>
      </c>
      <c r="BH403" s="236">
        <f>IF(N403="sníž. přenesená",J403,0)</f>
        <v>0</v>
      </c>
      <c r="BI403" s="236">
        <f>IF(N403="nulová",J403,0)</f>
        <v>0</v>
      </c>
      <c r="BJ403" s="16" t="s">
        <v>81</v>
      </c>
      <c r="BK403" s="236">
        <f>ROUND(I403*H403,2)</f>
        <v>0</v>
      </c>
      <c r="BL403" s="16" t="s">
        <v>221</v>
      </c>
      <c r="BM403" s="235" t="s">
        <v>1101</v>
      </c>
    </row>
    <row r="404" s="1" customFormat="1" ht="16.5" customHeight="1">
      <c r="B404" s="37"/>
      <c r="C404" s="224" t="s">
        <v>1102</v>
      </c>
      <c r="D404" s="224" t="s">
        <v>209</v>
      </c>
      <c r="E404" s="225" t="s">
        <v>1099</v>
      </c>
      <c r="F404" s="226" t="s">
        <v>1100</v>
      </c>
      <c r="G404" s="227" t="s">
        <v>284</v>
      </c>
      <c r="H404" s="228">
        <v>3</v>
      </c>
      <c r="I404" s="229"/>
      <c r="J404" s="230">
        <f>ROUND(I404*H404,2)</f>
        <v>0</v>
      </c>
      <c r="K404" s="226" t="s">
        <v>1</v>
      </c>
      <c r="L404" s="42"/>
      <c r="M404" s="231" t="s">
        <v>1</v>
      </c>
      <c r="N404" s="232" t="s">
        <v>38</v>
      </c>
      <c r="O404" s="85"/>
      <c r="P404" s="233">
        <f>O404*H404</f>
        <v>0</v>
      </c>
      <c r="Q404" s="233">
        <v>0</v>
      </c>
      <c r="R404" s="233">
        <f>Q404*H404</f>
        <v>0</v>
      </c>
      <c r="S404" s="233">
        <v>0</v>
      </c>
      <c r="T404" s="234">
        <f>S404*H404</f>
        <v>0</v>
      </c>
      <c r="AR404" s="235" t="s">
        <v>221</v>
      </c>
      <c r="AT404" s="235" t="s">
        <v>209</v>
      </c>
      <c r="AU404" s="235" t="s">
        <v>83</v>
      </c>
      <c r="AY404" s="16" t="s">
        <v>208</v>
      </c>
      <c r="BE404" s="236">
        <f>IF(N404="základní",J404,0)</f>
        <v>0</v>
      </c>
      <c r="BF404" s="236">
        <f>IF(N404="snížená",J404,0)</f>
        <v>0</v>
      </c>
      <c r="BG404" s="236">
        <f>IF(N404="zákl. přenesená",J404,0)</f>
        <v>0</v>
      </c>
      <c r="BH404" s="236">
        <f>IF(N404="sníž. přenesená",J404,0)</f>
        <v>0</v>
      </c>
      <c r="BI404" s="236">
        <f>IF(N404="nulová",J404,0)</f>
        <v>0</v>
      </c>
      <c r="BJ404" s="16" t="s">
        <v>81</v>
      </c>
      <c r="BK404" s="236">
        <f>ROUND(I404*H404,2)</f>
        <v>0</v>
      </c>
      <c r="BL404" s="16" t="s">
        <v>221</v>
      </c>
      <c r="BM404" s="235" t="s">
        <v>1103</v>
      </c>
    </row>
    <row r="405" s="1" customFormat="1" ht="16.5" customHeight="1">
      <c r="B405" s="37"/>
      <c r="C405" s="224" t="s">
        <v>1104</v>
      </c>
      <c r="D405" s="224" t="s">
        <v>209</v>
      </c>
      <c r="E405" s="225" t="s">
        <v>1105</v>
      </c>
      <c r="F405" s="226" t="s">
        <v>1106</v>
      </c>
      <c r="G405" s="227" t="s">
        <v>284</v>
      </c>
      <c r="H405" s="228">
        <v>10</v>
      </c>
      <c r="I405" s="229"/>
      <c r="J405" s="230">
        <f>ROUND(I405*H405,2)</f>
        <v>0</v>
      </c>
      <c r="K405" s="226" t="s">
        <v>1</v>
      </c>
      <c r="L405" s="42"/>
      <c r="M405" s="231" t="s">
        <v>1</v>
      </c>
      <c r="N405" s="232" t="s">
        <v>38</v>
      </c>
      <c r="O405" s="85"/>
      <c r="P405" s="233">
        <f>O405*H405</f>
        <v>0</v>
      </c>
      <c r="Q405" s="233">
        <v>0</v>
      </c>
      <c r="R405" s="233">
        <f>Q405*H405</f>
        <v>0</v>
      </c>
      <c r="S405" s="233">
        <v>0</v>
      </c>
      <c r="T405" s="234">
        <f>S405*H405</f>
        <v>0</v>
      </c>
      <c r="AR405" s="235" t="s">
        <v>221</v>
      </c>
      <c r="AT405" s="235" t="s">
        <v>209</v>
      </c>
      <c r="AU405" s="235" t="s">
        <v>83</v>
      </c>
      <c r="AY405" s="16" t="s">
        <v>208</v>
      </c>
      <c r="BE405" s="236">
        <f>IF(N405="základní",J405,0)</f>
        <v>0</v>
      </c>
      <c r="BF405" s="236">
        <f>IF(N405="snížená",J405,0)</f>
        <v>0</v>
      </c>
      <c r="BG405" s="236">
        <f>IF(N405="zákl. přenesená",J405,0)</f>
        <v>0</v>
      </c>
      <c r="BH405" s="236">
        <f>IF(N405="sníž. přenesená",J405,0)</f>
        <v>0</v>
      </c>
      <c r="BI405" s="236">
        <f>IF(N405="nulová",J405,0)</f>
        <v>0</v>
      </c>
      <c r="BJ405" s="16" t="s">
        <v>81</v>
      </c>
      <c r="BK405" s="236">
        <f>ROUND(I405*H405,2)</f>
        <v>0</v>
      </c>
      <c r="BL405" s="16" t="s">
        <v>221</v>
      </c>
      <c r="BM405" s="235" t="s">
        <v>1107</v>
      </c>
    </row>
    <row r="406" s="1" customFormat="1" ht="16.5" customHeight="1">
      <c r="B406" s="37"/>
      <c r="C406" s="224" t="s">
        <v>1108</v>
      </c>
      <c r="D406" s="224" t="s">
        <v>209</v>
      </c>
      <c r="E406" s="225" t="s">
        <v>1105</v>
      </c>
      <c r="F406" s="226" t="s">
        <v>1106</v>
      </c>
      <c r="G406" s="227" t="s">
        <v>284</v>
      </c>
      <c r="H406" s="228">
        <v>25</v>
      </c>
      <c r="I406" s="229"/>
      <c r="J406" s="230">
        <f>ROUND(I406*H406,2)</f>
        <v>0</v>
      </c>
      <c r="K406" s="226" t="s">
        <v>1</v>
      </c>
      <c r="L406" s="42"/>
      <c r="M406" s="231" t="s">
        <v>1</v>
      </c>
      <c r="N406" s="232" t="s">
        <v>38</v>
      </c>
      <c r="O406" s="85"/>
      <c r="P406" s="233">
        <f>O406*H406</f>
        <v>0</v>
      </c>
      <c r="Q406" s="233">
        <v>0</v>
      </c>
      <c r="R406" s="233">
        <f>Q406*H406</f>
        <v>0</v>
      </c>
      <c r="S406" s="233">
        <v>0</v>
      </c>
      <c r="T406" s="234">
        <f>S406*H406</f>
        <v>0</v>
      </c>
      <c r="AR406" s="235" t="s">
        <v>221</v>
      </c>
      <c r="AT406" s="235" t="s">
        <v>209</v>
      </c>
      <c r="AU406" s="235" t="s">
        <v>83</v>
      </c>
      <c r="AY406" s="16" t="s">
        <v>208</v>
      </c>
      <c r="BE406" s="236">
        <f>IF(N406="základní",J406,0)</f>
        <v>0</v>
      </c>
      <c r="BF406" s="236">
        <f>IF(N406="snížená",J406,0)</f>
        <v>0</v>
      </c>
      <c r="BG406" s="236">
        <f>IF(N406="zákl. přenesená",J406,0)</f>
        <v>0</v>
      </c>
      <c r="BH406" s="236">
        <f>IF(N406="sníž. přenesená",J406,0)</f>
        <v>0</v>
      </c>
      <c r="BI406" s="236">
        <f>IF(N406="nulová",J406,0)</f>
        <v>0</v>
      </c>
      <c r="BJ406" s="16" t="s">
        <v>81</v>
      </c>
      <c r="BK406" s="236">
        <f>ROUND(I406*H406,2)</f>
        <v>0</v>
      </c>
      <c r="BL406" s="16" t="s">
        <v>221</v>
      </c>
      <c r="BM406" s="235" t="s">
        <v>1109</v>
      </c>
    </row>
    <row r="407" s="1" customFormat="1" ht="16.5" customHeight="1">
      <c r="B407" s="37"/>
      <c r="C407" s="224" t="s">
        <v>1110</v>
      </c>
      <c r="D407" s="224" t="s">
        <v>209</v>
      </c>
      <c r="E407" s="225" t="s">
        <v>1111</v>
      </c>
      <c r="F407" s="226" t="s">
        <v>1112</v>
      </c>
      <c r="G407" s="227" t="s">
        <v>284</v>
      </c>
      <c r="H407" s="228">
        <v>1</v>
      </c>
      <c r="I407" s="229"/>
      <c r="J407" s="230">
        <f>ROUND(I407*H407,2)</f>
        <v>0</v>
      </c>
      <c r="K407" s="226" t="s">
        <v>1</v>
      </c>
      <c r="L407" s="42"/>
      <c r="M407" s="231" t="s">
        <v>1</v>
      </c>
      <c r="N407" s="232" t="s">
        <v>38</v>
      </c>
      <c r="O407" s="85"/>
      <c r="P407" s="233">
        <f>O407*H407</f>
        <v>0</v>
      </c>
      <c r="Q407" s="233">
        <v>0</v>
      </c>
      <c r="R407" s="233">
        <f>Q407*H407</f>
        <v>0</v>
      </c>
      <c r="S407" s="233">
        <v>0</v>
      </c>
      <c r="T407" s="234">
        <f>S407*H407</f>
        <v>0</v>
      </c>
      <c r="AR407" s="235" t="s">
        <v>221</v>
      </c>
      <c r="AT407" s="235" t="s">
        <v>209</v>
      </c>
      <c r="AU407" s="235" t="s">
        <v>83</v>
      </c>
      <c r="AY407" s="16" t="s">
        <v>208</v>
      </c>
      <c r="BE407" s="236">
        <f>IF(N407="základní",J407,0)</f>
        <v>0</v>
      </c>
      <c r="BF407" s="236">
        <f>IF(N407="snížená",J407,0)</f>
        <v>0</v>
      </c>
      <c r="BG407" s="236">
        <f>IF(N407="zákl. přenesená",J407,0)</f>
        <v>0</v>
      </c>
      <c r="BH407" s="236">
        <f>IF(N407="sníž. přenesená",J407,0)</f>
        <v>0</v>
      </c>
      <c r="BI407" s="236">
        <f>IF(N407="nulová",J407,0)</f>
        <v>0</v>
      </c>
      <c r="BJ407" s="16" t="s">
        <v>81</v>
      </c>
      <c r="BK407" s="236">
        <f>ROUND(I407*H407,2)</f>
        <v>0</v>
      </c>
      <c r="BL407" s="16" t="s">
        <v>221</v>
      </c>
      <c r="BM407" s="235" t="s">
        <v>1113</v>
      </c>
    </row>
    <row r="408" s="1" customFormat="1" ht="24" customHeight="1">
      <c r="B408" s="37"/>
      <c r="C408" s="224" t="s">
        <v>1114</v>
      </c>
      <c r="D408" s="224" t="s">
        <v>209</v>
      </c>
      <c r="E408" s="225" t="s">
        <v>1115</v>
      </c>
      <c r="F408" s="226" t="s">
        <v>1116</v>
      </c>
      <c r="G408" s="227" t="s">
        <v>284</v>
      </c>
      <c r="H408" s="228">
        <v>1</v>
      </c>
      <c r="I408" s="229"/>
      <c r="J408" s="230">
        <f>ROUND(I408*H408,2)</f>
        <v>0</v>
      </c>
      <c r="K408" s="226" t="s">
        <v>1</v>
      </c>
      <c r="L408" s="42"/>
      <c r="M408" s="231" t="s">
        <v>1</v>
      </c>
      <c r="N408" s="232" t="s">
        <v>38</v>
      </c>
      <c r="O408" s="85"/>
      <c r="P408" s="233">
        <f>O408*H408</f>
        <v>0</v>
      </c>
      <c r="Q408" s="233">
        <v>0</v>
      </c>
      <c r="R408" s="233">
        <f>Q408*H408</f>
        <v>0</v>
      </c>
      <c r="S408" s="233">
        <v>0</v>
      </c>
      <c r="T408" s="234">
        <f>S408*H408</f>
        <v>0</v>
      </c>
      <c r="AR408" s="235" t="s">
        <v>221</v>
      </c>
      <c r="AT408" s="235" t="s">
        <v>209</v>
      </c>
      <c r="AU408" s="235" t="s">
        <v>83</v>
      </c>
      <c r="AY408" s="16" t="s">
        <v>208</v>
      </c>
      <c r="BE408" s="236">
        <f>IF(N408="základní",J408,0)</f>
        <v>0</v>
      </c>
      <c r="BF408" s="236">
        <f>IF(N408="snížená",J408,0)</f>
        <v>0</v>
      </c>
      <c r="BG408" s="236">
        <f>IF(N408="zákl. přenesená",J408,0)</f>
        <v>0</v>
      </c>
      <c r="BH408" s="236">
        <f>IF(N408="sníž. přenesená",J408,0)</f>
        <v>0</v>
      </c>
      <c r="BI408" s="236">
        <f>IF(N408="nulová",J408,0)</f>
        <v>0</v>
      </c>
      <c r="BJ408" s="16" t="s">
        <v>81</v>
      </c>
      <c r="BK408" s="236">
        <f>ROUND(I408*H408,2)</f>
        <v>0</v>
      </c>
      <c r="BL408" s="16" t="s">
        <v>221</v>
      </c>
      <c r="BM408" s="235" t="s">
        <v>1117</v>
      </c>
    </row>
    <row r="409" s="1" customFormat="1" ht="16.5" customHeight="1">
      <c r="B409" s="37"/>
      <c r="C409" s="224" t="s">
        <v>1118</v>
      </c>
      <c r="D409" s="224" t="s">
        <v>209</v>
      </c>
      <c r="E409" s="225" t="s">
        <v>1119</v>
      </c>
      <c r="F409" s="226" t="s">
        <v>1120</v>
      </c>
      <c r="G409" s="227" t="s">
        <v>284</v>
      </c>
      <c r="H409" s="228">
        <v>7</v>
      </c>
      <c r="I409" s="229"/>
      <c r="J409" s="230">
        <f>ROUND(I409*H409,2)</f>
        <v>0</v>
      </c>
      <c r="K409" s="226" t="s">
        <v>1</v>
      </c>
      <c r="L409" s="42"/>
      <c r="M409" s="231" t="s">
        <v>1</v>
      </c>
      <c r="N409" s="232" t="s">
        <v>38</v>
      </c>
      <c r="O409" s="85"/>
      <c r="P409" s="233">
        <f>O409*H409</f>
        <v>0</v>
      </c>
      <c r="Q409" s="233">
        <v>0</v>
      </c>
      <c r="R409" s="233">
        <f>Q409*H409</f>
        <v>0</v>
      </c>
      <c r="S409" s="233">
        <v>0</v>
      </c>
      <c r="T409" s="234">
        <f>S409*H409</f>
        <v>0</v>
      </c>
      <c r="AR409" s="235" t="s">
        <v>221</v>
      </c>
      <c r="AT409" s="235" t="s">
        <v>209</v>
      </c>
      <c r="AU409" s="235" t="s">
        <v>83</v>
      </c>
      <c r="AY409" s="16" t="s">
        <v>208</v>
      </c>
      <c r="BE409" s="236">
        <f>IF(N409="základní",J409,0)</f>
        <v>0</v>
      </c>
      <c r="BF409" s="236">
        <f>IF(N409="snížená",J409,0)</f>
        <v>0</v>
      </c>
      <c r="BG409" s="236">
        <f>IF(N409="zákl. přenesená",J409,0)</f>
        <v>0</v>
      </c>
      <c r="BH409" s="236">
        <f>IF(N409="sníž. přenesená",J409,0)</f>
        <v>0</v>
      </c>
      <c r="BI409" s="236">
        <f>IF(N409="nulová",J409,0)</f>
        <v>0</v>
      </c>
      <c r="BJ409" s="16" t="s">
        <v>81</v>
      </c>
      <c r="BK409" s="236">
        <f>ROUND(I409*H409,2)</f>
        <v>0</v>
      </c>
      <c r="BL409" s="16" t="s">
        <v>221</v>
      </c>
      <c r="BM409" s="235" t="s">
        <v>1121</v>
      </c>
    </row>
    <row r="410" s="1" customFormat="1" ht="16.5" customHeight="1">
      <c r="B410" s="37"/>
      <c r="C410" s="224" t="s">
        <v>1122</v>
      </c>
      <c r="D410" s="224" t="s">
        <v>209</v>
      </c>
      <c r="E410" s="225" t="s">
        <v>1123</v>
      </c>
      <c r="F410" s="226" t="s">
        <v>1124</v>
      </c>
      <c r="G410" s="227" t="s">
        <v>284</v>
      </c>
      <c r="H410" s="228">
        <v>4</v>
      </c>
      <c r="I410" s="229"/>
      <c r="J410" s="230">
        <f>ROUND(I410*H410,2)</f>
        <v>0</v>
      </c>
      <c r="K410" s="226" t="s">
        <v>1</v>
      </c>
      <c r="L410" s="42"/>
      <c r="M410" s="231" t="s">
        <v>1</v>
      </c>
      <c r="N410" s="232" t="s">
        <v>38</v>
      </c>
      <c r="O410" s="85"/>
      <c r="P410" s="233">
        <f>O410*H410</f>
        <v>0</v>
      </c>
      <c r="Q410" s="233">
        <v>0</v>
      </c>
      <c r="R410" s="233">
        <f>Q410*H410</f>
        <v>0</v>
      </c>
      <c r="S410" s="233">
        <v>0</v>
      </c>
      <c r="T410" s="234">
        <f>S410*H410</f>
        <v>0</v>
      </c>
      <c r="AR410" s="235" t="s">
        <v>221</v>
      </c>
      <c r="AT410" s="235" t="s">
        <v>209</v>
      </c>
      <c r="AU410" s="235" t="s">
        <v>83</v>
      </c>
      <c r="AY410" s="16" t="s">
        <v>208</v>
      </c>
      <c r="BE410" s="236">
        <f>IF(N410="základní",J410,0)</f>
        <v>0</v>
      </c>
      <c r="BF410" s="236">
        <f>IF(N410="snížená",J410,0)</f>
        <v>0</v>
      </c>
      <c r="BG410" s="236">
        <f>IF(N410="zákl. přenesená",J410,0)</f>
        <v>0</v>
      </c>
      <c r="BH410" s="236">
        <f>IF(N410="sníž. přenesená",J410,0)</f>
        <v>0</v>
      </c>
      <c r="BI410" s="236">
        <f>IF(N410="nulová",J410,0)</f>
        <v>0</v>
      </c>
      <c r="BJ410" s="16" t="s">
        <v>81</v>
      </c>
      <c r="BK410" s="236">
        <f>ROUND(I410*H410,2)</f>
        <v>0</v>
      </c>
      <c r="BL410" s="16" t="s">
        <v>221</v>
      </c>
      <c r="BM410" s="235" t="s">
        <v>1125</v>
      </c>
    </row>
    <row r="411" s="1" customFormat="1" ht="16.5" customHeight="1">
      <c r="B411" s="37"/>
      <c r="C411" s="224" t="s">
        <v>1126</v>
      </c>
      <c r="D411" s="224" t="s">
        <v>209</v>
      </c>
      <c r="E411" s="225" t="s">
        <v>1127</v>
      </c>
      <c r="F411" s="226" t="s">
        <v>1128</v>
      </c>
      <c r="G411" s="227" t="s">
        <v>284</v>
      </c>
      <c r="H411" s="228">
        <v>8</v>
      </c>
      <c r="I411" s="229"/>
      <c r="J411" s="230">
        <f>ROUND(I411*H411,2)</f>
        <v>0</v>
      </c>
      <c r="K411" s="226" t="s">
        <v>1</v>
      </c>
      <c r="L411" s="42"/>
      <c r="M411" s="231" t="s">
        <v>1</v>
      </c>
      <c r="N411" s="232" t="s">
        <v>38</v>
      </c>
      <c r="O411" s="85"/>
      <c r="P411" s="233">
        <f>O411*H411</f>
        <v>0</v>
      </c>
      <c r="Q411" s="233">
        <v>0</v>
      </c>
      <c r="R411" s="233">
        <f>Q411*H411</f>
        <v>0</v>
      </c>
      <c r="S411" s="233">
        <v>0</v>
      </c>
      <c r="T411" s="234">
        <f>S411*H411</f>
        <v>0</v>
      </c>
      <c r="AR411" s="235" t="s">
        <v>221</v>
      </c>
      <c r="AT411" s="235" t="s">
        <v>209</v>
      </c>
      <c r="AU411" s="235" t="s">
        <v>83</v>
      </c>
      <c r="AY411" s="16" t="s">
        <v>208</v>
      </c>
      <c r="BE411" s="236">
        <f>IF(N411="základní",J411,0)</f>
        <v>0</v>
      </c>
      <c r="BF411" s="236">
        <f>IF(N411="snížená",J411,0)</f>
        <v>0</v>
      </c>
      <c r="BG411" s="236">
        <f>IF(N411="zákl. přenesená",J411,0)</f>
        <v>0</v>
      </c>
      <c r="BH411" s="236">
        <f>IF(N411="sníž. přenesená",J411,0)</f>
        <v>0</v>
      </c>
      <c r="BI411" s="236">
        <f>IF(N411="nulová",J411,0)</f>
        <v>0</v>
      </c>
      <c r="BJ411" s="16" t="s">
        <v>81</v>
      </c>
      <c r="BK411" s="236">
        <f>ROUND(I411*H411,2)</f>
        <v>0</v>
      </c>
      <c r="BL411" s="16" t="s">
        <v>221</v>
      </c>
      <c r="BM411" s="235" t="s">
        <v>1129</v>
      </c>
    </row>
    <row r="412" s="1" customFormat="1" ht="16.5" customHeight="1">
      <c r="B412" s="37"/>
      <c r="C412" s="224" t="s">
        <v>1130</v>
      </c>
      <c r="D412" s="224" t="s">
        <v>209</v>
      </c>
      <c r="E412" s="225" t="s">
        <v>1131</v>
      </c>
      <c r="F412" s="226" t="s">
        <v>1132</v>
      </c>
      <c r="G412" s="227" t="s">
        <v>284</v>
      </c>
      <c r="H412" s="228">
        <v>12</v>
      </c>
      <c r="I412" s="229"/>
      <c r="J412" s="230">
        <f>ROUND(I412*H412,2)</f>
        <v>0</v>
      </c>
      <c r="K412" s="226" t="s">
        <v>1</v>
      </c>
      <c r="L412" s="42"/>
      <c r="M412" s="231" t="s">
        <v>1</v>
      </c>
      <c r="N412" s="232" t="s">
        <v>38</v>
      </c>
      <c r="O412" s="85"/>
      <c r="P412" s="233">
        <f>O412*H412</f>
        <v>0</v>
      </c>
      <c r="Q412" s="233">
        <v>0</v>
      </c>
      <c r="R412" s="233">
        <f>Q412*H412</f>
        <v>0</v>
      </c>
      <c r="S412" s="233">
        <v>0</v>
      </c>
      <c r="T412" s="234">
        <f>S412*H412</f>
        <v>0</v>
      </c>
      <c r="AR412" s="235" t="s">
        <v>221</v>
      </c>
      <c r="AT412" s="235" t="s">
        <v>209</v>
      </c>
      <c r="AU412" s="235" t="s">
        <v>83</v>
      </c>
      <c r="AY412" s="16" t="s">
        <v>208</v>
      </c>
      <c r="BE412" s="236">
        <f>IF(N412="základní",J412,0)</f>
        <v>0</v>
      </c>
      <c r="BF412" s="236">
        <f>IF(N412="snížená",J412,0)</f>
        <v>0</v>
      </c>
      <c r="BG412" s="236">
        <f>IF(N412="zákl. přenesená",J412,0)</f>
        <v>0</v>
      </c>
      <c r="BH412" s="236">
        <f>IF(N412="sníž. přenesená",J412,0)</f>
        <v>0</v>
      </c>
      <c r="BI412" s="236">
        <f>IF(N412="nulová",J412,0)</f>
        <v>0</v>
      </c>
      <c r="BJ412" s="16" t="s">
        <v>81</v>
      </c>
      <c r="BK412" s="236">
        <f>ROUND(I412*H412,2)</f>
        <v>0</v>
      </c>
      <c r="BL412" s="16" t="s">
        <v>221</v>
      </c>
      <c r="BM412" s="235" t="s">
        <v>1133</v>
      </c>
    </row>
    <row r="413" s="1" customFormat="1" ht="16.5" customHeight="1">
      <c r="B413" s="37"/>
      <c r="C413" s="224" t="s">
        <v>1134</v>
      </c>
      <c r="D413" s="224" t="s">
        <v>209</v>
      </c>
      <c r="E413" s="225" t="s">
        <v>1135</v>
      </c>
      <c r="F413" s="226" t="s">
        <v>1136</v>
      </c>
      <c r="G413" s="227" t="s">
        <v>284</v>
      </c>
      <c r="H413" s="228">
        <v>4</v>
      </c>
      <c r="I413" s="229"/>
      <c r="J413" s="230">
        <f>ROUND(I413*H413,2)</f>
        <v>0</v>
      </c>
      <c r="K413" s="226" t="s">
        <v>1</v>
      </c>
      <c r="L413" s="42"/>
      <c r="M413" s="231" t="s">
        <v>1</v>
      </c>
      <c r="N413" s="232" t="s">
        <v>38</v>
      </c>
      <c r="O413" s="85"/>
      <c r="P413" s="233">
        <f>O413*H413</f>
        <v>0</v>
      </c>
      <c r="Q413" s="233">
        <v>0</v>
      </c>
      <c r="R413" s="233">
        <f>Q413*H413</f>
        <v>0</v>
      </c>
      <c r="S413" s="233">
        <v>0</v>
      </c>
      <c r="T413" s="234">
        <f>S413*H413</f>
        <v>0</v>
      </c>
      <c r="AR413" s="235" t="s">
        <v>221</v>
      </c>
      <c r="AT413" s="235" t="s">
        <v>209</v>
      </c>
      <c r="AU413" s="235" t="s">
        <v>83</v>
      </c>
      <c r="AY413" s="16" t="s">
        <v>208</v>
      </c>
      <c r="BE413" s="236">
        <f>IF(N413="základní",J413,0)</f>
        <v>0</v>
      </c>
      <c r="BF413" s="236">
        <f>IF(N413="snížená",J413,0)</f>
        <v>0</v>
      </c>
      <c r="BG413" s="236">
        <f>IF(N413="zákl. přenesená",J413,0)</f>
        <v>0</v>
      </c>
      <c r="BH413" s="236">
        <f>IF(N413="sníž. přenesená",J413,0)</f>
        <v>0</v>
      </c>
      <c r="BI413" s="236">
        <f>IF(N413="nulová",J413,0)</f>
        <v>0</v>
      </c>
      <c r="BJ413" s="16" t="s">
        <v>81</v>
      </c>
      <c r="BK413" s="236">
        <f>ROUND(I413*H413,2)</f>
        <v>0</v>
      </c>
      <c r="BL413" s="16" t="s">
        <v>221</v>
      </c>
      <c r="BM413" s="235" t="s">
        <v>1137</v>
      </c>
    </row>
    <row r="414" s="1" customFormat="1" ht="16.5" customHeight="1">
      <c r="B414" s="37"/>
      <c r="C414" s="224" t="s">
        <v>1138</v>
      </c>
      <c r="D414" s="224" t="s">
        <v>209</v>
      </c>
      <c r="E414" s="225" t="s">
        <v>1139</v>
      </c>
      <c r="F414" s="226" t="s">
        <v>1140</v>
      </c>
      <c r="G414" s="227" t="s">
        <v>284</v>
      </c>
      <c r="H414" s="228">
        <v>8</v>
      </c>
      <c r="I414" s="229"/>
      <c r="J414" s="230">
        <f>ROUND(I414*H414,2)</f>
        <v>0</v>
      </c>
      <c r="K414" s="226" t="s">
        <v>1</v>
      </c>
      <c r="L414" s="42"/>
      <c r="M414" s="231" t="s">
        <v>1</v>
      </c>
      <c r="N414" s="232" t="s">
        <v>38</v>
      </c>
      <c r="O414" s="85"/>
      <c r="P414" s="233">
        <f>O414*H414</f>
        <v>0</v>
      </c>
      <c r="Q414" s="233">
        <v>0</v>
      </c>
      <c r="R414" s="233">
        <f>Q414*H414</f>
        <v>0</v>
      </c>
      <c r="S414" s="233">
        <v>0</v>
      </c>
      <c r="T414" s="234">
        <f>S414*H414</f>
        <v>0</v>
      </c>
      <c r="AR414" s="235" t="s">
        <v>221</v>
      </c>
      <c r="AT414" s="235" t="s">
        <v>209</v>
      </c>
      <c r="AU414" s="235" t="s">
        <v>83</v>
      </c>
      <c r="AY414" s="16" t="s">
        <v>208</v>
      </c>
      <c r="BE414" s="236">
        <f>IF(N414="základní",J414,0)</f>
        <v>0</v>
      </c>
      <c r="BF414" s="236">
        <f>IF(N414="snížená",J414,0)</f>
        <v>0</v>
      </c>
      <c r="BG414" s="236">
        <f>IF(N414="zákl. přenesená",J414,0)</f>
        <v>0</v>
      </c>
      <c r="BH414" s="236">
        <f>IF(N414="sníž. přenesená",J414,0)</f>
        <v>0</v>
      </c>
      <c r="BI414" s="236">
        <f>IF(N414="nulová",J414,0)</f>
        <v>0</v>
      </c>
      <c r="BJ414" s="16" t="s">
        <v>81</v>
      </c>
      <c r="BK414" s="236">
        <f>ROUND(I414*H414,2)</f>
        <v>0</v>
      </c>
      <c r="BL414" s="16" t="s">
        <v>221</v>
      </c>
      <c r="BM414" s="235" t="s">
        <v>1141</v>
      </c>
    </row>
    <row r="415" s="1" customFormat="1" ht="16.5" customHeight="1">
      <c r="B415" s="37"/>
      <c r="C415" s="224" t="s">
        <v>1142</v>
      </c>
      <c r="D415" s="224" t="s">
        <v>209</v>
      </c>
      <c r="E415" s="225" t="s">
        <v>1143</v>
      </c>
      <c r="F415" s="226" t="s">
        <v>1144</v>
      </c>
      <c r="G415" s="227" t="s">
        <v>284</v>
      </c>
      <c r="H415" s="228">
        <v>12</v>
      </c>
      <c r="I415" s="229"/>
      <c r="J415" s="230">
        <f>ROUND(I415*H415,2)</f>
        <v>0</v>
      </c>
      <c r="K415" s="226" t="s">
        <v>1</v>
      </c>
      <c r="L415" s="42"/>
      <c r="M415" s="231" t="s">
        <v>1</v>
      </c>
      <c r="N415" s="232" t="s">
        <v>38</v>
      </c>
      <c r="O415" s="85"/>
      <c r="P415" s="233">
        <f>O415*H415</f>
        <v>0</v>
      </c>
      <c r="Q415" s="233">
        <v>0</v>
      </c>
      <c r="R415" s="233">
        <f>Q415*H415</f>
        <v>0</v>
      </c>
      <c r="S415" s="233">
        <v>0</v>
      </c>
      <c r="T415" s="234">
        <f>S415*H415</f>
        <v>0</v>
      </c>
      <c r="AR415" s="235" t="s">
        <v>221</v>
      </c>
      <c r="AT415" s="235" t="s">
        <v>209</v>
      </c>
      <c r="AU415" s="235" t="s">
        <v>83</v>
      </c>
      <c r="AY415" s="16" t="s">
        <v>208</v>
      </c>
      <c r="BE415" s="236">
        <f>IF(N415="základní",J415,0)</f>
        <v>0</v>
      </c>
      <c r="BF415" s="236">
        <f>IF(N415="snížená",J415,0)</f>
        <v>0</v>
      </c>
      <c r="BG415" s="236">
        <f>IF(N415="zákl. přenesená",J415,0)</f>
        <v>0</v>
      </c>
      <c r="BH415" s="236">
        <f>IF(N415="sníž. přenesená",J415,0)</f>
        <v>0</v>
      </c>
      <c r="BI415" s="236">
        <f>IF(N415="nulová",J415,0)</f>
        <v>0</v>
      </c>
      <c r="BJ415" s="16" t="s">
        <v>81</v>
      </c>
      <c r="BK415" s="236">
        <f>ROUND(I415*H415,2)</f>
        <v>0</v>
      </c>
      <c r="BL415" s="16" t="s">
        <v>221</v>
      </c>
      <c r="BM415" s="235" t="s">
        <v>1145</v>
      </c>
    </row>
    <row r="416" s="1" customFormat="1" ht="16.5" customHeight="1">
      <c r="B416" s="37"/>
      <c r="C416" s="224" t="s">
        <v>1146</v>
      </c>
      <c r="D416" s="224" t="s">
        <v>209</v>
      </c>
      <c r="E416" s="225" t="s">
        <v>1147</v>
      </c>
      <c r="F416" s="226" t="s">
        <v>1148</v>
      </c>
      <c r="G416" s="227" t="s">
        <v>284</v>
      </c>
      <c r="H416" s="228">
        <v>12</v>
      </c>
      <c r="I416" s="229"/>
      <c r="J416" s="230">
        <f>ROUND(I416*H416,2)</f>
        <v>0</v>
      </c>
      <c r="K416" s="226" t="s">
        <v>1</v>
      </c>
      <c r="L416" s="42"/>
      <c r="M416" s="231" t="s">
        <v>1</v>
      </c>
      <c r="N416" s="232" t="s">
        <v>38</v>
      </c>
      <c r="O416" s="85"/>
      <c r="P416" s="233">
        <f>O416*H416</f>
        <v>0</v>
      </c>
      <c r="Q416" s="233">
        <v>0</v>
      </c>
      <c r="R416" s="233">
        <f>Q416*H416</f>
        <v>0</v>
      </c>
      <c r="S416" s="233">
        <v>0</v>
      </c>
      <c r="T416" s="234">
        <f>S416*H416</f>
        <v>0</v>
      </c>
      <c r="AR416" s="235" t="s">
        <v>221</v>
      </c>
      <c r="AT416" s="235" t="s">
        <v>209</v>
      </c>
      <c r="AU416" s="235" t="s">
        <v>83</v>
      </c>
      <c r="AY416" s="16" t="s">
        <v>208</v>
      </c>
      <c r="BE416" s="236">
        <f>IF(N416="základní",J416,0)</f>
        <v>0</v>
      </c>
      <c r="BF416" s="236">
        <f>IF(N416="snížená",J416,0)</f>
        <v>0</v>
      </c>
      <c r="BG416" s="236">
        <f>IF(N416="zákl. přenesená",J416,0)</f>
        <v>0</v>
      </c>
      <c r="BH416" s="236">
        <f>IF(N416="sníž. přenesená",J416,0)</f>
        <v>0</v>
      </c>
      <c r="BI416" s="236">
        <f>IF(N416="nulová",J416,0)</f>
        <v>0</v>
      </c>
      <c r="BJ416" s="16" t="s">
        <v>81</v>
      </c>
      <c r="BK416" s="236">
        <f>ROUND(I416*H416,2)</f>
        <v>0</v>
      </c>
      <c r="BL416" s="16" t="s">
        <v>221</v>
      </c>
      <c r="BM416" s="235" t="s">
        <v>1149</v>
      </c>
    </row>
    <row r="417" s="1" customFormat="1" ht="24" customHeight="1">
      <c r="B417" s="37"/>
      <c r="C417" s="224" t="s">
        <v>1150</v>
      </c>
      <c r="D417" s="224" t="s">
        <v>209</v>
      </c>
      <c r="E417" s="225" t="s">
        <v>1151</v>
      </c>
      <c r="F417" s="226" t="s">
        <v>1152</v>
      </c>
      <c r="G417" s="227" t="s">
        <v>284</v>
      </c>
      <c r="H417" s="228">
        <v>1</v>
      </c>
      <c r="I417" s="229"/>
      <c r="J417" s="230">
        <f>ROUND(I417*H417,2)</f>
        <v>0</v>
      </c>
      <c r="K417" s="226" t="s">
        <v>1</v>
      </c>
      <c r="L417" s="42"/>
      <c r="M417" s="231" t="s">
        <v>1</v>
      </c>
      <c r="N417" s="232" t="s">
        <v>38</v>
      </c>
      <c r="O417" s="85"/>
      <c r="P417" s="233">
        <f>O417*H417</f>
        <v>0</v>
      </c>
      <c r="Q417" s="233">
        <v>0</v>
      </c>
      <c r="R417" s="233">
        <f>Q417*H417</f>
        <v>0</v>
      </c>
      <c r="S417" s="233">
        <v>0</v>
      </c>
      <c r="T417" s="234">
        <f>S417*H417</f>
        <v>0</v>
      </c>
      <c r="AR417" s="235" t="s">
        <v>221</v>
      </c>
      <c r="AT417" s="235" t="s">
        <v>209</v>
      </c>
      <c r="AU417" s="235" t="s">
        <v>83</v>
      </c>
      <c r="AY417" s="16" t="s">
        <v>208</v>
      </c>
      <c r="BE417" s="236">
        <f>IF(N417="základní",J417,0)</f>
        <v>0</v>
      </c>
      <c r="BF417" s="236">
        <f>IF(N417="snížená",J417,0)</f>
        <v>0</v>
      </c>
      <c r="BG417" s="236">
        <f>IF(N417="zákl. přenesená",J417,0)</f>
        <v>0</v>
      </c>
      <c r="BH417" s="236">
        <f>IF(N417="sníž. přenesená",J417,0)</f>
        <v>0</v>
      </c>
      <c r="BI417" s="236">
        <f>IF(N417="nulová",J417,0)</f>
        <v>0</v>
      </c>
      <c r="BJ417" s="16" t="s">
        <v>81</v>
      </c>
      <c r="BK417" s="236">
        <f>ROUND(I417*H417,2)</f>
        <v>0</v>
      </c>
      <c r="BL417" s="16" t="s">
        <v>221</v>
      </c>
      <c r="BM417" s="235" t="s">
        <v>1153</v>
      </c>
    </row>
    <row r="418" s="1" customFormat="1" ht="16.5" customHeight="1">
      <c r="B418" s="37"/>
      <c r="C418" s="224" t="s">
        <v>1154</v>
      </c>
      <c r="D418" s="224" t="s">
        <v>209</v>
      </c>
      <c r="E418" s="225" t="s">
        <v>1155</v>
      </c>
      <c r="F418" s="226" t="s">
        <v>1156</v>
      </c>
      <c r="G418" s="227" t="s">
        <v>284</v>
      </c>
      <c r="H418" s="228">
        <v>1</v>
      </c>
      <c r="I418" s="229"/>
      <c r="J418" s="230">
        <f>ROUND(I418*H418,2)</f>
        <v>0</v>
      </c>
      <c r="K418" s="226" t="s">
        <v>1</v>
      </c>
      <c r="L418" s="42"/>
      <c r="M418" s="231" t="s">
        <v>1</v>
      </c>
      <c r="N418" s="232" t="s">
        <v>38</v>
      </c>
      <c r="O418" s="85"/>
      <c r="P418" s="233">
        <f>O418*H418</f>
        <v>0</v>
      </c>
      <c r="Q418" s="233">
        <v>0</v>
      </c>
      <c r="R418" s="233">
        <f>Q418*H418</f>
        <v>0</v>
      </c>
      <c r="S418" s="233">
        <v>0</v>
      </c>
      <c r="T418" s="234">
        <f>S418*H418</f>
        <v>0</v>
      </c>
      <c r="AR418" s="235" t="s">
        <v>221</v>
      </c>
      <c r="AT418" s="235" t="s">
        <v>209</v>
      </c>
      <c r="AU418" s="235" t="s">
        <v>83</v>
      </c>
      <c r="AY418" s="16" t="s">
        <v>208</v>
      </c>
      <c r="BE418" s="236">
        <f>IF(N418="základní",J418,0)</f>
        <v>0</v>
      </c>
      <c r="BF418" s="236">
        <f>IF(N418="snížená",J418,0)</f>
        <v>0</v>
      </c>
      <c r="BG418" s="236">
        <f>IF(N418="zákl. přenesená",J418,0)</f>
        <v>0</v>
      </c>
      <c r="BH418" s="236">
        <f>IF(N418="sníž. přenesená",J418,0)</f>
        <v>0</v>
      </c>
      <c r="BI418" s="236">
        <f>IF(N418="nulová",J418,0)</f>
        <v>0</v>
      </c>
      <c r="BJ418" s="16" t="s">
        <v>81</v>
      </c>
      <c r="BK418" s="236">
        <f>ROUND(I418*H418,2)</f>
        <v>0</v>
      </c>
      <c r="BL418" s="16" t="s">
        <v>221</v>
      </c>
      <c r="BM418" s="235" t="s">
        <v>1157</v>
      </c>
    </row>
    <row r="419" s="1" customFormat="1" ht="16.5" customHeight="1">
      <c r="B419" s="37"/>
      <c r="C419" s="224" t="s">
        <v>1158</v>
      </c>
      <c r="D419" s="224" t="s">
        <v>209</v>
      </c>
      <c r="E419" s="225" t="s">
        <v>1159</v>
      </c>
      <c r="F419" s="226" t="s">
        <v>1160</v>
      </c>
      <c r="G419" s="227" t="s">
        <v>284</v>
      </c>
      <c r="H419" s="228">
        <v>1</v>
      </c>
      <c r="I419" s="229"/>
      <c r="J419" s="230">
        <f>ROUND(I419*H419,2)</f>
        <v>0</v>
      </c>
      <c r="K419" s="226" t="s">
        <v>1</v>
      </c>
      <c r="L419" s="42"/>
      <c r="M419" s="231" t="s">
        <v>1</v>
      </c>
      <c r="N419" s="232" t="s">
        <v>38</v>
      </c>
      <c r="O419" s="85"/>
      <c r="P419" s="233">
        <f>O419*H419</f>
        <v>0</v>
      </c>
      <c r="Q419" s="233">
        <v>0</v>
      </c>
      <c r="R419" s="233">
        <f>Q419*H419</f>
        <v>0</v>
      </c>
      <c r="S419" s="233">
        <v>0</v>
      </c>
      <c r="T419" s="234">
        <f>S419*H419</f>
        <v>0</v>
      </c>
      <c r="AR419" s="235" t="s">
        <v>221</v>
      </c>
      <c r="AT419" s="235" t="s">
        <v>209</v>
      </c>
      <c r="AU419" s="235" t="s">
        <v>83</v>
      </c>
      <c r="AY419" s="16" t="s">
        <v>208</v>
      </c>
      <c r="BE419" s="236">
        <f>IF(N419="základní",J419,0)</f>
        <v>0</v>
      </c>
      <c r="BF419" s="236">
        <f>IF(N419="snížená",J419,0)</f>
        <v>0</v>
      </c>
      <c r="BG419" s="236">
        <f>IF(N419="zákl. přenesená",J419,0)</f>
        <v>0</v>
      </c>
      <c r="BH419" s="236">
        <f>IF(N419="sníž. přenesená",J419,0)</f>
        <v>0</v>
      </c>
      <c r="BI419" s="236">
        <f>IF(N419="nulová",J419,0)</f>
        <v>0</v>
      </c>
      <c r="BJ419" s="16" t="s">
        <v>81</v>
      </c>
      <c r="BK419" s="236">
        <f>ROUND(I419*H419,2)</f>
        <v>0</v>
      </c>
      <c r="BL419" s="16" t="s">
        <v>221</v>
      </c>
      <c r="BM419" s="235" t="s">
        <v>1161</v>
      </c>
    </row>
    <row r="420" s="1" customFormat="1" ht="16.5" customHeight="1">
      <c r="B420" s="37"/>
      <c r="C420" s="224" t="s">
        <v>1162</v>
      </c>
      <c r="D420" s="224" t="s">
        <v>209</v>
      </c>
      <c r="E420" s="225" t="s">
        <v>1163</v>
      </c>
      <c r="F420" s="226" t="s">
        <v>1164</v>
      </c>
      <c r="G420" s="227" t="s">
        <v>284</v>
      </c>
      <c r="H420" s="228">
        <v>1</v>
      </c>
      <c r="I420" s="229"/>
      <c r="J420" s="230">
        <f>ROUND(I420*H420,2)</f>
        <v>0</v>
      </c>
      <c r="K420" s="226" t="s">
        <v>1</v>
      </c>
      <c r="L420" s="42"/>
      <c r="M420" s="231" t="s">
        <v>1</v>
      </c>
      <c r="N420" s="232" t="s">
        <v>38</v>
      </c>
      <c r="O420" s="85"/>
      <c r="P420" s="233">
        <f>O420*H420</f>
        <v>0</v>
      </c>
      <c r="Q420" s="233">
        <v>0</v>
      </c>
      <c r="R420" s="233">
        <f>Q420*H420</f>
        <v>0</v>
      </c>
      <c r="S420" s="233">
        <v>0</v>
      </c>
      <c r="T420" s="234">
        <f>S420*H420</f>
        <v>0</v>
      </c>
      <c r="AR420" s="235" t="s">
        <v>221</v>
      </c>
      <c r="AT420" s="235" t="s">
        <v>209</v>
      </c>
      <c r="AU420" s="235" t="s">
        <v>83</v>
      </c>
      <c r="AY420" s="16" t="s">
        <v>208</v>
      </c>
      <c r="BE420" s="236">
        <f>IF(N420="základní",J420,0)</f>
        <v>0</v>
      </c>
      <c r="BF420" s="236">
        <f>IF(N420="snížená",J420,0)</f>
        <v>0</v>
      </c>
      <c r="BG420" s="236">
        <f>IF(N420="zákl. přenesená",J420,0)</f>
        <v>0</v>
      </c>
      <c r="BH420" s="236">
        <f>IF(N420="sníž. přenesená",J420,0)</f>
        <v>0</v>
      </c>
      <c r="BI420" s="236">
        <f>IF(N420="nulová",J420,0)</f>
        <v>0</v>
      </c>
      <c r="BJ420" s="16" t="s">
        <v>81</v>
      </c>
      <c r="BK420" s="236">
        <f>ROUND(I420*H420,2)</f>
        <v>0</v>
      </c>
      <c r="BL420" s="16" t="s">
        <v>221</v>
      </c>
      <c r="BM420" s="235" t="s">
        <v>1165</v>
      </c>
    </row>
    <row r="421" s="1" customFormat="1" ht="16.5" customHeight="1">
      <c r="B421" s="37"/>
      <c r="C421" s="224" t="s">
        <v>1166</v>
      </c>
      <c r="D421" s="224" t="s">
        <v>209</v>
      </c>
      <c r="E421" s="225" t="s">
        <v>1167</v>
      </c>
      <c r="F421" s="226" t="s">
        <v>1168</v>
      </c>
      <c r="G421" s="227" t="s">
        <v>284</v>
      </c>
      <c r="H421" s="228">
        <v>2</v>
      </c>
      <c r="I421" s="229"/>
      <c r="J421" s="230">
        <f>ROUND(I421*H421,2)</f>
        <v>0</v>
      </c>
      <c r="K421" s="226" t="s">
        <v>1</v>
      </c>
      <c r="L421" s="42"/>
      <c r="M421" s="231" t="s">
        <v>1</v>
      </c>
      <c r="N421" s="232" t="s">
        <v>38</v>
      </c>
      <c r="O421" s="85"/>
      <c r="P421" s="233">
        <f>O421*H421</f>
        <v>0</v>
      </c>
      <c r="Q421" s="233">
        <v>0</v>
      </c>
      <c r="R421" s="233">
        <f>Q421*H421</f>
        <v>0</v>
      </c>
      <c r="S421" s="233">
        <v>0</v>
      </c>
      <c r="T421" s="234">
        <f>S421*H421</f>
        <v>0</v>
      </c>
      <c r="AR421" s="235" t="s">
        <v>221</v>
      </c>
      <c r="AT421" s="235" t="s">
        <v>209</v>
      </c>
      <c r="AU421" s="235" t="s">
        <v>83</v>
      </c>
      <c r="AY421" s="16" t="s">
        <v>208</v>
      </c>
      <c r="BE421" s="236">
        <f>IF(N421="základní",J421,0)</f>
        <v>0</v>
      </c>
      <c r="BF421" s="236">
        <f>IF(N421="snížená",J421,0)</f>
        <v>0</v>
      </c>
      <c r="BG421" s="236">
        <f>IF(N421="zákl. přenesená",J421,0)</f>
        <v>0</v>
      </c>
      <c r="BH421" s="236">
        <f>IF(N421="sníž. přenesená",J421,0)</f>
        <v>0</v>
      </c>
      <c r="BI421" s="236">
        <f>IF(N421="nulová",J421,0)</f>
        <v>0</v>
      </c>
      <c r="BJ421" s="16" t="s">
        <v>81</v>
      </c>
      <c r="BK421" s="236">
        <f>ROUND(I421*H421,2)</f>
        <v>0</v>
      </c>
      <c r="BL421" s="16" t="s">
        <v>221</v>
      </c>
      <c r="BM421" s="235" t="s">
        <v>1169</v>
      </c>
    </row>
    <row r="422" s="1" customFormat="1" ht="16.5" customHeight="1">
      <c r="B422" s="37"/>
      <c r="C422" s="224" t="s">
        <v>1170</v>
      </c>
      <c r="D422" s="224" t="s">
        <v>209</v>
      </c>
      <c r="E422" s="225" t="s">
        <v>1171</v>
      </c>
      <c r="F422" s="226" t="s">
        <v>1172</v>
      </c>
      <c r="G422" s="227" t="s">
        <v>284</v>
      </c>
      <c r="H422" s="228">
        <v>2</v>
      </c>
      <c r="I422" s="229"/>
      <c r="J422" s="230">
        <f>ROUND(I422*H422,2)</f>
        <v>0</v>
      </c>
      <c r="K422" s="226" t="s">
        <v>1</v>
      </c>
      <c r="L422" s="42"/>
      <c r="M422" s="231" t="s">
        <v>1</v>
      </c>
      <c r="N422" s="232" t="s">
        <v>38</v>
      </c>
      <c r="O422" s="85"/>
      <c r="P422" s="233">
        <f>O422*H422</f>
        <v>0</v>
      </c>
      <c r="Q422" s="233">
        <v>0</v>
      </c>
      <c r="R422" s="233">
        <f>Q422*H422</f>
        <v>0</v>
      </c>
      <c r="S422" s="233">
        <v>0</v>
      </c>
      <c r="T422" s="234">
        <f>S422*H422</f>
        <v>0</v>
      </c>
      <c r="AR422" s="235" t="s">
        <v>221</v>
      </c>
      <c r="AT422" s="235" t="s">
        <v>209</v>
      </c>
      <c r="AU422" s="235" t="s">
        <v>83</v>
      </c>
      <c r="AY422" s="16" t="s">
        <v>208</v>
      </c>
      <c r="BE422" s="236">
        <f>IF(N422="základní",J422,0)</f>
        <v>0</v>
      </c>
      <c r="BF422" s="236">
        <f>IF(N422="snížená",J422,0)</f>
        <v>0</v>
      </c>
      <c r="BG422" s="236">
        <f>IF(N422="zákl. přenesená",J422,0)</f>
        <v>0</v>
      </c>
      <c r="BH422" s="236">
        <f>IF(N422="sníž. přenesená",J422,0)</f>
        <v>0</v>
      </c>
      <c r="BI422" s="236">
        <f>IF(N422="nulová",J422,0)</f>
        <v>0</v>
      </c>
      <c r="BJ422" s="16" t="s">
        <v>81</v>
      </c>
      <c r="BK422" s="236">
        <f>ROUND(I422*H422,2)</f>
        <v>0</v>
      </c>
      <c r="BL422" s="16" t="s">
        <v>221</v>
      </c>
      <c r="BM422" s="235" t="s">
        <v>1173</v>
      </c>
    </row>
    <row r="423" s="1" customFormat="1" ht="16.5" customHeight="1">
      <c r="B423" s="37"/>
      <c r="C423" s="224" t="s">
        <v>1174</v>
      </c>
      <c r="D423" s="224" t="s">
        <v>209</v>
      </c>
      <c r="E423" s="225" t="s">
        <v>377</v>
      </c>
      <c r="F423" s="226" t="s">
        <v>378</v>
      </c>
      <c r="G423" s="227" t="s">
        <v>284</v>
      </c>
      <c r="H423" s="228">
        <v>2</v>
      </c>
      <c r="I423" s="229"/>
      <c r="J423" s="230">
        <f>ROUND(I423*H423,2)</f>
        <v>0</v>
      </c>
      <c r="K423" s="226" t="s">
        <v>1</v>
      </c>
      <c r="L423" s="42"/>
      <c r="M423" s="231" t="s">
        <v>1</v>
      </c>
      <c r="N423" s="232" t="s">
        <v>38</v>
      </c>
      <c r="O423" s="85"/>
      <c r="P423" s="233">
        <f>O423*H423</f>
        <v>0</v>
      </c>
      <c r="Q423" s="233">
        <v>0</v>
      </c>
      <c r="R423" s="233">
        <f>Q423*H423</f>
        <v>0</v>
      </c>
      <c r="S423" s="233">
        <v>0</v>
      </c>
      <c r="T423" s="234">
        <f>S423*H423</f>
        <v>0</v>
      </c>
      <c r="AR423" s="235" t="s">
        <v>221</v>
      </c>
      <c r="AT423" s="235" t="s">
        <v>209</v>
      </c>
      <c r="AU423" s="235" t="s">
        <v>83</v>
      </c>
      <c r="AY423" s="16" t="s">
        <v>208</v>
      </c>
      <c r="BE423" s="236">
        <f>IF(N423="základní",J423,0)</f>
        <v>0</v>
      </c>
      <c r="BF423" s="236">
        <f>IF(N423="snížená",J423,0)</f>
        <v>0</v>
      </c>
      <c r="BG423" s="236">
        <f>IF(N423="zákl. přenesená",J423,0)</f>
        <v>0</v>
      </c>
      <c r="BH423" s="236">
        <f>IF(N423="sníž. přenesená",J423,0)</f>
        <v>0</v>
      </c>
      <c r="BI423" s="236">
        <f>IF(N423="nulová",J423,0)</f>
        <v>0</v>
      </c>
      <c r="BJ423" s="16" t="s">
        <v>81</v>
      </c>
      <c r="BK423" s="236">
        <f>ROUND(I423*H423,2)</f>
        <v>0</v>
      </c>
      <c r="BL423" s="16" t="s">
        <v>221</v>
      </c>
      <c r="BM423" s="235" t="s">
        <v>1175</v>
      </c>
    </row>
    <row r="424" s="1" customFormat="1" ht="16.5" customHeight="1">
      <c r="B424" s="37"/>
      <c r="C424" s="224" t="s">
        <v>1176</v>
      </c>
      <c r="D424" s="224" t="s">
        <v>209</v>
      </c>
      <c r="E424" s="225" t="s">
        <v>377</v>
      </c>
      <c r="F424" s="226" t="s">
        <v>378</v>
      </c>
      <c r="G424" s="227" t="s">
        <v>284</v>
      </c>
      <c r="H424" s="228">
        <v>2</v>
      </c>
      <c r="I424" s="229"/>
      <c r="J424" s="230">
        <f>ROUND(I424*H424,2)</f>
        <v>0</v>
      </c>
      <c r="K424" s="226" t="s">
        <v>1</v>
      </c>
      <c r="L424" s="42"/>
      <c r="M424" s="237" t="s">
        <v>1</v>
      </c>
      <c r="N424" s="238" t="s">
        <v>38</v>
      </c>
      <c r="O424" s="239"/>
      <c r="P424" s="240">
        <f>O424*H424</f>
        <v>0</v>
      </c>
      <c r="Q424" s="240">
        <v>0</v>
      </c>
      <c r="R424" s="240">
        <f>Q424*H424</f>
        <v>0</v>
      </c>
      <c r="S424" s="240">
        <v>0</v>
      </c>
      <c r="T424" s="241">
        <f>S424*H424</f>
        <v>0</v>
      </c>
      <c r="AR424" s="235" t="s">
        <v>221</v>
      </c>
      <c r="AT424" s="235" t="s">
        <v>209</v>
      </c>
      <c r="AU424" s="235" t="s">
        <v>83</v>
      </c>
      <c r="AY424" s="16" t="s">
        <v>208</v>
      </c>
      <c r="BE424" s="236">
        <f>IF(N424="základní",J424,0)</f>
        <v>0</v>
      </c>
      <c r="BF424" s="236">
        <f>IF(N424="snížená",J424,0)</f>
        <v>0</v>
      </c>
      <c r="BG424" s="236">
        <f>IF(N424="zákl. přenesená",J424,0)</f>
        <v>0</v>
      </c>
      <c r="BH424" s="236">
        <f>IF(N424="sníž. přenesená",J424,0)</f>
        <v>0</v>
      </c>
      <c r="BI424" s="236">
        <f>IF(N424="nulová",J424,0)</f>
        <v>0</v>
      </c>
      <c r="BJ424" s="16" t="s">
        <v>81</v>
      </c>
      <c r="BK424" s="236">
        <f>ROUND(I424*H424,2)</f>
        <v>0</v>
      </c>
      <c r="BL424" s="16" t="s">
        <v>221</v>
      </c>
      <c r="BM424" s="235" t="s">
        <v>1177</v>
      </c>
    </row>
    <row r="425" s="1" customFormat="1" ht="6.96" customHeight="1">
      <c r="B425" s="60"/>
      <c r="C425" s="61"/>
      <c r="D425" s="61"/>
      <c r="E425" s="61"/>
      <c r="F425" s="61"/>
      <c r="G425" s="61"/>
      <c r="H425" s="61"/>
      <c r="I425" s="182"/>
      <c r="J425" s="61"/>
      <c r="K425" s="61"/>
      <c r="L425" s="42"/>
    </row>
  </sheetData>
  <sheetProtection sheet="1" autoFilter="0" formatColumns="0" formatRows="0" objects="1" scenarios="1" spinCount="100000" saltValue="9Q16N3DxMwvhO4+La/AaBQUh+fo9f0Hz6st0fDpv6/TwA1I93oR4JAbSHqydu+7t2GgSkROEIuJXe8NHBxKMtQ==" hashValue="q25TLF0GwE0j0DhNt+d+8BJsI81ESwIujKARC1do681vqyuJD0AWXiXOGot7rfZmwzB2/w+ny/F6PbW+SWSbPw==" algorithmName="SHA-512" password="CC35"/>
  <autoFilter ref="C156:K42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45:H145"/>
    <mergeCell ref="E147:H147"/>
    <mergeCell ref="E149:H14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183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ht="12" customHeight="1">
      <c r="B8" s="19"/>
      <c r="D8" s="147" t="s">
        <v>187</v>
      </c>
      <c r="L8" s="19"/>
    </row>
    <row r="9" s="1" customFormat="1" ht="16.5" customHeight="1">
      <c r="B9" s="42"/>
      <c r="E9" s="148" t="s">
        <v>4133</v>
      </c>
      <c r="F9" s="1"/>
      <c r="G9" s="1"/>
      <c r="H9" s="1"/>
      <c r="I9" s="149"/>
      <c r="L9" s="42"/>
    </row>
    <row r="10" s="1" customFormat="1" ht="12" customHeight="1">
      <c r="B10" s="42"/>
      <c r="D10" s="147" t="s">
        <v>233</v>
      </c>
      <c r="I10" s="149"/>
      <c r="L10" s="42"/>
    </row>
    <row r="11" s="1" customFormat="1" ht="36.96" customHeight="1">
      <c r="B11" s="42"/>
      <c r="E11" s="150" t="s">
        <v>4383</v>
      </c>
      <c r="F11" s="1"/>
      <c r="G11" s="1"/>
      <c r="H11" s="1"/>
      <c r="I11" s="149"/>
      <c r="L11" s="42"/>
    </row>
    <row r="12" s="1" customFormat="1">
      <c r="B12" s="42"/>
      <c r="I12" s="149"/>
      <c r="L12" s="42"/>
    </row>
    <row r="13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="1" customFormat="1" ht="10.8" customHeight="1">
      <c r="B15" s="42"/>
      <c r="I15" s="149"/>
      <c r="L15" s="42"/>
    </row>
    <row r="16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="1" customFormat="1" ht="6.96" customHeight="1">
      <c r="B18" s="42"/>
      <c r="I18" s="149"/>
      <c r="L18" s="42"/>
    </row>
    <row r="19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="1" customFormat="1" ht="6.96" customHeight="1">
      <c r="B21" s="42"/>
      <c r="I21" s="149"/>
      <c r="L21" s="42"/>
    </row>
    <row r="2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="1" customFormat="1" ht="6.96" customHeight="1">
      <c r="B24" s="42"/>
      <c r="I24" s="149"/>
      <c r="L24" s="42"/>
    </row>
    <row r="25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="1" customFormat="1" ht="6.96" customHeight="1">
      <c r="B27" s="42"/>
      <c r="I27" s="149"/>
      <c r="L27" s="42"/>
    </row>
    <row r="28" s="1" customFormat="1" ht="12" customHeight="1">
      <c r="B28" s="42"/>
      <c r="D28" s="147" t="s">
        <v>32</v>
      </c>
      <c r="I28" s="149"/>
      <c r="L28" s="42"/>
    </row>
    <row r="29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="1" customFormat="1" ht="6.96" customHeight="1">
      <c r="B30" s="42"/>
      <c r="I30" s="149"/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="1" customFormat="1" ht="25.44" customHeight="1">
      <c r="B32" s="42"/>
      <c r="D32" s="157" t="s">
        <v>33</v>
      </c>
      <c r="I32" s="149"/>
      <c r="J32" s="158">
        <f>ROUND(J137,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="1" customFormat="1" ht="14.4" customHeight="1">
      <c r="B35" s="42"/>
      <c r="D35" s="161" t="s">
        <v>37</v>
      </c>
      <c r="E35" s="147" t="s">
        <v>38</v>
      </c>
      <c r="F35" s="162">
        <f>ROUND((SUM(BE137:BE194)),  2)</f>
        <v>0</v>
      </c>
      <c r="I35" s="163">
        <v>0.20999999999999999</v>
      </c>
      <c r="J35" s="162">
        <f>ROUND(((SUM(BE137:BE194))*I35),  2)</f>
        <v>0</v>
      </c>
      <c r="L35" s="42"/>
    </row>
    <row r="36" s="1" customFormat="1" ht="14.4" customHeight="1">
      <c r="B36" s="42"/>
      <c r="E36" s="147" t="s">
        <v>39</v>
      </c>
      <c r="F36" s="162">
        <f>ROUND((SUM(BF137:BF194)),  2)</f>
        <v>0</v>
      </c>
      <c r="I36" s="163">
        <v>0.14999999999999999</v>
      </c>
      <c r="J36" s="162">
        <f>ROUND(((SUM(BF137:BF194))*I36),  2)</f>
        <v>0</v>
      </c>
      <c r="L36" s="42"/>
    </row>
    <row r="37" hidden="1" s="1" customFormat="1" ht="14.4" customHeight="1">
      <c r="B37" s="42"/>
      <c r="E37" s="147" t="s">
        <v>40</v>
      </c>
      <c r="F37" s="162">
        <f>ROUND((SUM(BG137:BG194)),  2)</f>
        <v>0</v>
      </c>
      <c r="I37" s="163">
        <v>0.20999999999999999</v>
      </c>
      <c r="J37" s="162">
        <f>0</f>
        <v>0</v>
      </c>
      <c r="L37" s="42"/>
    </row>
    <row r="38" hidden="1" s="1" customFormat="1" ht="14.4" customHeight="1">
      <c r="B38" s="42"/>
      <c r="E38" s="147" t="s">
        <v>41</v>
      </c>
      <c r="F38" s="162">
        <f>ROUND((SUM(BH137:BH194)),  2)</f>
        <v>0</v>
      </c>
      <c r="I38" s="163">
        <v>0.14999999999999999</v>
      </c>
      <c r="J38" s="162">
        <f>0</f>
        <v>0</v>
      </c>
      <c r="L38" s="42"/>
    </row>
    <row r="39" hidden="1" s="1" customFormat="1" ht="14.4" customHeight="1">
      <c r="B39" s="42"/>
      <c r="E39" s="147" t="s">
        <v>42</v>
      </c>
      <c r="F39" s="162">
        <f>ROUND((SUM(BI137:BI194)),  2)</f>
        <v>0</v>
      </c>
      <c r="I39" s="163">
        <v>0</v>
      </c>
      <c r="J39" s="162">
        <f>0</f>
        <v>0</v>
      </c>
      <c r="L39" s="42"/>
    </row>
    <row r="40" s="1" customFormat="1" ht="6.96" customHeight="1">
      <c r="B40" s="42"/>
      <c r="I40" s="149"/>
      <c r="L40" s="42"/>
    </row>
    <row r="41" s="1" customFormat="1" ht="25.4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="1" customFormat="1" ht="14.4" customHeight="1">
      <c r="B42" s="42"/>
      <c r="I42" s="149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="1" customFormat="1" ht="16.5" customHeight="1">
      <c r="B87" s="37"/>
      <c r="C87" s="38"/>
      <c r="D87" s="38"/>
      <c r="E87" s="186" t="s">
        <v>4133</v>
      </c>
      <c r="F87" s="38"/>
      <c r="G87" s="38"/>
      <c r="H87" s="38"/>
      <c r="I87" s="149"/>
      <c r="J87" s="38"/>
      <c r="K87" s="38"/>
      <c r="L87" s="42"/>
    </row>
    <row r="88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="1" customFormat="1" ht="16.5" customHeight="1">
      <c r="B89" s="37"/>
      <c r="C89" s="38"/>
      <c r="D89" s="38"/>
      <c r="E89" s="70" t="str">
        <f>E11</f>
        <v>El. MaR - Měření a regulace</v>
      </c>
      <c r="F89" s="38"/>
      <c r="G89" s="38"/>
      <c r="H89" s="38"/>
      <c r="I89" s="149"/>
      <c r="J89" s="38"/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="1" customFormat="1" ht="29.28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J137</f>
        <v>0</v>
      </c>
      <c r="K98" s="38"/>
      <c r="L98" s="42"/>
      <c r="AU98" s="16" t="s">
        <v>193</v>
      </c>
    </row>
    <row r="99" s="8" customFormat="1" ht="24.96" customHeight="1">
      <c r="B99" s="192"/>
      <c r="C99" s="193"/>
      <c r="D99" s="194" t="s">
        <v>4384</v>
      </c>
      <c r="E99" s="195"/>
      <c r="F99" s="195"/>
      <c r="G99" s="195"/>
      <c r="H99" s="195"/>
      <c r="I99" s="196"/>
      <c r="J99" s="197">
        <f>J138</f>
        <v>0</v>
      </c>
      <c r="K99" s="193"/>
      <c r="L99" s="198"/>
    </row>
    <row r="100" s="11" customFormat="1" ht="19.92" customHeight="1">
      <c r="B100" s="242"/>
      <c r="C100" s="127"/>
      <c r="D100" s="243" t="s">
        <v>4385</v>
      </c>
      <c r="E100" s="244"/>
      <c r="F100" s="244"/>
      <c r="G100" s="244"/>
      <c r="H100" s="244"/>
      <c r="I100" s="245"/>
      <c r="J100" s="246">
        <f>J139</f>
        <v>0</v>
      </c>
      <c r="K100" s="127"/>
      <c r="L100" s="247"/>
    </row>
    <row r="101" s="11" customFormat="1" ht="19.92" customHeight="1">
      <c r="B101" s="242"/>
      <c r="C101" s="127"/>
      <c r="D101" s="243" t="s">
        <v>4386</v>
      </c>
      <c r="E101" s="244"/>
      <c r="F101" s="244"/>
      <c r="G101" s="244"/>
      <c r="H101" s="244"/>
      <c r="I101" s="245"/>
      <c r="J101" s="246">
        <f>J149</f>
        <v>0</v>
      </c>
      <c r="K101" s="127"/>
      <c r="L101" s="247"/>
    </row>
    <row r="102" s="11" customFormat="1" ht="19.92" customHeight="1">
      <c r="B102" s="242"/>
      <c r="C102" s="127"/>
      <c r="D102" s="243" t="s">
        <v>4387</v>
      </c>
      <c r="E102" s="244"/>
      <c r="F102" s="244"/>
      <c r="G102" s="244"/>
      <c r="H102" s="244"/>
      <c r="I102" s="245"/>
      <c r="J102" s="246">
        <f>J151</f>
        <v>0</v>
      </c>
      <c r="K102" s="127"/>
      <c r="L102" s="247"/>
    </row>
    <row r="103" s="8" customFormat="1" ht="24.96" customHeight="1">
      <c r="B103" s="192"/>
      <c r="C103" s="193"/>
      <c r="D103" s="194" t="s">
        <v>4388</v>
      </c>
      <c r="E103" s="195"/>
      <c r="F103" s="195"/>
      <c r="G103" s="195"/>
      <c r="H103" s="195"/>
      <c r="I103" s="196"/>
      <c r="J103" s="197">
        <f>J155</f>
        <v>0</v>
      </c>
      <c r="K103" s="193"/>
      <c r="L103" s="198"/>
    </row>
    <row r="104" s="11" customFormat="1" ht="19.92" customHeight="1">
      <c r="B104" s="242"/>
      <c r="C104" s="127"/>
      <c r="D104" s="243" t="s">
        <v>4389</v>
      </c>
      <c r="E104" s="244"/>
      <c r="F104" s="244"/>
      <c r="G104" s="244"/>
      <c r="H104" s="244"/>
      <c r="I104" s="245"/>
      <c r="J104" s="246">
        <f>J156</f>
        <v>0</v>
      </c>
      <c r="K104" s="127"/>
      <c r="L104" s="247"/>
    </row>
    <row r="105" s="11" customFormat="1" ht="19.92" customHeight="1">
      <c r="B105" s="242"/>
      <c r="C105" s="127"/>
      <c r="D105" s="243" t="s">
        <v>4390</v>
      </c>
      <c r="E105" s="244"/>
      <c r="F105" s="244"/>
      <c r="G105" s="244"/>
      <c r="H105" s="244"/>
      <c r="I105" s="245"/>
      <c r="J105" s="246">
        <f>J164</f>
        <v>0</v>
      </c>
      <c r="K105" s="127"/>
      <c r="L105" s="247"/>
    </row>
    <row r="106" s="11" customFormat="1" ht="19.92" customHeight="1">
      <c r="B106" s="242"/>
      <c r="C106" s="127"/>
      <c r="D106" s="243" t="s">
        <v>4391</v>
      </c>
      <c r="E106" s="244"/>
      <c r="F106" s="244"/>
      <c r="G106" s="244"/>
      <c r="H106" s="244"/>
      <c r="I106" s="245"/>
      <c r="J106" s="246">
        <f>J166</f>
        <v>0</v>
      </c>
      <c r="K106" s="127"/>
      <c r="L106" s="247"/>
    </row>
    <row r="107" s="8" customFormat="1" ht="24.96" customHeight="1">
      <c r="B107" s="192"/>
      <c r="C107" s="193"/>
      <c r="D107" s="194" t="s">
        <v>4392</v>
      </c>
      <c r="E107" s="195"/>
      <c r="F107" s="195"/>
      <c r="G107" s="195"/>
      <c r="H107" s="195"/>
      <c r="I107" s="196"/>
      <c r="J107" s="197">
        <f>J168</f>
        <v>0</v>
      </c>
      <c r="K107" s="193"/>
      <c r="L107" s="198"/>
    </row>
    <row r="108" s="11" customFormat="1" ht="19.92" customHeight="1">
      <c r="B108" s="242"/>
      <c r="C108" s="127"/>
      <c r="D108" s="243" t="s">
        <v>4393</v>
      </c>
      <c r="E108" s="244"/>
      <c r="F108" s="244"/>
      <c r="G108" s="244"/>
      <c r="H108" s="244"/>
      <c r="I108" s="245"/>
      <c r="J108" s="246">
        <f>J169</f>
        <v>0</v>
      </c>
      <c r="K108" s="127"/>
      <c r="L108" s="247"/>
    </row>
    <row r="109" s="11" customFormat="1" ht="19.92" customHeight="1">
      <c r="B109" s="242"/>
      <c r="C109" s="127"/>
      <c r="D109" s="243" t="s">
        <v>4394</v>
      </c>
      <c r="E109" s="244"/>
      <c r="F109" s="244"/>
      <c r="G109" s="244"/>
      <c r="H109" s="244"/>
      <c r="I109" s="245"/>
      <c r="J109" s="246">
        <f>J171</f>
        <v>0</v>
      </c>
      <c r="K109" s="127"/>
      <c r="L109" s="247"/>
    </row>
    <row r="110" s="11" customFormat="1" ht="19.92" customHeight="1">
      <c r="B110" s="242"/>
      <c r="C110" s="127"/>
      <c r="D110" s="243" t="s">
        <v>4395</v>
      </c>
      <c r="E110" s="244"/>
      <c r="F110" s="244"/>
      <c r="G110" s="244"/>
      <c r="H110" s="244"/>
      <c r="I110" s="245"/>
      <c r="J110" s="246">
        <f>J173</f>
        <v>0</v>
      </c>
      <c r="K110" s="127"/>
      <c r="L110" s="247"/>
    </row>
    <row r="111" s="11" customFormat="1" ht="19.92" customHeight="1">
      <c r="B111" s="242"/>
      <c r="C111" s="127"/>
      <c r="D111" s="243" t="s">
        <v>4396</v>
      </c>
      <c r="E111" s="244"/>
      <c r="F111" s="244"/>
      <c r="G111" s="244"/>
      <c r="H111" s="244"/>
      <c r="I111" s="245"/>
      <c r="J111" s="246">
        <f>J176</f>
        <v>0</v>
      </c>
      <c r="K111" s="127"/>
      <c r="L111" s="247"/>
    </row>
    <row r="112" s="8" customFormat="1" ht="24.96" customHeight="1">
      <c r="B112" s="192"/>
      <c r="C112" s="193"/>
      <c r="D112" s="194" t="s">
        <v>4397</v>
      </c>
      <c r="E112" s="195"/>
      <c r="F112" s="195"/>
      <c r="G112" s="195"/>
      <c r="H112" s="195"/>
      <c r="I112" s="196"/>
      <c r="J112" s="197">
        <f>J183</f>
        <v>0</v>
      </c>
      <c r="K112" s="193"/>
      <c r="L112" s="198"/>
    </row>
    <row r="113" s="11" customFormat="1" ht="19.92" customHeight="1">
      <c r="B113" s="242"/>
      <c r="C113" s="127"/>
      <c r="D113" s="243" t="s">
        <v>4398</v>
      </c>
      <c r="E113" s="244"/>
      <c r="F113" s="244"/>
      <c r="G113" s="244"/>
      <c r="H113" s="244"/>
      <c r="I113" s="245"/>
      <c r="J113" s="246">
        <f>J184</f>
        <v>0</v>
      </c>
      <c r="K113" s="127"/>
      <c r="L113" s="247"/>
    </row>
    <row r="114" s="11" customFormat="1" ht="19.92" customHeight="1">
      <c r="B114" s="242"/>
      <c r="C114" s="127"/>
      <c r="D114" s="243" t="s">
        <v>4399</v>
      </c>
      <c r="E114" s="244"/>
      <c r="F114" s="244"/>
      <c r="G114" s="244"/>
      <c r="H114" s="244"/>
      <c r="I114" s="245"/>
      <c r="J114" s="246">
        <f>J187</f>
        <v>0</v>
      </c>
      <c r="K114" s="127"/>
      <c r="L114" s="247"/>
    </row>
    <row r="115" s="11" customFormat="1" ht="19.92" customHeight="1">
      <c r="B115" s="242"/>
      <c r="C115" s="127"/>
      <c r="D115" s="243" t="s">
        <v>4400</v>
      </c>
      <c r="E115" s="244"/>
      <c r="F115" s="244"/>
      <c r="G115" s="244"/>
      <c r="H115" s="244"/>
      <c r="I115" s="245"/>
      <c r="J115" s="246">
        <f>J193</f>
        <v>0</v>
      </c>
      <c r="K115" s="127"/>
      <c r="L115" s="247"/>
    </row>
    <row r="116" s="1" customFormat="1" ht="21.84" customHeight="1">
      <c r="B116" s="37"/>
      <c r="C116" s="38"/>
      <c r="D116" s="38"/>
      <c r="E116" s="38"/>
      <c r="F116" s="38"/>
      <c r="G116" s="38"/>
      <c r="H116" s="38"/>
      <c r="I116" s="149"/>
      <c r="J116" s="38"/>
      <c r="K116" s="38"/>
      <c r="L116" s="42"/>
    </row>
    <row r="117" s="1" customFormat="1" ht="6.96" customHeight="1">
      <c r="B117" s="60"/>
      <c r="C117" s="61"/>
      <c r="D117" s="61"/>
      <c r="E117" s="61"/>
      <c r="F117" s="61"/>
      <c r="G117" s="61"/>
      <c r="H117" s="61"/>
      <c r="I117" s="182"/>
      <c r="J117" s="61"/>
      <c r="K117" s="61"/>
      <c r="L117" s="42"/>
    </row>
    <row r="121" s="1" customFormat="1" ht="6.96" customHeight="1">
      <c r="B121" s="62"/>
      <c r="C121" s="63"/>
      <c r="D121" s="63"/>
      <c r="E121" s="63"/>
      <c r="F121" s="63"/>
      <c r="G121" s="63"/>
      <c r="H121" s="63"/>
      <c r="I121" s="185"/>
      <c r="J121" s="63"/>
      <c r="K121" s="63"/>
      <c r="L121" s="42"/>
    </row>
    <row r="122" s="1" customFormat="1" ht="24.96" customHeight="1">
      <c r="B122" s="37"/>
      <c r="C122" s="22" t="s">
        <v>194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="1" customFormat="1" ht="6.96" customHeight="1">
      <c r="B123" s="37"/>
      <c r="C123" s="38"/>
      <c r="D123" s="38"/>
      <c r="E123" s="38"/>
      <c r="F123" s="38"/>
      <c r="G123" s="38"/>
      <c r="H123" s="38"/>
      <c r="I123" s="149"/>
      <c r="J123" s="38"/>
      <c r="K123" s="38"/>
      <c r="L123" s="42"/>
    </row>
    <row r="124" s="1" customFormat="1" ht="12" customHeight="1">
      <c r="B124" s="37"/>
      <c r="C124" s="31" t="s">
        <v>16</v>
      </c>
      <c r="D124" s="38"/>
      <c r="E124" s="38"/>
      <c r="F124" s="38"/>
      <c r="G124" s="38"/>
      <c r="H124" s="38"/>
      <c r="I124" s="149"/>
      <c r="J124" s="38"/>
      <c r="K124" s="38"/>
      <c r="L124" s="42"/>
    </row>
    <row r="125" s="1" customFormat="1" ht="16.5" customHeight="1">
      <c r="B125" s="37"/>
      <c r="C125" s="38"/>
      <c r="D125" s="38"/>
      <c r="E125" s="186" t="str">
        <f>E7</f>
        <v>NOVÝ ZDROJ TEPLA, TEPLOVODNÍ ROZVODY A REGULACE VYTÁPĚNÍ DŘEVOTERM s.r.o, BŘEZOVÁ</v>
      </c>
      <c r="F125" s="31"/>
      <c r="G125" s="31"/>
      <c r="H125" s="31"/>
      <c r="I125" s="149"/>
      <c r="J125" s="38"/>
      <c r="K125" s="38"/>
      <c r="L125" s="42"/>
    </row>
    <row r="126" ht="12" customHeight="1">
      <c r="B126" s="20"/>
      <c r="C126" s="31" t="s">
        <v>187</v>
      </c>
      <c r="D126" s="21"/>
      <c r="E126" s="21"/>
      <c r="F126" s="21"/>
      <c r="G126" s="21"/>
      <c r="H126" s="21"/>
      <c r="I126" s="141"/>
      <c r="J126" s="21"/>
      <c r="K126" s="21"/>
      <c r="L126" s="19"/>
    </row>
    <row r="127" s="1" customFormat="1" ht="16.5" customHeight="1">
      <c r="B127" s="37"/>
      <c r="C127" s="38"/>
      <c r="D127" s="38"/>
      <c r="E127" s="186" t="s">
        <v>4133</v>
      </c>
      <c r="F127" s="38"/>
      <c r="G127" s="38"/>
      <c r="H127" s="38"/>
      <c r="I127" s="149"/>
      <c r="J127" s="38"/>
      <c r="K127" s="38"/>
      <c r="L127" s="42"/>
    </row>
    <row r="128" s="1" customFormat="1" ht="12" customHeight="1">
      <c r="B128" s="37"/>
      <c r="C128" s="31" t="s">
        <v>233</v>
      </c>
      <c r="D128" s="38"/>
      <c r="E128" s="38"/>
      <c r="F128" s="38"/>
      <c r="G128" s="38"/>
      <c r="H128" s="38"/>
      <c r="I128" s="149"/>
      <c r="J128" s="38"/>
      <c r="K128" s="38"/>
      <c r="L128" s="42"/>
    </row>
    <row r="129" s="1" customFormat="1" ht="16.5" customHeight="1">
      <c r="B129" s="37"/>
      <c r="C129" s="38"/>
      <c r="D129" s="38"/>
      <c r="E129" s="70" t="str">
        <f>E11</f>
        <v>El. MaR - Měření a regulace</v>
      </c>
      <c r="F129" s="38"/>
      <c r="G129" s="38"/>
      <c r="H129" s="38"/>
      <c r="I129" s="149"/>
      <c r="J129" s="38"/>
      <c r="K129" s="38"/>
      <c r="L129" s="42"/>
    </row>
    <row r="130" s="1" customFormat="1" ht="6.96" customHeight="1">
      <c r="B130" s="37"/>
      <c r="C130" s="38"/>
      <c r="D130" s="38"/>
      <c r="E130" s="38"/>
      <c r="F130" s="38"/>
      <c r="G130" s="38"/>
      <c r="H130" s="38"/>
      <c r="I130" s="149"/>
      <c r="J130" s="38"/>
      <c r="K130" s="38"/>
      <c r="L130" s="42"/>
    </row>
    <row r="131" s="1" customFormat="1" ht="12" customHeight="1">
      <c r="B131" s="37"/>
      <c r="C131" s="31" t="s">
        <v>20</v>
      </c>
      <c r="D131" s="38"/>
      <c r="E131" s="38"/>
      <c r="F131" s="26" t="str">
        <f>F14</f>
        <v xml:space="preserve"> </v>
      </c>
      <c r="G131" s="38"/>
      <c r="H131" s="38"/>
      <c r="I131" s="151" t="s">
        <v>22</v>
      </c>
      <c r="J131" s="73" t="str">
        <f>IF(J14="","",J14)</f>
        <v>26. 4. 2019</v>
      </c>
      <c r="K131" s="38"/>
      <c r="L131" s="42"/>
    </row>
    <row r="132" s="1" customFormat="1" ht="6.96" customHeight="1">
      <c r="B132" s="37"/>
      <c r="C132" s="38"/>
      <c r="D132" s="38"/>
      <c r="E132" s="38"/>
      <c r="F132" s="38"/>
      <c r="G132" s="38"/>
      <c r="H132" s="38"/>
      <c r="I132" s="149"/>
      <c r="J132" s="38"/>
      <c r="K132" s="38"/>
      <c r="L132" s="42"/>
    </row>
    <row r="133" s="1" customFormat="1" ht="15.15" customHeight="1">
      <c r="B133" s="37"/>
      <c r="C133" s="31" t="s">
        <v>24</v>
      </c>
      <c r="D133" s="38"/>
      <c r="E133" s="38"/>
      <c r="F133" s="26" t="str">
        <f>E17</f>
        <v xml:space="preserve"> </v>
      </c>
      <c r="G133" s="38"/>
      <c r="H133" s="38"/>
      <c r="I133" s="151" t="s">
        <v>29</v>
      </c>
      <c r="J133" s="35" t="str">
        <f>E23</f>
        <v xml:space="preserve"> </v>
      </c>
      <c r="K133" s="38"/>
      <c r="L133" s="42"/>
    </row>
    <row r="134" s="1" customFormat="1" ht="15.15" customHeight="1">
      <c r="B134" s="37"/>
      <c r="C134" s="31" t="s">
        <v>27</v>
      </c>
      <c r="D134" s="38"/>
      <c r="E134" s="38"/>
      <c r="F134" s="26" t="str">
        <f>IF(E20="","",E20)</f>
        <v>Vyplň údaj</v>
      </c>
      <c r="G134" s="38"/>
      <c r="H134" s="38"/>
      <c r="I134" s="151" t="s">
        <v>30</v>
      </c>
      <c r="J134" s="35" t="str">
        <f>E26</f>
        <v xml:space="preserve"> </v>
      </c>
      <c r="K134" s="38"/>
      <c r="L134" s="42"/>
    </row>
    <row r="135" s="1" customFormat="1" ht="10.32" customHeight="1">
      <c r="B135" s="37"/>
      <c r="C135" s="38"/>
      <c r="D135" s="38"/>
      <c r="E135" s="38"/>
      <c r="F135" s="38"/>
      <c r="G135" s="38"/>
      <c r="H135" s="38"/>
      <c r="I135" s="149"/>
      <c r="J135" s="38"/>
      <c r="K135" s="38"/>
      <c r="L135" s="42"/>
    </row>
    <row r="136" s="9" customFormat="1" ht="29.28" customHeight="1">
      <c r="B136" s="199"/>
      <c r="C136" s="200" t="s">
        <v>195</v>
      </c>
      <c r="D136" s="201" t="s">
        <v>58</v>
      </c>
      <c r="E136" s="201" t="s">
        <v>54</v>
      </c>
      <c r="F136" s="201" t="s">
        <v>55</v>
      </c>
      <c r="G136" s="201" t="s">
        <v>196</v>
      </c>
      <c r="H136" s="201" t="s">
        <v>197</v>
      </c>
      <c r="I136" s="202" t="s">
        <v>198</v>
      </c>
      <c r="J136" s="203" t="s">
        <v>191</v>
      </c>
      <c r="K136" s="204" t="s">
        <v>199</v>
      </c>
      <c r="L136" s="205"/>
      <c r="M136" s="94" t="s">
        <v>1</v>
      </c>
      <c r="N136" s="95" t="s">
        <v>37</v>
      </c>
      <c r="O136" s="95" t="s">
        <v>200</v>
      </c>
      <c r="P136" s="95" t="s">
        <v>201</v>
      </c>
      <c r="Q136" s="95" t="s">
        <v>202</v>
      </c>
      <c r="R136" s="95" t="s">
        <v>203</v>
      </c>
      <c r="S136" s="95" t="s">
        <v>204</v>
      </c>
      <c r="T136" s="96" t="s">
        <v>205</v>
      </c>
    </row>
    <row r="137" s="1" customFormat="1" ht="22.8" customHeight="1">
      <c r="B137" s="37"/>
      <c r="C137" s="101" t="s">
        <v>206</v>
      </c>
      <c r="D137" s="38"/>
      <c r="E137" s="38"/>
      <c r="F137" s="38"/>
      <c r="G137" s="38"/>
      <c r="H137" s="38"/>
      <c r="I137" s="149"/>
      <c r="J137" s="206">
        <f>BK137</f>
        <v>0</v>
      </c>
      <c r="K137" s="38"/>
      <c r="L137" s="42"/>
      <c r="M137" s="97"/>
      <c r="N137" s="98"/>
      <c r="O137" s="98"/>
      <c r="P137" s="207">
        <f>P138+P155+P168+P183</f>
        <v>0</v>
      </c>
      <c r="Q137" s="98"/>
      <c r="R137" s="207">
        <f>R138+R155+R168+R183</f>
        <v>0</v>
      </c>
      <c r="S137" s="98"/>
      <c r="T137" s="208">
        <f>T138+T155+T168+T183</f>
        <v>0</v>
      </c>
      <c r="AT137" s="16" t="s">
        <v>72</v>
      </c>
      <c r="AU137" s="16" t="s">
        <v>193</v>
      </c>
      <c r="BK137" s="209">
        <f>BK138+BK155+BK168+BK183</f>
        <v>0</v>
      </c>
    </row>
    <row r="138" s="10" customFormat="1" ht="25.92" customHeight="1">
      <c r="B138" s="210"/>
      <c r="C138" s="211"/>
      <c r="D138" s="212" t="s">
        <v>72</v>
      </c>
      <c r="E138" s="213" t="s">
        <v>493</v>
      </c>
      <c r="F138" s="213" t="s">
        <v>4401</v>
      </c>
      <c r="G138" s="211"/>
      <c r="H138" s="211"/>
      <c r="I138" s="214"/>
      <c r="J138" s="215">
        <f>BK138</f>
        <v>0</v>
      </c>
      <c r="K138" s="211"/>
      <c r="L138" s="216"/>
      <c r="M138" s="217"/>
      <c r="N138" s="218"/>
      <c r="O138" s="218"/>
      <c r="P138" s="219">
        <f>P139+P149+P151</f>
        <v>0</v>
      </c>
      <c r="Q138" s="218"/>
      <c r="R138" s="219">
        <f>R139+R149+R151</f>
        <v>0</v>
      </c>
      <c r="S138" s="218"/>
      <c r="T138" s="220">
        <f>T139+T149+T151</f>
        <v>0</v>
      </c>
      <c r="AR138" s="221" t="s">
        <v>81</v>
      </c>
      <c r="AT138" s="222" t="s">
        <v>72</v>
      </c>
      <c r="AU138" s="222" t="s">
        <v>73</v>
      </c>
      <c r="AY138" s="221" t="s">
        <v>208</v>
      </c>
      <c r="BK138" s="223">
        <f>BK139+BK149+BK151</f>
        <v>0</v>
      </c>
    </row>
    <row r="139" s="10" customFormat="1" ht="22.8" customHeight="1">
      <c r="B139" s="210"/>
      <c r="C139" s="211"/>
      <c r="D139" s="212" t="s">
        <v>72</v>
      </c>
      <c r="E139" s="248" t="s">
        <v>495</v>
      </c>
      <c r="F139" s="248" t="s">
        <v>4402</v>
      </c>
      <c r="G139" s="211"/>
      <c r="H139" s="211"/>
      <c r="I139" s="214"/>
      <c r="J139" s="249">
        <f>BK139</f>
        <v>0</v>
      </c>
      <c r="K139" s="211"/>
      <c r="L139" s="216"/>
      <c r="M139" s="217"/>
      <c r="N139" s="218"/>
      <c r="O139" s="218"/>
      <c r="P139" s="219">
        <f>SUM(P140:P148)</f>
        <v>0</v>
      </c>
      <c r="Q139" s="218"/>
      <c r="R139" s="219">
        <f>SUM(R140:R148)</f>
        <v>0</v>
      </c>
      <c r="S139" s="218"/>
      <c r="T139" s="220">
        <f>SUM(T140:T148)</f>
        <v>0</v>
      </c>
      <c r="AR139" s="221" t="s">
        <v>81</v>
      </c>
      <c r="AT139" s="222" t="s">
        <v>72</v>
      </c>
      <c r="AU139" s="222" t="s">
        <v>81</v>
      </c>
      <c r="AY139" s="221" t="s">
        <v>208</v>
      </c>
      <c r="BK139" s="223">
        <f>SUM(BK140:BK148)</f>
        <v>0</v>
      </c>
    </row>
    <row r="140" s="1" customFormat="1" ht="24" customHeight="1">
      <c r="B140" s="37"/>
      <c r="C140" s="224" t="s">
        <v>81</v>
      </c>
      <c r="D140" s="224" t="s">
        <v>209</v>
      </c>
      <c r="E140" s="225" t="s">
        <v>4403</v>
      </c>
      <c r="F140" s="226" t="s">
        <v>4404</v>
      </c>
      <c r="G140" s="227" t="s">
        <v>284</v>
      </c>
      <c r="H140" s="228">
        <v>1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221</v>
      </c>
      <c r="AT140" s="235" t="s">
        <v>209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221</v>
      </c>
      <c r="BM140" s="235" t="s">
        <v>4405</v>
      </c>
    </row>
    <row r="141" s="1" customFormat="1" ht="16.5" customHeight="1">
      <c r="B141" s="37"/>
      <c r="C141" s="224" t="s">
        <v>83</v>
      </c>
      <c r="D141" s="224" t="s">
        <v>209</v>
      </c>
      <c r="E141" s="225" t="s">
        <v>4406</v>
      </c>
      <c r="F141" s="226" t="s">
        <v>4407</v>
      </c>
      <c r="G141" s="227" t="s">
        <v>284</v>
      </c>
      <c r="H141" s="228">
        <v>6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221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221</v>
      </c>
      <c r="BM141" s="235" t="s">
        <v>4408</v>
      </c>
    </row>
    <row r="142" s="1" customFormat="1" ht="16.5" customHeight="1">
      <c r="B142" s="37"/>
      <c r="C142" s="224" t="s">
        <v>104</v>
      </c>
      <c r="D142" s="224" t="s">
        <v>209</v>
      </c>
      <c r="E142" s="225" t="s">
        <v>4406</v>
      </c>
      <c r="F142" s="226" t="s">
        <v>4407</v>
      </c>
      <c r="G142" s="227" t="s">
        <v>284</v>
      </c>
      <c r="H142" s="228">
        <v>12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221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221</v>
      </c>
      <c r="BM142" s="235" t="s">
        <v>4409</v>
      </c>
    </row>
    <row r="143" s="1" customFormat="1" ht="16.5" customHeight="1">
      <c r="B143" s="37"/>
      <c r="C143" s="224" t="s">
        <v>221</v>
      </c>
      <c r="D143" s="224" t="s">
        <v>209</v>
      </c>
      <c r="E143" s="225" t="s">
        <v>4410</v>
      </c>
      <c r="F143" s="226" t="s">
        <v>4411</v>
      </c>
      <c r="G143" s="227" t="s">
        <v>284</v>
      </c>
      <c r="H143" s="228">
        <v>12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221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221</v>
      </c>
      <c r="BM143" s="235" t="s">
        <v>4412</v>
      </c>
    </row>
    <row r="144" s="1" customFormat="1" ht="16.5" customHeight="1">
      <c r="B144" s="37"/>
      <c r="C144" s="224" t="s">
        <v>207</v>
      </c>
      <c r="D144" s="224" t="s">
        <v>209</v>
      </c>
      <c r="E144" s="225" t="s">
        <v>4410</v>
      </c>
      <c r="F144" s="226" t="s">
        <v>4411</v>
      </c>
      <c r="G144" s="227" t="s">
        <v>284</v>
      </c>
      <c r="H144" s="228">
        <v>12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221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221</v>
      </c>
      <c r="BM144" s="235" t="s">
        <v>4413</v>
      </c>
    </row>
    <row r="145" s="1" customFormat="1" ht="16.5" customHeight="1">
      <c r="B145" s="37"/>
      <c r="C145" s="224" t="s">
        <v>228</v>
      </c>
      <c r="D145" s="224" t="s">
        <v>209</v>
      </c>
      <c r="E145" s="225" t="s">
        <v>4414</v>
      </c>
      <c r="F145" s="226" t="s">
        <v>4415</v>
      </c>
      <c r="G145" s="227" t="s">
        <v>284</v>
      </c>
      <c r="H145" s="228">
        <v>1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221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221</v>
      </c>
      <c r="BM145" s="235" t="s">
        <v>4416</v>
      </c>
    </row>
    <row r="146" s="1" customFormat="1" ht="16.5" customHeight="1">
      <c r="B146" s="37"/>
      <c r="C146" s="224" t="s">
        <v>302</v>
      </c>
      <c r="D146" s="224" t="s">
        <v>209</v>
      </c>
      <c r="E146" s="225" t="s">
        <v>4417</v>
      </c>
      <c r="F146" s="226" t="s">
        <v>4418</v>
      </c>
      <c r="G146" s="227" t="s">
        <v>284</v>
      </c>
      <c r="H146" s="228">
        <v>1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221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221</v>
      </c>
      <c r="BM146" s="235" t="s">
        <v>4419</v>
      </c>
    </row>
    <row r="147" s="1" customFormat="1" ht="24" customHeight="1">
      <c r="B147" s="37"/>
      <c r="C147" s="224" t="s">
        <v>285</v>
      </c>
      <c r="D147" s="224" t="s">
        <v>209</v>
      </c>
      <c r="E147" s="225" t="s">
        <v>4420</v>
      </c>
      <c r="F147" s="226" t="s">
        <v>4421</v>
      </c>
      <c r="G147" s="227" t="s">
        <v>284</v>
      </c>
      <c r="H147" s="228">
        <v>1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221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221</v>
      </c>
      <c r="BM147" s="235" t="s">
        <v>4422</v>
      </c>
    </row>
    <row r="148" s="1" customFormat="1" ht="16.5" customHeight="1">
      <c r="B148" s="37"/>
      <c r="C148" s="224" t="s">
        <v>309</v>
      </c>
      <c r="D148" s="224" t="s">
        <v>209</v>
      </c>
      <c r="E148" s="225" t="s">
        <v>4423</v>
      </c>
      <c r="F148" s="226" t="s">
        <v>4424</v>
      </c>
      <c r="G148" s="227" t="s">
        <v>284</v>
      </c>
      <c r="H148" s="228">
        <v>12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221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221</v>
      </c>
      <c r="BM148" s="235" t="s">
        <v>4425</v>
      </c>
    </row>
    <row r="149" s="10" customFormat="1" ht="22.8" customHeight="1">
      <c r="B149" s="210"/>
      <c r="C149" s="211"/>
      <c r="D149" s="212" t="s">
        <v>72</v>
      </c>
      <c r="E149" s="248" t="s">
        <v>501</v>
      </c>
      <c r="F149" s="248" t="s">
        <v>4426</v>
      </c>
      <c r="G149" s="211"/>
      <c r="H149" s="211"/>
      <c r="I149" s="214"/>
      <c r="J149" s="249">
        <f>BK149</f>
        <v>0</v>
      </c>
      <c r="K149" s="211"/>
      <c r="L149" s="216"/>
      <c r="M149" s="217"/>
      <c r="N149" s="218"/>
      <c r="O149" s="218"/>
      <c r="P149" s="219">
        <f>P150</f>
        <v>0</v>
      </c>
      <c r="Q149" s="218"/>
      <c r="R149" s="219">
        <f>R150</f>
        <v>0</v>
      </c>
      <c r="S149" s="218"/>
      <c r="T149" s="220">
        <f>T150</f>
        <v>0</v>
      </c>
      <c r="AR149" s="221" t="s">
        <v>81</v>
      </c>
      <c r="AT149" s="222" t="s">
        <v>72</v>
      </c>
      <c r="AU149" s="222" t="s">
        <v>81</v>
      </c>
      <c r="AY149" s="221" t="s">
        <v>208</v>
      </c>
      <c r="BK149" s="223">
        <f>BK150</f>
        <v>0</v>
      </c>
    </row>
    <row r="150" s="1" customFormat="1" ht="16.5" customHeight="1">
      <c r="B150" s="37"/>
      <c r="C150" s="224" t="s">
        <v>313</v>
      </c>
      <c r="D150" s="224" t="s">
        <v>209</v>
      </c>
      <c r="E150" s="225" t="s">
        <v>4427</v>
      </c>
      <c r="F150" s="226" t="s">
        <v>4428</v>
      </c>
      <c r="G150" s="227" t="s">
        <v>600</v>
      </c>
      <c r="H150" s="228">
        <v>45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221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221</v>
      </c>
      <c r="BM150" s="235" t="s">
        <v>4429</v>
      </c>
    </row>
    <row r="151" s="10" customFormat="1" ht="22.8" customHeight="1">
      <c r="B151" s="210"/>
      <c r="C151" s="211"/>
      <c r="D151" s="212" t="s">
        <v>72</v>
      </c>
      <c r="E151" s="248" t="s">
        <v>2826</v>
      </c>
      <c r="F151" s="248" t="s">
        <v>4430</v>
      </c>
      <c r="G151" s="211"/>
      <c r="H151" s="211"/>
      <c r="I151" s="214"/>
      <c r="J151" s="249">
        <f>BK151</f>
        <v>0</v>
      </c>
      <c r="K151" s="211"/>
      <c r="L151" s="216"/>
      <c r="M151" s="217"/>
      <c r="N151" s="218"/>
      <c r="O151" s="218"/>
      <c r="P151" s="219">
        <f>SUM(P152:P154)</f>
        <v>0</v>
      </c>
      <c r="Q151" s="218"/>
      <c r="R151" s="219">
        <f>SUM(R152:R154)</f>
        <v>0</v>
      </c>
      <c r="S151" s="218"/>
      <c r="T151" s="220">
        <f>SUM(T152:T154)</f>
        <v>0</v>
      </c>
      <c r="AR151" s="221" t="s">
        <v>81</v>
      </c>
      <c r="AT151" s="222" t="s">
        <v>72</v>
      </c>
      <c r="AU151" s="222" t="s">
        <v>81</v>
      </c>
      <c r="AY151" s="221" t="s">
        <v>208</v>
      </c>
      <c r="BK151" s="223">
        <f>SUM(BK152:BK154)</f>
        <v>0</v>
      </c>
    </row>
    <row r="152" s="1" customFormat="1" ht="16.5" customHeight="1">
      <c r="B152" s="37"/>
      <c r="C152" s="224" t="s">
        <v>317</v>
      </c>
      <c r="D152" s="224" t="s">
        <v>209</v>
      </c>
      <c r="E152" s="225" t="s">
        <v>4431</v>
      </c>
      <c r="F152" s="226" t="s">
        <v>4430</v>
      </c>
      <c r="G152" s="227" t="s">
        <v>600</v>
      </c>
      <c r="H152" s="228">
        <v>20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221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221</v>
      </c>
      <c r="BM152" s="235" t="s">
        <v>4432</v>
      </c>
    </row>
    <row r="153" s="1" customFormat="1" ht="16.5" customHeight="1">
      <c r="B153" s="37"/>
      <c r="C153" s="224" t="s">
        <v>321</v>
      </c>
      <c r="D153" s="224" t="s">
        <v>209</v>
      </c>
      <c r="E153" s="225" t="s">
        <v>4433</v>
      </c>
      <c r="F153" s="226" t="s">
        <v>4434</v>
      </c>
      <c r="G153" s="227" t="s">
        <v>284</v>
      </c>
      <c r="H153" s="228">
        <v>2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4435</v>
      </c>
    </row>
    <row r="154" s="1" customFormat="1" ht="16.5" customHeight="1">
      <c r="B154" s="37"/>
      <c r="C154" s="224" t="s">
        <v>325</v>
      </c>
      <c r="D154" s="224" t="s">
        <v>209</v>
      </c>
      <c r="E154" s="225" t="s">
        <v>4436</v>
      </c>
      <c r="F154" s="226" t="s">
        <v>4437</v>
      </c>
      <c r="G154" s="227" t="s">
        <v>284</v>
      </c>
      <c r="H154" s="228">
        <v>16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4438</v>
      </c>
    </row>
    <row r="155" s="10" customFormat="1" ht="25.92" customHeight="1">
      <c r="B155" s="210"/>
      <c r="C155" s="211"/>
      <c r="D155" s="212" t="s">
        <v>72</v>
      </c>
      <c r="E155" s="213" t="s">
        <v>519</v>
      </c>
      <c r="F155" s="213" t="s">
        <v>863</v>
      </c>
      <c r="G155" s="211"/>
      <c r="H155" s="211"/>
      <c r="I155" s="214"/>
      <c r="J155" s="215">
        <f>BK155</f>
        <v>0</v>
      </c>
      <c r="K155" s="211"/>
      <c r="L155" s="216"/>
      <c r="M155" s="217"/>
      <c r="N155" s="218"/>
      <c r="O155" s="218"/>
      <c r="P155" s="219">
        <f>P156+P164+P166</f>
        <v>0</v>
      </c>
      <c r="Q155" s="218"/>
      <c r="R155" s="219">
        <f>R156+R164+R166</f>
        <v>0</v>
      </c>
      <c r="S155" s="218"/>
      <c r="T155" s="220">
        <f>T156+T164+T166</f>
        <v>0</v>
      </c>
      <c r="AR155" s="221" t="s">
        <v>81</v>
      </c>
      <c r="AT155" s="222" t="s">
        <v>72</v>
      </c>
      <c r="AU155" s="222" t="s">
        <v>73</v>
      </c>
      <c r="AY155" s="221" t="s">
        <v>208</v>
      </c>
      <c r="BK155" s="223">
        <f>BK156+BK164+BK166</f>
        <v>0</v>
      </c>
    </row>
    <row r="156" s="10" customFormat="1" ht="22.8" customHeight="1">
      <c r="B156" s="210"/>
      <c r="C156" s="211"/>
      <c r="D156" s="212" t="s">
        <v>72</v>
      </c>
      <c r="E156" s="248" t="s">
        <v>521</v>
      </c>
      <c r="F156" s="248" t="s">
        <v>867</v>
      </c>
      <c r="G156" s="211"/>
      <c r="H156" s="211"/>
      <c r="I156" s="214"/>
      <c r="J156" s="249">
        <f>BK156</f>
        <v>0</v>
      </c>
      <c r="K156" s="211"/>
      <c r="L156" s="216"/>
      <c r="M156" s="217"/>
      <c r="N156" s="218"/>
      <c r="O156" s="218"/>
      <c r="P156" s="219">
        <f>SUM(P157:P163)</f>
        <v>0</v>
      </c>
      <c r="Q156" s="218"/>
      <c r="R156" s="219">
        <f>SUM(R157:R163)</f>
        <v>0</v>
      </c>
      <c r="S156" s="218"/>
      <c r="T156" s="220">
        <f>SUM(T157:T163)</f>
        <v>0</v>
      </c>
      <c r="AR156" s="221" t="s">
        <v>81</v>
      </c>
      <c r="AT156" s="222" t="s">
        <v>72</v>
      </c>
      <c r="AU156" s="222" t="s">
        <v>81</v>
      </c>
      <c r="AY156" s="221" t="s">
        <v>208</v>
      </c>
      <c r="BK156" s="223">
        <f>SUM(BK157:BK163)</f>
        <v>0</v>
      </c>
    </row>
    <row r="157" s="1" customFormat="1" ht="16.5" customHeight="1">
      <c r="B157" s="37"/>
      <c r="C157" s="224" t="s">
        <v>329</v>
      </c>
      <c r="D157" s="224" t="s">
        <v>209</v>
      </c>
      <c r="E157" s="225" t="s">
        <v>4439</v>
      </c>
      <c r="F157" s="226" t="s">
        <v>863</v>
      </c>
      <c r="G157" s="227" t="s">
        <v>864</v>
      </c>
      <c r="H157" s="228">
        <v>32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4440</v>
      </c>
    </row>
    <row r="158" s="1" customFormat="1" ht="16.5" customHeight="1">
      <c r="B158" s="37"/>
      <c r="C158" s="224" t="s">
        <v>8</v>
      </c>
      <c r="D158" s="224" t="s">
        <v>209</v>
      </c>
      <c r="E158" s="225" t="s">
        <v>4441</v>
      </c>
      <c r="F158" s="226" t="s">
        <v>4442</v>
      </c>
      <c r="G158" s="227" t="s">
        <v>864</v>
      </c>
      <c r="H158" s="228">
        <v>8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4443</v>
      </c>
    </row>
    <row r="159" s="1" customFormat="1" ht="16.5" customHeight="1">
      <c r="B159" s="37"/>
      <c r="C159" s="224" t="s">
        <v>336</v>
      </c>
      <c r="D159" s="224" t="s">
        <v>209</v>
      </c>
      <c r="E159" s="225" t="s">
        <v>4444</v>
      </c>
      <c r="F159" s="226" t="s">
        <v>4445</v>
      </c>
      <c r="G159" s="227" t="s">
        <v>864</v>
      </c>
      <c r="H159" s="228">
        <v>8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4446</v>
      </c>
    </row>
    <row r="160" s="1" customFormat="1" ht="16.5" customHeight="1">
      <c r="B160" s="37"/>
      <c r="C160" s="224" t="s">
        <v>341</v>
      </c>
      <c r="D160" s="224" t="s">
        <v>209</v>
      </c>
      <c r="E160" s="225" t="s">
        <v>4447</v>
      </c>
      <c r="F160" s="226" t="s">
        <v>4448</v>
      </c>
      <c r="G160" s="227" t="s">
        <v>864</v>
      </c>
      <c r="H160" s="228">
        <v>8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4449</v>
      </c>
    </row>
    <row r="161" s="1" customFormat="1" ht="16.5" customHeight="1">
      <c r="B161" s="37"/>
      <c r="C161" s="224" t="s">
        <v>345</v>
      </c>
      <c r="D161" s="224" t="s">
        <v>209</v>
      </c>
      <c r="E161" s="225" t="s">
        <v>4450</v>
      </c>
      <c r="F161" s="226" t="s">
        <v>4451</v>
      </c>
      <c r="G161" s="227" t="s">
        <v>864</v>
      </c>
      <c r="H161" s="228">
        <v>32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221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4452</v>
      </c>
    </row>
    <row r="162" s="1" customFormat="1" ht="16.5" customHeight="1">
      <c r="B162" s="37"/>
      <c r="C162" s="224" t="s">
        <v>349</v>
      </c>
      <c r="D162" s="224" t="s">
        <v>209</v>
      </c>
      <c r="E162" s="225" t="s">
        <v>4453</v>
      </c>
      <c r="F162" s="226" t="s">
        <v>4454</v>
      </c>
      <c r="G162" s="227" t="s">
        <v>284</v>
      </c>
      <c r="H162" s="228">
        <v>24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83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4455</v>
      </c>
    </row>
    <row r="163" s="1" customFormat="1" ht="16.5" customHeight="1">
      <c r="B163" s="37"/>
      <c r="C163" s="224" t="s">
        <v>353</v>
      </c>
      <c r="D163" s="224" t="s">
        <v>209</v>
      </c>
      <c r="E163" s="225" t="s">
        <v>4456</v>
      </c>
      <c r="F163" s="226" t="s">
        <v>4457</v>
      </c>
      <c r="G163" s="227" t="s">
        <v>284</v>
      </c>
      <c r="H163" s="228">
        <v>12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4458</v>
      </c>
    </row>
    <row r="164" s="10" customFormat="1" ht="22.8" customHeight="1">
      <c r="B164" s="210"/>
      <c r="C164" s="211"/>
      <c r="D164" s="212" t="s">
        <v>72</v>
      </c>
      <c r="E164" s="248" t="s">
        <v>535</v>
      </c>
      <c r="F164" s="248" t="s">
        <v>883</v>
      </c>
      <c r="G164" s="211"/>
      <c r="H164" s="211"/>
      <c r="I164" s="214"/>
      <c r="J164" s="249">
        <f>BK164</f>
        <v>0</v>
      </c>
      <c r="K164" s="211"/>
      <c r="L164" s="216"/>
      <c r="M164" s="217"/>
      <c r="N164" s="218"/>
      <c r="O164" s="218"/>
      <c r="P164" s="219">
        <f>P165</f>
        <v>0</v>
      </c>
      <c r="Q164" s="218"/>
      <c r="R164" s="219">
        <f>R165</f>
        <v>0</v>
      </c>
      <c r="S164" s="218"/>
      <c r="T164" s="220">
        <f>T165</f>
        <v>0</v>
      </c>
      <c r="AR164" s="221" t="s">
        <v>81</v>
      </c>
      <c r="AT164" s="222" t="s">
        <v>72</v>
      </c>
      <c r="AU164" s="222" t="s">
        <v>81</v>
      </c>
      <c r="AY164" s="221" t="s">
        <v>208</v>
      </c>
      <c r="BK164" s="223">
        <f>BK165</f>
        <v>0</v>
      </c>
    </row>
    <row r="165" s="1" customFormat="1" ht="16.5" customHeight="1">
      <c r="B165" s="37"/>
      <c r="C165" s="224" t="s">
        <v>7</v>
      </c>
      <c r="D165" s="224" t="s">
        <v>209</v>
      </c>
      <c r="E165" s="225" t="s">
        <v>4459</v>
      </c>
      <c r="F165" s="226" t="s">
        <v>886</v>
      </c>
      <c r="G165" s="227" t="s">
        <v>864</v>
      </c>
      <c r="H165" s="228">
        <v>8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4460</v>
      </c>
    </row>
    <row r="166" s="10" customFormat="1" ht="22.8" customHeight="1">
      <c r="B166" s="210"/>
      <c r="C166" s="211"/>
      <c r="D166" s="212" t="s">
        <v>72</v>
      </c>
      <c r="E166" s="248" t="s">
        <v>545</v>
      </c>
      <c r="F166" s="248" t="s">
        <v>697</v>
      </c>
      <c r="G166" s="211"/>
      <c r="H166" s="211"/>
      <c r="I166" s="214"/>
      <c r="J166" s="249">
        <f>BK166</f>
        <v>0</v>
      </c>
      <c r="K166" s="211"/>
      <c r="L166" s="216"/>
      <c r="M166" s="217"/>
      <c r="N166" s="218"/>
      <c r="O166" s="218"/>
      <c r="P166" s="219">
        <f>P167</f>
        <v>0</v>
      </c>
      <c r="Q166" s="218"/>
      <c r="R166" s="219">
        <f>R167</f>
        <v>0</v>
      </c>
      <c r="S166" s="218"/>
      <c r="T166" s="220">
        <f>T167</f>
        <v>0</v>
      </c>
      <c r="AR166" s="221" t="s">
        <v>81</v>
      </c>
      <c r="AT166" s="222" t="s">
        <v>72</v>
      </c>
      <c r="AU166" s="222" t="s">
        <v>81</v>
      </c>
      <c r="AY166" s="221" t="s">
        <v>208</v>
      </c>
      <c r="BK166" s="223">
        <f>BK167</f>
        <v>0</v>
      </c>
    </row>
    <row r="167" s="1" customFormat="1" ht="16.5" customHeight="1">
      <c r="B167" s="37"/>
      <c r="C167" s="224" t="s">
        <v>360</v>
      </c>
      <c r="D167" s="224" t="s">
        <v>209</v>
      </c>
      <c r="E167" s="225" t="s">
        <v>4461</v>
      </c>
      <c r="F167" s="226" t="s">
        <v>697</v>
      </c>
      <c r="G167" s="227" t="s">
        <v>339</v>
      </c>
      <c r="H167" s="228">
        <v>1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221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4462</v>
      </c>
    </row>
    <row r="168" s="10" customFormat="1" ht="25.92" customHeight="1">
      <c r="B168" s="210"/>
      <c r="C168" s="211"/>
      <c r="D168" s="212" t="s">
        <v>72</v>
      </c>
      <c r="E168" s="213" t="s">
        <v>916</v>
      </c>
      <c r="F168" s="213" t="s">
        <v>4463</v>
      </c>
      <c r="G168" s="211"/>
      <c r="H168" s="211"/>
      <c r="I168" s="214"/>
      <c r="J168" s="215">
        <f>BK168</f>
        <v>0</v>
      </c>
      <c r="K168" s="211"/>
      <c r="L168" s="216"/>
      <c r="M168" s="217"/>
      <c r="N168" s="218"/>
      <c r="O168" s="218"/>
      <c r="P168" s="219">
        <f>P169+P171+P173+P176</f>
        <v>0</v>
      </c>
      <c r="Q168" s="218"/>
      <c r="R168" s="219">
        <f>R169+R171+R173+R176</f>
        <v>0</v>
      </c>
      <c r="S168" s="218"/>
      <c r="T168" s="220">
        <f>T169+T171+T173+T176</f>
        <v>0</v>
      </c>
      <c r="AR168" s="221" t="s">
        <v>81</v>
      </c>
      <c r="AT168" s="222" t="s">
        <v>72</v>
      </c>
      <c r="AU168" s="222" t="s">
        <v>73</v>
      </c>
      <c r="AY168" s="221" t="s">
        <v>208</v>
      </c>
      <c r="BK168" s="223">
        <f>BK169+BK171+BK173+BK176</f>
        <v>0</v>
      </c>
    </row>
    <row r="169" s="10" customFormat="1" ht="22.8" customHeight="1">
      <c r="B169" s="210"/>
      <c r="C169" s="211"/>
      <c r="D169" s="212" t="s">
        <v>72</v>
      </c>
      <c r="E169" s="248" t="s">
        <v>277</v>
      </c>
      <c r="F169" s="248" t="s">
        <v>4464</v>
      </c>
      <c r="G169" s="211"/>
      <c r="H169" s="211"/>
      <c r="I169" s="214"/>
      <c r="J169" s="249">
        <f>BK169</f>
        <v>0</v>
      </c>
      <c r="K169" s="211"/>
      <c r="L169" s="216"/>
      <c r="M169" s="217"/>
      <c r="N169" s="218"/>
      <c r="O169" s="218"/>
      <c r="P169" s="219">
        <f>P170</f>
        <v>0</v>
      </c>
      <c r="Q169" s="218"/>
      <c r="R169" s="219">
        <f>R170</f>
        <v>0</v>
      </c>
      <c r="S169" s="218"/>
      <c r="T169" s="220">
        <f>T170</f>
        <v>0</v>
      </c>
      <c r="AR169" s="221" t="s">
        <v>81</v>
      </c>
      <c r="AT169" s="222" t="s">
        <v>72</v>
      </c>
      <c r="AU169" s="222" t="s">
        <v>81</v>
      </c>
      <c r="AY169" s="221" t="s">
        <v>208</v>
      </c>
      <c r="BK169" s="223">
        <f>BK170</f>
        <v>0</v>
      </c>
    </row>
    <row r="170" s="1" customFormat="1" ht="16.5" customHeight="1">
      <c r="B170" s="37"/>
      <c r="C170" s="224" t="s">
        <v>364</v>
      </c>
      <c r="D170" s="224" t="s">
        <v>209</v>
      </c>
      <c r="E170" s="225" t="s">
        <v>4465</v>
      </c>
      <c r="F170" s="226" t="s">
        <v>4466</v>
      </c>
      <c r="G170" s="227" t="s">
        <v>284</v>
      </c>
      <c r="H170" s="228">
        <v>16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4467</v>
      </c>
    </row>
    <row r="171" s="10" customFormat="1" ht="22.8" customHeight="1">
      <c r="B171" s="210"/>
      <c r="C171" s="211"/>
      <c r="D171" s="212" t="s">
        <v>72</v>
      </c>
      <c r="E171" s="248" t="s">
        <v>279</v>
      </c>
      <c r="F171" s="248" t="s">
        <v>810</v>
      </c>
      <c r="G171" s="211"/>
      <c r="H171" s="211"/>
      <c r="I171" s="214"/>
      <c r="J171" s="249">
        <f>BK171</f>
        <v>0</v>
      </c>
      <c r="K171" s="211"/>
      <c r="L171" s="216"/>
      <c r="M171" s="217"/>
      <c r="N171" s="218"/>
      <c r="O171" s="218"/>
      <c r="P171" s="219">
        <f>P172</f>
        <v>0</v>
      </c>
      <c r="Q171" s="218"/>
      <c r="R171" s="219">
        <f>R172</f>
        <v>0</v>
      </c>
      <c r="S171" s="218"/>
      <c r="T171" s="220">
        <f>T172</f>
        <v>0</v>
      </c>
      <c r="AR171" s="221" t="s">
        <v>81</v>
      </c>
      <c r="AT171" s="222" t="s">
        <v>72</v>
      </c>
      <c r="AU171" s="222" t="s">
        <v>81</v>
      </c>
      <c r="AY171" s="221" t="s">
        <v>208</v>
      </c>
      <c r="BK171" s="223">
        <f>BK172</f>
        <v>0</v>
      </c>
    </row>
    <row r="172" s="1" customFormat="1" ht="16.5" customHeight="1">
      <c r="B172" s="37"/>
      <c r="C172" s="224" t="s">
        <v>368</v>
      </c>
      <c r="D172" s="224" t="s">
        <v>209</v>
      </c>
      <c r="E172" s="225" t="s">
        <v>4468</v>
      </c>
      <c r="F172" s="226" t="s">
        <v>4469</v>
      </c>
      <c r="G172" s="227" t="s">
        <v>600</v>
      </c>
      <c r="H172" s="228">
        <v>40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4470</v>
      </c>
    </row>
    <row r="173" s="10" customFormat="1" ht="22.8" customHeight="1">
      <c r="B173" s="210"/>
      <c r="C173" s="211"/>
      <c r="D173" s="212" t="s">
        <v>72</v>
      </c>
      <c r="E173" s="248" t="s">
        <v>380</v>
      </c>
      <c r="F173" s="248" t="s">
        <v>4471</v>
      </c>
      <c r="G173" s="211"/>
      <c r="H173" s="211"/>
      <c r="I173" s="214"/>
      <c r="J173" s="249">
        <f>BK173</f>
        <v>0</v>
      </c>
      <c r="K173" s="211"/>
      <c r="L173" s="216"/>
      <c r="M173" s="217"/>
      <c r="N173" s="218"/>
      <c r="O173" s="218"/>
      <c r="P173" s="219">
        <f>SUM(P174:P175)</f>
        <v>0</v>
      </c>
      <c r="Q173" s="218"/>
      <c r="R173" s="219">
        <f>SUM(R174:R175)</f>
        <v>0</v>
      </c>
      <c r="S173" s="218"/>
      <c r="T173" s="220">
        <f>SUM(T174:T175)</f>
        <v>0</v>
      </c>
      <c r="AR173" s="221" t="s">
        <v>81</v>
      </c>
      <c r="AT173" s="222" t="s">
        <v>72</v>
      </c>
      <c r="AU173" s="222" t="s">
        <v>81</v>
      </c>
      <c r="AY173" s="221" t="s">
        <v>208</v>
      </c>
      <c r="BK173" s="223">
        <f>SUM(BK174:BK175)</f>
        <v>0</v>
      </c>
    </row>
    <row r="174" s="1" customFormat="1" ht="16.5" customHeight="1">
      <c r="B174" s="37"/>
      <c r="C174" s="224" t="s">
        <v>372</v>
      </c>
      <c r="D174" s="224" t="s">
        <v>209</v>
      </c>
      <c r="E174" s="225" t="s">
        <v>4472</v>
      </c>
      <c r="F174" s="226" t="s">
        <v>4473</v>
      </c>
      <c r="G174" s="227" t="s">
        <v>284</v>
      </c>
      <c r="H174" s="228">
        <v>120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4474</v>
      </c>
    </row>
    <row r="175" s="1" customFormat="1" ht="24" customHeight="1">
      <c r="B175" s="37"/>
      <c r="C175" s="224" t="s">
        <v>376</v>
      </c>
      <c r="D175" s="224" t="s">
        <v>209</v>
      </c>
      <c r="E175" s="225" t="s">
        <v>4475</v>
      </c>
      <c r="F175" s="226" t="s">
        <v>4476</v>
      </c>
      <c r="G175" s="227" t="s">
        <v>284</v>
      </c>
      <c r="H175" s="228">
        <v>24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4477</v>
      </c>
    </row>
    <row r="176" s="10" customFormat="1" ht="22.8" customHeight="1">
      <c r="B176" s="210"/>
      <c r="C176" s="211"/>
      <c r="D176" s="212" t="s">
        <v>72</v>
      </c>
      <c r="E176" s="248" t="s">
        <v>382</v>
      </c>
      <c r="F176" s="248" t="s">
        <v>800</v>
      </c>
      <c r="G176" s="211"/>
      <c r="H176" s="211"/>
      <c r="I176" s="214"/>
      <c r="J176" s="249">
        <f>BK176</f>
        <v>0</v>
      </c>
      <c r="K176" s="211"/>
      <c r="L176" s="216"/>
      <c r="M176" s="217"/>
      <c r="N176" s="218"/>
      <c r="O176" s="218"/>
      <c r="P176" s="219">
        <f>SUM(P177:P182)</f>
        <v>0</v>
      </c>
      <c r="Q176" s="218"/>
      <c r="R176" s="219">
        <f>SUM(R177:R182)</f>
        <v>0</v>
      </c>
      <c r="S176" s="218"/>
      <c r="T176" s="220">
        <f>SUM(T177:T182)</f>
        <v>0</v>
      </c>
      <c r="AR176" s="221" t="s">
        <v>81</v>
      </c>
      <c r="AT176" s="222" t="s">
        <v>72</v>
      </c>
      <c r="AU176" s="222" t="s">
        <v>81</v>
      </c>
      <c r="AY176" s="221" t="s">
        <v>208</v>
      </c>
      <c r="BK176" s="223">
        <f>SUM(BK177:BK182)</f>
        <v>0</v>
      </c>
    </row>
    <row r="177" s="1" customFormat="1" ht="16.5" customHeight="1">
      <c r="B177" s="37"/>
      <c r="C177" s="224" t="s">
        <v>384</v>
      </c>
      <c r="D177" s="224" t="s">
        <v>209</v>
      </c>
      <c r="E177" s="225" t="s">
        <v>4478</v>
      </c>
      <c r="F177" s="226" t="s">
        <v>807</v>
      </c>
      <c r="G177" s="227" t="s">
        <v>600</v>
      </c>
      <c r="H177" s="228">
        <v>32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4479</v>
      </c>
    </row>
    <row r="178" s="1" customFormat="1" ht="16.5" customHeight="1">
      <c r="B178" s="37"/>
      <c r="C178" s="224" t="s">
        <v>388</v>
      </c>
      <c r="D178" s="224" t="s">
        <v>209</v>
      </c>
      <c r="E178" s="225" t="s">
        <v>4478</v>
      </c>
      <c r="F178" s="226" t="s">
        <v>807</v>
      </c>
      <c r="G178" s="227" t="s">
        <v>600</v>
      </c>
      <c r="H178" s="228">
        <v>15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221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221</v>
      </c>
      <c r="BM178" s="235" t="s">
        <v>4480</v>
      </c>
    </row>
    <row r="179" s="1" customFormat="1" ht="16.5" customHeight="1">
      <c r="B179" s="37"/>
      <c r="C179" s="224" t="s">
        <v>392</v>
      </c>
      <c r="D179" s="224" t="s">
        <v>209</v>
      </c>
      <c r="E179" s="225" t="s">
        <v>4478</v>
      </c>
      <c r="F179" s="226" t="s">
        <v>807</v>
      </c>
      <c r="G179" s="227" t="s">
        <v>600</v>
      </c>
      <c r="H179" s="228">
        <v>10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4481</v>
      </c>
    </row>
    <row r="180" s="1" customFormat="1" ht="16.5" customHeight="1">
      <c r="B180" s="37"/>
      <c r="C180" s="224" t="s">
        <v>396</v>
      </c>
      <c r="D180" s="224" t="s">
        <v>209</v>
      </c>
      <c r="E180" s="225" t="s">
        <v>4482</v>
      </c>
      <c r="F180" s="226" t="s">
        <v>803</v>
      </c>
      <c r="G180" s="227" t="s">
        <v>600</v>
      </c>
      <c r="H180" s="228">
        <v>80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4483</v>
      </c>
    </row>
    <row r="181" s="1" customFormat="1" ht="16.5" customHeight="1">
      <c r="B181" s="37"/>
      <c r="C181" s="224" t="s">
        <v>400</v>
      </c>
      <c r="D181" s="224" t="s">
        <v>209</v>
      </c>
      <c r="E181" s="225" t="s">
        <v>4484</v>
      </c>
      <c r="F181" s="226" t="s">
        <v>4485</v>
      </c>
      <c r="G181" s="227" t="s">
        <v>600</v>
      </c>
      <c r="H181" s="228">
        <v>10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4486</v>
      </c>
    </row>
    <row r="182" s="1" customFormat="1" ht="16.5" customHeight="1">
      <c r="B182" s="37"/>
      <c r="C182" s="224" t="s">
        <v>404</v>
      </c>
      <c r="D182" s="224" t="s">
        <v>209</v>
      </c>
      <c r="E182" s="225" t="s">
        <v>4487</v>
      </c>
      <c r="F182" s="226" t="s">
        <v>4488</v>
      </c>
      <c r="G182" s="227" t="s">
        <v>600</v>
      </c>
      <c r="H182" s="228">
        <v>25</v>
      </c>
      <c r="I182" s="229"/>
      <c r="J182" s="230">
        <f>ROUND(I182*H182,2)</f>
        <v>0</v>
      </c>
      <c r="K182" s="226" t="s">
        <v>1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221</v>
      </c>
      <c r="AT182" s="235" t="s">
        <v>209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221</v>
      </c>
      <c r="BM182" s="235" t="s">
        <v>4489</v>
      </c>
    </row>
    <row r="183" s="10" customFormat="1" ht="25.92" customHeight="1">
      <c r="B183" s="210"/>
      <c r="C183" s="211"/>
      <c r="D183" s="212" t="s">
        <v>72</v>
      </c>
      <c r="E183" s="213" t="s">
        <v>457</v>
      </c>
      <c r="F183" s="213" t="s">
        <v>4490</v>
      </c>
      <c r="G183" s="211"/>
      <c r="H183" s="211"/>
      <c r="I183" s="214"/>
      <c r="J183" s="215">
        <f>BK183</f>
        <v>0</v>
      </c>
      <c r="K183" s="211"/>
      <c r="L183" s="216"/>
      <c r="M183" s="217"/>
      <c r="N183" s="218"/>
      <c r="O183" s="218"/>
      <c r="P183" s="219">
        <f>P184+P187+P193</f>
        <v>0</v>
      </c>
      <c r="Q183" s="218"/>
      <c r="R183" s="219">
        <f>R184+R187+R193</f>
        <v>0</v>
      </c>
      <c r="S183" s="218"/>
      <c r="T183" s="220">
        <f>T184+T187+T193</f>
        <v>0</v>
      </c>
      <c r="AR183" s="221" t="s">
        <v>81</v>
      </c>
      <c r="AT183" s="222" t="s">
        <v>72</v>
      </c>
      <c r="AU183" s="222" t="s">
        <v>73</v>
      </c>
      <c r="AY183" s="221" t="s">
        <v>208</v>
      </c>
      <c r="BK183" s="223">
        <f>BK184+BK187+BK193</f>
        <v>0</v>
      </c>
    </row>
    <row r="184" s="10" customFormat="1" ht="22.8" customHeight="1">
      <c r="B184" s="210"/>
      <c r="C184" s="211"/>
      <c r="D184" s="212" t="s">
        <v>72</v>
      </c>
      <c r="E184" s="248" t="s">
        <v>2875</v>
      </c>
      <c r="F184" s="248" t="s">
        <v>4491</v>
      </c>
      <c r="G184" s="211"/>
      <c r="H184" s="211"/>
      <c r="I184" s="214"/>
      <c r="J184" s="249">
        <f>BK184</f>
        <v>0</v>
      </c>
      <c r="K184" s="211"/>
      <c r="L184" s="216"/>
      <c r="M184" s="217"/>
      <c r="N184" s="218"/>
      <c r="O184" s="218"/>
      <c r="P184" s="219">
        <f>SUM(P185:P186)</f>
        <v>0</v>
      </c>
      <c r="Q184" s="218"/>
      <c r="R184" s="219">
        <f>SUM(R185:R186)</f>
        <v>0</v>
      </c>
      <c r="S184" s="218"/>
      <c r="T184" s="220">
        <f>SUM(T185:T186)</f>
        <v>0</v>
      </c>
      <c r="AR184" s="221" t="s">
        <v>81</v>
      </c>
      <c r="AT184" s="222" t="s">
        <v>72</v>
      </c>
      <c r="AU184" s="222" t="s">
        <v>81</v>
      </c>
      <c r="AY184" s="221" t="s">
        <v>208</v>
      </c>
      <c r="BK184" s="223">
        <f>SUM(BK185:BK186)</f>
        <v>0</v>
      </c>
    </row>
    <row r="185" s="1" customFormat="1" ht="16.5" customHeight="1">
      <c r="B185" s="37"/>
      <c r="C185" s="224" t="s">
        <v>408</v>
      </c>
      <c r="D185" s="224" t="s">
        <v>209</v>
      </c>
      <c r="E185" s="225" t="s">
        <v>4492</v>
      </c>
      <c r="F185" s="226" t="s">
        <v>4493</v>
      </c>
      <c r="G185" s="227" t="s">
        <v>600</v>
      </c>
      <c r="H185" s="228">
        <v>450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4494</v>
      </c>
    </row>
    <row r="186" s="1" customFormat="1" ht="16.5" customHeight="1">
      <c r="B186" s="37"/>
      <c r="C186" s="224" t="s">
        <v>412</v>
      </c>
      <c r="D186" s="224" t="s">
        <v>209</v>
      </c>
      <c r="E186" s="225" t="s">
        <v>4495</v>
      </c>
      <c r="F186" s="226" t="s">
        <v>4493</v>
      </c>
      <c r="G186" s="227" t="s">
        <v>600</v>
      </c>
      <c r="H186" s="228">
        <v>25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221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221</v>
      </c>
      <c r="BM186" s="235" t="s">
        <v>4496</v>
      </c>
    </row>
    <row r="187" s="10" customFormat="1" ht="22.8" customHeight="1">
      <c r="B187" s="210"/>
      <c r="C187" s="211"/>
      <c r="D187" s="212" t="s">
        <v>72</v>
      </c>
      <c r="E187" s="248" t="s">
        <v>4497</v>
      </c>
      <c r="F187" s="248" t="s">
        <v>4498</v>
      </c>
      <c r="G187" s="211"/>
      <c r="H187" s="211"/>
      <c r="I187" s="214"/>
      <c r="J187" s="249">
        <f>BK187</f>
        <v>0</v>
      </c>
      <c r="K187" s="211"/>
      <c r="L187" s="216"/>
      <c r="M187" s="217"/>
      <c r="N187" s="218"/>
      <c r="O187" s="218"/>
      <c r="P187" s="219">
        <f>SUM(P188:P192)</f>
        <v>0</v>
      </c>
      <c r="Q187" s="218"/>
      <c r="R187" s="219">
        <f>SUM(R188:R192)</f>
        <v>0</v>
      </c>
      <c r="S187" s="218"/>
      <c r="T187" s="220">
        <f>SUM(T188:T192)</f>
        <v>0</v>
      </c>
      <c r="AR187" s="221" t="s">
        <v>81</v>
      </c>
      <c r="AT187" s="222" t="s">
        <v>72</v>
      </c>
      <c r="AU187" s="222" t="s">
        <v>81</v>
      </c>
      <c r="AY187" s="221" t="s">
        <v>208</v>
      </c>
      <c r="BK187" s="223">
        <f>SUM(BK188:BK192)</f>
        <v>0</v>
      </c>
    </row>
    <row r="188" s="1" customFormat="1" ht="16.5" customHeight="1">
      <c r="B188" s="37"/>
      <c r="C188" s="224" t="s">
        <v>416</v>
      </c>
      <c r="D188" s="224" t="s">
        <v>209</v>
      </c>
      <c r="E188" s="225" t="s">
        <v>4499</v>
      </c>
      <c r="F188" s="226" t="s">
        <v>4500</v>
      </c>
      <c r="G188" s="227" t="s">
        <v>284</v>
      </c>
      <c r="H188" s="228">
        <v>8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4501</v>
      </c>
    </row>
    <row r="189" s="1" customFormat="1" ht="16.5" customHeight="1">
      <c r="B189" s="37"/>
      <c r="C189" s="224" t="s">
        <v>418</v>
      </c>
      <c r="D189" s="224" t="s">
        <v>209</v>
      </c>
      <c r="E189" s="225" t="s">
        <v>4502</v>
      </c>
      <c r="F189" s="226" t="s">
        <v>4503</v>
      </c>
      <c r="G189" s="227" t="s">
        <v>284</v>
      </c>
      <c r="H189" s="228">
        <v>8</v>
      </c>
      <c r="I189" s="229"/>
      <c r="J189" s="230">
        <f>ROUND(I189*H189,2)</f>
        <v>0</v>
      </c>
      <c r="K189" s="226" t="s">
        <v>1</v>
      </c>
      <c r="L189" s="42"/>
      <c r="M189" s="231" t="s">
        <v>1</v>
      </c>
      <c r="N189" s="232" t="s">
        <v>38</v>
      </c>
      <c r="O189" s="85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221</v>
      </c>
      <c r="AT189" s="235" t="s">
        <v>209</v>
      </c>
      <c r="AU189" s="235" t="s">
        <v>83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221</v>
      </c>
      <c r="BM189" s="235" t="s">
        <v>4504</v>
      </c>
    </row>
    <row r="190" s="1" customFormat="1" ht="16.5" customHeight="1">
      <c r="B190" s="37"/>
      <c r="C190" s="224" t="s">
        <v>420</v>
      </c>
      <c r="D190" s="224" t="s">
        <v>209</v>
      </c>
      <c r="E190" s="225" t="s">
        <v>4505</v>
      </c>
      <c r="F190" s="226" t="s">
        <v>4506</v>
      </c>
      <c r="G190" s="227" t="s">
        <v>284</v>
      </c>
      <c r="H190" s="228">
        <v>16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4507</v>
      </c>
    </row>
    <row r="191" s="1" customFormat="1" ht="16.5" customHeight="1">
      <c r="B191" s="37"/>
      <c r="C191" s="224" t="s">
        <v>422</v>
      </c>
      <c r="D191" s="224" t="s">
        <v>209</v>
      </c>
      <c r="E191" s="225" t="s">
        <v>4508</v>
      </c>
      <c r="F191" s="226" t="s">
        <v>4509</v>
      </c>
      <c r="G191" s="227" t="s">
        <v>284</v>
      </c>
      <c r="H191" s="228">
        <v>30</v>
      </c>
      <c r="I191" s="229"/>
      <c r="J191" s="230">
        <f>ROUND(I191*H191,2)</f>
        <v>0</v>
      </c>
      <c r="K191" s="226" t="s">
        <v>1</v>
      </c>
      <c r="L191" s="42"/>
      <c r="M191" s="231" t="s">
        <v>1</v>
      </c>
      <c r="N191" s="232" t="s">
        <v>38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221</v>
      </c>
      <c r="AT191" s="235" t="s">
        <v>209</v>
      </c>
      <c r="AU191" s="235" t="s">
        <v>83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221</v>
      </c>
      <c r="BM191" s="235" t="s">
        <v>4510</v>
      </c>
    </row>
    <row r="192" s="1" customFormat="1" ht="16.5" customHeight="1">
      <c r="B192" s="37"/>
      <c r="C192" s="224" t="s">
        <v>424</v>
      </c>
      <c r="D192" s="224" t="s">
        <v>209</v>
      </c>
      <c r="E192" s="225" t="s">
        <v>4511</v>
      </c>
      <c r="F192" s="226" t="s">
        <v>4512</v>
      </c>
      <c r="G192" s="227" t="s">
        <v>284</v>
      </c>
      <c r="H192" s="228">
        <v>8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221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4513</v>
      </c>
    </row>
    <row r="193" s="10" customFormat="1" ht="22.8" customHeight="1">
      <c r="B193" s="210"/>
      <c r="C193" s="211"/>
      <c r="D193" s="212" t="s">
        <v>72</v>
      </c>
      <c r="E193" s="248" t="s">
        <v>914</v>
      </c>
      <c r="F193" s="248" t="s">
        <v>4514</v>
      </c>
      <c r="G193" s="211"/>
      <c r="H193" s="211"/>
      <c r="I193" s="214"/>
      <c r="J193" s="249">
        <f>BK193</f>
        <v>0</v>
      </c>
      <c r="K193" s="211"/>
      <c r="L193" s="216"/>
      <c r="M193" s="217"/>
      <c r="N193" s="218"/>
      <c r="O193" s="218"/>
      <c r="P193" s="219">
        <f>P194</f>
        <v>0</v>
      </c>
      <c r="Q193" s="218"/>
      <c r="R193" s="219">
        <f>R194</f>
        <v>0</v>
      </c>
      <c r="S193" s="218"/>
      <c r="T193" s="220">
        <f>T194</f>
        <v>0</v>
      </c>
      <c r="AR193" s="221" t="s">
        <v>81</v>
      </c>
      <c r="AT193" s="222" t="s">
        <v>72</v>
      </c>
      <c r="AU193" s="222" t="s">
        <v>81</v>
      </c>
      <c r="AY193" s="221" t="s">
        <v>208</v>
      </c>
      <c r="BK193" s="223">
        <f>BK194</f>
        <v>0</v>
      </c>
    </row>
    <row r="194" s="1" customFormat="1" ht="16.5" customHeight="1">
      <c r="B194" s="37"/>
      <c r="C194" s="224" t="s">
        <v>426</v>
      </c>
      <c r="D194" s="224" t="s">
        <v>209</v>
      </c>
      <c r="E194" s="225" t="s">
        <v>4515</v>
      </c>
      <c r="F194" s="226" t="s">
        <v>4516</v>
      </c>
      <c r="G194" s="227" t="s">
        <v>600</v>
      </c>
      <c r="H194" s="228">
        <v>580</v>
      </c>
      <c r="I194" s="229"/>
      <c r="J194" s="230">
        <f>ROUND(I194*H194,2)</f>
        <v>0</v>
      </c>
      <c r="K194" s="226" t="s">
        <v>1</v>
      </c>
      <c r="L194" s="42"/>
      <c r="M194" s="237" t="s">
        <v>1</v>
      </c>
      <c r="N194" s="238" t="s">
        <v>38</v>
      </c>
      <c r="O194" s="239"/>
      <c r="P194" s="240">
        <f>O194*H194</f>
        <v>0</v>
      </c>
      <c r="Q194" s="240">
        <v>0</v>
      </c>
      <c r="R194" s="240">
        <f>Q194*H194</f>
        <v>0</v>
      </c>
      <c r="S194" s="240">
        <v>0</v>
      </c>
      <c r="T194" s="241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4517</v>
      </c>
    </row>
    <row r="195" s="1" customFormat="1" ht="6.96" customHeight="1">
      <c r="B195" s="60"/>
      <c r="C195" s="61"/>
      <c r="D195" s="61"/>
      <c r="E195" s="61"/>
      <c r="F195" s="61"/>
      <c r="G195" s="61"/>
      <c r="H195" s="61"/>
      <c r="I195" s="182"/>
      <c r="J195" s="61"/>
      <c r="K195" s="61"/>
      <c r="L195" s="42"/>
    </row>
  </sheetData>
  <sheetProtection sheet="1" autoFilter="0" formatColumns="0" formatRows="0" objects="1" scenarios="1" spinCount="100000" saltValue="lzCLByJe4DWGrChZpZVHOEPLRXYHWqUab1UfxIhd4TiucJcNxSFOS60LZTy98QssmJUNLXZYPW+xhckwxTSY3Q==" hashValue="KNT5Fyr2wu3eQzdIHrssvjIkyR/glNtGIcVinuDUODexOiAWmOdwLvWmDwgWfLxOzz/c+g5Mp0XW3U7fxMzPCg==" algorithmName="SHA-512" password="CC35"/>
  <autoFilter ref="C136:K19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5:H125"/>
    <mergeCell ref="E127:H127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185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ht="12" customHeight="1">
      <c r="B8" s="19"/>
      <c r="D8" s="147" t="s">
        <v>187</v>
      </c>
      <c r="L8" s="19"/>
    </row>
    <row r="9" s="1" customFormat="1" ht="16.5" customHeight="1">
      <c r="B9" s="42"/>
      <c r="E9" s="148" t="s">
        <v>4133</v>
      </c>
      <c r="F9" s="1"/>
      <c r="G9" s="1"/>
      <c r="H9" s="1"/>
      <c r="I9" s="149"/>
      <c r="L9" s="42"/>
    </row>
    <row r="10" s="1" customFormat="1" ht="12" customHeight="1">
      <c r="B10" s="42"/>
      <c r="D10" s="147" t="s">
        <v>233</v>
      </c>
      <c r="I10" s="149"/>
      <c r="L10" s="42"/>
    </row>
    <row r="11" s="1" customFormat="1" ht="36.96" customHeight="1">
      <c r="B11" s="42"/>
      <c r="E11" s="150" t="s">
        <v>4518</v>
      </c>
      <c r="F11" s="1"/>
      <c r="G11" s="1"/>
      <c r="H11" s="1"/>
      <c r="I11" s="149"/>
      <c r="L11" s="42"/>
    </row>
    <row r="12" s="1" customFormat="1">
      <c r="B12" s="42"/>
      <c r="I12" s="149"/>
      <c r="L12" s="42"/>
    </row>
    <row r="13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="1" customFormat="1" ht="10.8" customHeight="1">
      <c r="B15" s="42"/>
      <c r="I15" s="149"/>
      <c r="L15" s="42"/>
    </row>
    <row r="16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="1" customFormat="1" ht="6.96" customHeight="1">
      <c r="B18" s="42"/>
      <c r="I18" s="149"/>
      <c r="L18" s="42"/>
    </row>
    <row r="19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="1" customFormat="1" ht="6.96" customHeight="1">
      <c r="B21" s="42"/>
      <c r="I21" s="149"/>
      <c r="L21" s="42"/>
    </row>
    <row r="2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="1" customFormat="1" ht="6.96" customHeight="1">
      <c r="B24" s="42"/>
      <c r="I24" s="149"/>
      <c r="L24" s="42"/>
    </row>
    <row r="25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="1" customFormat="1" ht="6.96" customHeight="1">
      <c r="B27" s="42"/>
      <c r="I27" s="149"/>
      <c r="L27" s="42"/>
    </row>
    <row r="28" s="1" customFormat="1" ht="12" customHeight="1">
      <c r="B28" s="42"/>
      <c r="D28" s="147" t="s">
        <v>32</v>
      </c>
      <c r="I28" s="149"/>
      <c r="L28" s="42"/>
    </row>
    <row r="29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="1" customFormat="1" ht="6.96" customHeight="1">
      <c r="B30" s="42"/>
      <c r="I30" s="149"/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="1" customFormat="1" ht="25.44" customHeight="1">
      <c r="B32" s="42"/>
      <c r="D32" s="157" t="s">
        <v>33</v>
      </c>
      <c r="I32" s="149"/>
      <c r="J32" s="158">
        <f>ROUND(J144,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="1" customFormat="1" ht="14.4" customHeight="1">
      <c r="B35" s="42"/>
      <c r="D35" s="161" t="s">
        <v>37</v>
      </c>
      <c r="E35" s="147" t="s">
        <v>38</v>
      </c>
      <c r="F35" s="162">
        <f>ROUND((SUM(BE144:BE271)),  2)</f>
        <v>0</v>
      </c>
      <c r="I35" s="163">
        <v>0.20999999999999999</v>
      </c>
      <c r="J35" s="162">
        <f>ROUND(((SUM(BE144:BE271))*I35),  2)</f>
        <v>0</v>
      </c>
      <c r="L35" s="42"/>
    </row>
    <row r="36" s="1" customFormat="1" ht="14.4" customHeight="1">
      <c r="B36" s="42"/>
      <c r="E36" s="147" t="s">
        <v>39</v>
      </c>
      <c r="F36" s="162">
        <f>ROUND((SUM(BF144:BF271)),  2)</f>
        <v>0</v>
      </c>
      <c r="I36" s="163">
        <v>0.14999999999999999</v>
      </c>
      <c r="J36" s="162">
        <f>ROUND(((SUM(BF144:BF271))*I36),  2)</f>
        <v>0</v>
      </c>
      <c r="L36" s="42"/>
    </row>
    <row r="37" hidden="1" s="1" customFormat="1" ht="14.4" customHeight="1">
      <c r="B37" s="42"/>
      <c r="E37" s="147" t="s">
        <v>40</v>
      </c>
      <c r="F37" s="162">
        <f>ROUND((SUM(BG144:BG271)),  2)</f>
        <v>0</v>
      </c>
      <c r="I37" s="163">
        <v>0.20999999999999999</v>
      </c>
      <c r="J37" s="162">
        <f>0</f>
        <v>0</v>
      </c>
      <c r="L37" s="42"/>
    </row>
    <row r="38" hidden="1" s="1" customFormat="1" ht="14.4" customHeight="1">
      <c r="B38" s="42"/>
      <c r="E38" s="147" t="s">
        <v>41</v>
      </c>
      <c r="F38" s="162">
        <f>ROUND((SUM(BH144:BH271)),  2)</f>
        <v>0</v>
      </c>
      <c r="I38" s="163">
        <v>0.14999999999999999</v>
      </c>
      <c r="J38" s="162">
        <f>0</f>
        <v>0</v>
      </c>
      <c r="L38" s="42"/>
    </row>
    <row r="39" hidden="1" s="1" customFormat="1" ht="14.4" customHeight="1">
      <c r="B39" s="42"/>
      <c r="E39" s="147" t="s">
        <v>42</v>
      </c>
      <c r="F39" s="162">
        <f>ROUND((SUM(BI144:BI271)),  2)</f>
        <v>0</v>
      </c>
      <c r="I39" s="163">
        <v>0</v>
      </c>
      <c r="J39" s="162">
        <f>0</f>
        <v>0</v>
      </c>
      <c r="L39" s="42"/>
    </row>
    <row r="40" s="1" customFormat="1" ht="6.96" customHeight="1">
      <c r="B40" s="42"/>
      <c r="I40" s="149"/>
      <c r="L40" s="42"/>
    </row>
    <row r="41" s="1" customFormat="1" ht="25.4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="1" customFormat="1" ht="14.4" customHeight="1">
      <c r="B42" s="42"/>
      <c r="I42" s="149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="1" customFormat="1" ht="16.5" customHeight="1">
      <c r="B87" s="37"/>
      <c r="C87" s="38"/>
      <c r="D87" s="38"/>
      <c r="E87" s="186" t="s">
        <v>4133</v>
      </c>
      <c r="F87" s="38"/>
      <c r="G87" s="38"/>
      <c r="H87" s="38"/>
      <c r="I87" s="149"/>
      <c r="J87" s="38"/>
      <c r="K87" s="38"/>
      <c r="L87" s="42"/>
    </row>
    <row r="88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="1" customFormat="1" ht="16.5" customHeight="1">
      <c r="B89" s="37"/>
      <c r="C89" s="38"/>
      <c r="D89" s="38"/>
      <c r="E89" s="70" t="str">
        <f>E11</f>
        <v>ST - Stavební</v>
      </c>
      <c r="F89" s="38"/>
      <c r="G89" s="38"/>
      <c r="H89" s="38"/>
      <c r="I89" s="149"/>
      <c r="J89" s="38"/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="1" customFormat="1" ht="29.28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J144</f>
        <v>0</v>
      </c>
      <c r="K98" s="38"/>
      <c r="L98" s="42"/>
      <c r="AU98" s="16" t="s">
        <v>193</v>
      </c>
    </row>
    <row r="99" s="8" customFormat="1" ht="24.96" customHeight="1">
      <c r="B99" s="192"/>
      <c r="C99" s="193"/>
      <c r="D99" s="194" t="s">
        <v>4519</v>
      </c>
      <c r="E99" s="195"/>
      <c r="F99" s="195"/>
      <c r="G99" s="195"/>
      <c r="H99" s="195"/>
      <c r="I99" s="196"/>
      <c r="J99" s="197">
        <f>J145</f>
        <v>0</v>
      </c>
      <c r="K99" s="193"/>
      <c r="L99" s="198"/>
    </row>
    <row r="100" s="8" customFormat="1" ht="24.96" customHeight="1">
      <c r="B100" s="192"/>
      <c r="C100" s="193"/>
      <c r="D100" s="194" t="s">
        <v>4520</v>
      </c>
      <c r="E100" s="195"/>
      <c r="F100" s="195"/>
      <c r="G100" s="195"/>
      <c r="H100" s="195"/>
      <c r="I100" s="196"/>
      <c r="J100" s="197">
        <f>J159</f>
        <v>0</v>
      </c>
      <c r="K100" s="193"/>
      <c r="L100" s="198"/>
    </row>
    <row r="101" s="8" customFormat="1" ht="24.96" customHeight="1">
      <c r="B101" s="192"/>
      <c r="C101" s="193"/>
      <c r="D101" s="194" t="s">
        <v>4521</v>
      </c>
      <c r="E101" s="195"/>
      <c r="F101" s="195"/>
      <c r="G101" s="195"/>
      <c r="H101" s="195"/>
      <c r="I101" s="196"/>
      <c r="J101" s="197">
        <f>J161</f>
        <v>0</v>
      </c>
      <c r="K101" s="193"/>
      <c r="L101" s="198"/>
    </row>
    <row r="102" s="8" customFormat="1" ht="24.96" customHeight="1">
      <c r="B102" s="192"/>
      <c r="C102" s="193"/>
      <c r="D102" s="194" t="s">
        <v>4522</v>
      </c>
      <c r="E102" s="195"/>
      <c r="F102" s="195"/>
      <c r="G102" s="195"/>
      <c r="H102" s="195"/>
      <c r="I102" s="196"/>
      <c r="J102" s="197">
        <f>J167</f>
        <v>0</v>
      </c>
      <c r="K102" s="193"/>
      <c r="L102" s="198"/>
    </row>
    <row r="103" s="8" customFormat="1" ht="24.96" customHeight="1">
      <c r="B103" s="192"/>
      <c r="C103" s="193"/>
      <c r="D103" s="194" t="s">
        <v>4523</v>
      </c>
      <c r="E103" s="195"/>
      <c r="F103" s="195"/>
      <c r="G103" s="195"/>
      <c r="H103" s="195"/>
      <c r="I103" s="196"/>
      <c r="J103" s="197">
        <f>J175</f>
        <v>0</v>
      </c>
      <c r="K103" s="193"/>
      <c r="L103" s="198"/>
    </row>
    <row r="104" s="8" customFormat="1" ht="24.96" customHeight="1">
      <c r="B104" s="192"/>
      <c r="C104" s="193"/>
      <c r="D104" s="194" t="s">
        <v>4524</v>
      </c>
      <c r="E104" s="195"/>
      <c r="F104" s="195"/>
      <c r="G104" s="195"/>
      <c r="H104" s="195"/>
      <c r="I104" s="196"/>
      <c r="J104" s="197">
        <f>J178</f>
        <v>0</v>
      </c>
      <c r="K104" s="193"/>
      <c r="L104" s="198"/>
    </row>
    <row r="105" s="8" customFormat="1" ht="24.96" customHeight="1">
      <c r="B105" s="192"/>
      <c r="C105" s="193"/>
      <c r="D105" s="194" t="s">
        <v>4525</v>
      </c>
      <c r="E105" s="195"/>
      <c r="F105" s="195"/>
      <c r="G105" s="195"/>
      <c r="H105" s="195"/>
      <c r="I105" s="196"/>
      <c r="J105" s="197">
        <f>J182</f>
        <v>0</v>
      </c>
      <c r="K105" s="193"/>
      <c r="L105" s="198"/>
    </row>
    <row r="106" s="8" customFormat="1" ht="24.96" customHeight="1">
      <c r="B106" s="192"/>
      <c r="C106" s="193"/>
      <c r="D106" s="194" t="s">
        <v>4526</v>
      </c>
      <c r="E106" s="195"/>
      <c r="F106" s="195"/>
      <c r="G106" s="195"/>
      <c r="H106" s="195"/>
      <c r="I106" s="196"/>
      <c r="J106" s="197">
        <f>J186</f>
        <v>0</v>
      </c>
      <c r="K106" s="193"/>
      <c r="L106" s="198"/>
    </row>
    <row r="107" s="8" customFormat="1" ht="24.96" customHeight="1">
      <c r="B107" s="192"/>
      <c r="C107" s="193"/>
      <c r="D107" s="194" t="s">
        <v>4527</v>
      </c>
      <c r="E107" s="195"/>
      <c r="F107" s="195"/>
      <c r="G107" s="195"/>
      <c r="H107" s="195"/>
      <c r="I107" s="196"/>
      <c r="J107" s="197">
        <f>J188</f>
        <v>0</v>
      </c>
      <c r="K107" s="193"/>
      <c r="L107" s="198"/>
    </row>
    <row r="108" s="8" customFormat="1" ht="24.96" customHeight="1">
      <c r="B108" s="192"/>
      <c r="C108" s="193"/>
      <c r="D108" s="194" t="s">
        <v>4528</v>
      </c>
      <c r="E108" s="195"/>
      <c r="F108" s="195"/>
      <c r="G108" s="195"/>
      <c r="H108" s="195"/>
      <c r="I108" s="196"/>
      <c r="J108" s="197">
        <f>J192</f>
        <v>0</v>
      </c>
      <c r="K108" s="193"/>
      <c r="L108" s="198"/>
    </row>
    <row r="109" s="8" customFormat="1" ht="24.96" customHeight="1">
      <c r="B109" s="192"/>
      <c r="C109" s="193"/>
      <c r="D109" s="194" t="s">
        <v>4529</v>
      </c>
      <c r="E109" s="195"/>
      <c r="F109" s="195"/>
      <c r="G109" s="195"/>
      <c r="H109" s="195"/>
      <c r="I109" s="196"/>
      <c r="J109" s="197">
        <f>J196</f>
        <v>0</v>
      </c>
      <c r="K109" s="193"/>
      <c r="L109" s="198"/>
    </row>
    <row r="110" s="8" customFormat="1" ht="24.96" customHeight="1">
      <c r="B110" s="192"/>
      <c r="C110" s="193"/>
      <c r="D110" s="194" t="s">
        <v>4530</v>
      </c>
      <c r="E110" s="195"/>
      <c r="F110" s="195"/>
      <c r="G110" s="195"/>
      <c r="H110" s="195"/>
      <c r="I110" s="196"/>
      <c r="J110" s="197">
        <f>J199</f>
        <v>0</v>
      </c>
      <c r="K110" s="193"/>
      <c r="L110" s="198"/>
    </row>
    <row r="111" s="8" customFormat="1" ht="24.96" customHeight="1">
      <c r="B111" s="192"/>
      <c r="C111" s="193"/>
      <c r="D111" s="194" t="s">
        <v>4531</v>
      </c>
      <c r="E111" s="195"/>
      <c r="F111" s="195"/>
      <c r="G111" s="195"/>
      <c r="H111" s="195"/>
      <c r="I111" s="196"/>
      <c r="J111" s="197">
        <f>J209</f>
        <v>0</v>
      </c>
      <c r="K111" s="193"/>
      <c r="L111" s="198"/>
    </row>
    <row r="112" s="8" customFormat="1" ht="24.96" customHeight="1">
      <c r="B112" s="192"/>
      <c r="C112" s="193"/>
      <c r="D112" s="194" t="s">
        <v>4532</v>
      </c>
      <c r="E112" s="195"/>
      <c r="F112" s="195"/>
      <c r="G112" s="195"/>
      <c r="H112" s="195"/>
      <c r="I112" s="196"/>
      <c r="J112" s="197">
        <f>J211</f>
        <v>0</v>
      </c>
      <c r="K112" s="193"/>
      <c r="L112" s="198"/>
    </row>
    <row r="113" s="8" customFormat="1" ht="24.96" customHeight="1">
      <c r="B113" s="192"/>
      <c r="C113" s="193"/>
      <c r="D113" s="194" t="s">
        <v>4533</v>
      </c>
      <c r="E113" s="195"/>
      <c r="F113" s="195"/>
      <c r="G113" s="195"/>
      <c r="H113" s="195"/>
      <c r="I113" s="196"/>
      <c r="J113" s="197">
        <f>J215</f>
        <v>0</v>
      </c>
      <c r="K113" s="193"/>
      <c r="L113" s="198"/>
    </row>
    <row r="114" s="8" customFormat="1" ht="24.96" customHeight="1">
      <c r="B114" s="192"/>
      <c r="C114" s="193"/>
      <c r="D114" s="194" t="s">
        <v>2460</v>
      </c>
      <c r="E114" s="195"/>
      <c r="F114" s="195"/>
      <c r="G114" s="195"/>
      <c r="H114" s="195"/>
      <c r="I114" s="196"/>
      <c r="J114" s="197">
        <f>J220</f>
        <v>0</v>
      </c>
      <c r="K114" s="193"/>
      <c r="L114" s="198"/>
    </row>
    <row r="115" s="8" customFormat="1" ht="24.96" customHeight="1">
      <c r="B115" s="192"/>
      <c r="C115" s="193"/>
      <c r="D115" s="194" t="s">
        <v>4534</v>
      </c>
      <c r="E115" s="195"/>
      <c r="F115" s="195"/>
      <c r="G115" s="195"/>
      <c r="H115" s="195"/>
      <c r="I115" s="196"/>
      <c r="J115" s="197">
        <f>J231</f>
        <v>0</v>
      </c>
      <c r="K115" s="193"/>
      <c r="L115" s="198"/>
    </row>
    <row r="116" s="8" customFormat="1" ht="24.96" customHeight="1">
      <c r="B116" s="192"/>
      <c r="C116" s="193"/>
      <c r="D116" s="194" t="s">
        <v>2461</v>
      </c>
      <c r="E116" s="195"/>
      <c r="F116" s="195"/>
      <c r="G116" s="195"/>
      <c r="H116" s="195"/>
      <c r="I116" s="196"/>
      <c r="J116" s="197">
        <f>J235</f>
        <v>0</v>
      </c>
      <c r="K116" s="193"/>
      <c r="L116" s="198"/>
    </row>
    <row r="117" s="8" customFormat="1" ht="24.96" customHeight="1">
      <c r="B117" s="192"/>
      <c r="C117" s="193"/>
      <c r="D117" s="194" t="s">
        <v>2462</v>
      </c>
      <c r="E117" s="195"/>
      <c r="F117" s="195"/>
      <c r="G117" s="195"/>
      <c r="H117" s="195"/>
      <c r="I117" s="196"/>
      <c r="J117" s="197">
        <f>J237</f>
        <v>0</v>
      </c>
      <c r="K117" s="193"/>
      <c r="L117" s="198"/>
    </row>
    <row r="118" s="8" customFormat="1" ht="24.96" customHeight="1">
      <c r="B118" s="192"/>
      <c r="C118" s="193"/>
      <c r="D118" s="194" t="s">
        <v>4535</v>
      </c>
      <c r="E118" s="195"/>
      <c r="F118" s="195"/>
      <c r="G118" s="195"/>
      <c r="H118" s="195"/>
      <c r="I118" s="196"/>
      <c r="J118" s="197">
        <f>J243</f>
        <v>0</v>
      </c>
      <c r="K118" s="193"/>
      <c r="L118" s="198"/>
    </row>
    <row r="119" s="8" customFormat="1" ht="24.96" customHeight="1">
      <c r="B119" s="192"/>
      <c r="C119" s="193"/>
      <c r="D119" s="194" t="s">
        <v>4536</v>
      </c>
      <c r="E119" s="195"/>
      <c r="F119" s="195"/>
      <c r="G119" s="195"/>
      <c r="H119" s="195"/>
      <c r="I119" s="196"/>
      <c r="J119" s="197">
        <f>J245</f>
        <v>0</v>
      </c>
      <c r="K119" s="193"/>
      <c r="L119" s="198"/>
    </row>
    <row r="120" s="8" customFormat="1" ht="24.96" customHeight="1">
      <c r="B120" s="192"/>
      <c r="C120" s="193"/>
      <c r="D120" s="194" t="s">
        <v>4537</v>
      </c>
      <c r="E120" s="195"/>
      <c r="F120" s="195"/>
      <c r="G120" s="195"/>
      <c r="H120" s="195"/>
      <c r="I120" s="196"/>
      <c r="J120" s="197">
        <f>J247</f>
        <v>0</v>
      </c>
      <c r="K120" s="193"/>
      <c r="L120" s="198"/>
    </row>
    <row r="121" s="8" customFormat="1" ht="24.96" customHeight="1">
      <c r="B121" s="192"/>
      <c r="C121" s="193"/>
      <c r="D121" s="194" t="s">
        <v>2464</v>
      </c>
      <c r="E121" s="195"/>
      <c r="F121" s="195"/>
      <c r="G121" s="195"/>
      <c r="H121" s="195"/>
      <c r="I121" s="196"/>
      <c r="J121" s="197">
        <f>J253</f>
        <v>0</v>
      </c>
      <c r="K121" s="193"/>
      <c r="L121" s="198"/>
    </row>
    <row r="122" s="8" customFormat="1" ht="24.96" customHeight="1">
      <c r="B122" s="192"/>
      <c r="C122" s="193"/>
      <c r="D122" s="194" t="s">
        <v>4538</v>
      </c>
      <c r="E122" s="195"/>
      <c r="F122" s="195"/>
      <c r="G122" s="195"/>
      <c r="H122" s="195"/>
      <c r="I122" s="196"/>
      <c r="J122" s="197">
        <f>J261</f>
        <v>0</v>
      </c>
      <c r="K122" s="193"/>
      <c r="L122" s="198"/>
    </row>
    <row r="123" s="1" customFormat="1" ht="21.84" customHeight="1">
      <c r="B123" s="37"/>
      <c r="C123" s="38"/>
      <c r="D123" s="38"/>
      <c r="E123" s="38"/>
      <c r="F123" s="38"/>
      <c r="G123" s="38"/>
      <c r="H123" s="38"/>
      <c r="I123" s="149"/>
      <c r="J123" s="38"/>
      <c r="K123" s="38"/>
      <c r="L123" s="42"/>
    </row>
    <row r="124" s="1" customFormat="1" ht="6.96" customHeight="1">
      <c r="B124" s="60"/>
      <c r="C124" s="61"/>
      <c r="D124" s="61"/>
      <c r="E124" s="61"/>
      <c r="F124" s="61"/>
      <c r="G124" s="61"/>
      <c r="H124" s="61"/>
      <c r="I124" s="182"/>
      <c r="J124" s="61"/>
      <c r="K124" s="61"/>
      <c r="L124" s="42"/>
    </row>
    <row r="128" s="1" customFormat="1" ht="6.96" customHeight="1">
      <c r="B128" s="62"/>
      <c r="C128" s="63"/>
      <c r="D128" s="63"/>
      <c r="E128" s="63"/>
      <c r="F128" s="63"/>
      <c r="G128" s="63"/>
      <c r="H128" s="63"/>
      <c r="I128" s="185"/>
      <c r="J128" s="63"/>
      <c r="K128" s="63"/>
      <c r="L128" s="42"/>
    </row>
    <row r="129" s="1" customFormat="1" ht="24.96" customHeight="1">
      <c r="B129" s="37"/>
      <c r="C129" s="22" t="s">
        <v>194</v>
      </c>
      <c r="D129" s="38"/>
      <c r="E129" s="38"/>
      <c r="F129" s="38"/>
      <c r="G129" s="38"/>
      <c r="H129" s="38"/>
      <c r="I129" s="149"/>
      <c r="J129" s="38"/>
      <c r="K129" s="38"/>
      <c r="L129" s="42"/>
    </row>
    <row r="130" s="1" customFormat="1" ht="6.96" customHeight="1">
      <c r="B130" s="37"/>
      <c r="C130" s="38"/>
      <c r="D130" s="38"/>
      <c r="E130" s="38"/>
      <c r="F130" s="38"/>
      <c r="G130" s="38"/>
      <c r="H130" s="38"/>
      <c r="I130" s="149"/>
      <c r="J130" s="38"/>
      <c r="K130" s="38"/>
      <c r="L130" s="42"/>
    </row>
    <row r="131" s="1" customFormat="1" ht="12" customHeight="1">
      <c r="B131" s="37"/>
      <c r="C131" s="31" t="s">
        <v>16</v>
      </c>
      <c r="D131" s="38"/>
      <c r="E131" s="38"/>
      <c r="F131" s="38"/>
      <c r="G131" s="38"/>
      <c r="H131" s="38"/>
      <c r="I131" s="149"/>
      <c r="J131" s="38"/>
      <c r="K131" s="38"/>
      <c r="L131" s="42"/>
    </row>
    <row r="132" s="1" customFormat="1" ht="16.5" customHeight="1">
      <c r="B132" s="37"/>
      <c r="C132" s="38"/>
      <c r="D132" s="38"/>
      <c r="E132" s="186" t="str">
        <f>E7</f>
        <v>NOVÝ ZDROJ TEPLA, TEPLOVODNÍ ROZVODY A REGULACE VYTÁPĚNÍ DŘEVOTERM s.r.o, BŘEZOVÁ</v>
      </c>
      <c r="F132" s="31"/>
      <c r="G132" s="31"/>
      <c r="H132" s="31"/>
      <c r="I132" s="149"/>
      <c r="J132" s="38"/>
      <c r="K132" s="38"/>
      <c r="L132" s="42"/>
    </row>
    <row r="133" ht="12" customHeight="1">
      <c r="B133" s="20"/>
      <c r="C133" s="31" t="s">
        <v>187</v>
      </c>
      <c r="D133" s="21"/>
      <c r="E133" s="21"/>
      <c r="F133" s="21"/>
      <c r="G133" s="21"/>
      <c r="H133" s="21"/>
      <c r="I133" s="141"/>
      <c r="J133" s="21"/>
      <c r="K133" s="21"/>
      <c r="L133" s="19"/>
    </row>
    <row r="134" s="1" customFormat="1" ht="16.5" customHeight="1">
      <c r="B134" s="37"/>
      <c r="C134" s="38"/>
      <c r="D134" s="38"/>
      <c r="E134" s="186" t="s">
        <v>4133</v>
      </c>
      <c r="F134" s="38"/>
      <c r="G134" s="38"/>
      <c r="H134" s="38"/>
      <c r="I134" s="149"/>
      <c r="J134" s="38"/>
      <c r="K134" s="38"/>
      <c r="L134" s="42"/>
    </row>
    <row r="135" s="1" customFormat="1" ht="12" customHeight="1">
      <c r="B135" s="37"/>
      <c r="C135" s="31" t="s">
        <v>233</v>
      </c>
      <c r="D135" s="38"/>
      <c r="E135" s="38"/>
      <c r="F135" s="38"/>
      <c r="G135" s="38"/>
      <c r="H135" s="38"/>
      <c r="I135" s="149"/>
      <c r="J135" s="38"/>
      <c r="K135" s="38"/>
      <c r="L135" s="42"/>
    </row>
    <row r="136" s="1" customFormat="1" ht="16.5" customHeight="1">
      <c r="B136" s="37"/>
      <c r="C136" s="38"/>
      <c r="D136" s="38"/>
      <c r="E136" s="70" t="str">
        <f>E11</f>
        <v>ST - Stavební</v>
      </c>
      <c r="F136" s="38"/>
      <c r="G136" s="38"/>
      <c r="H136" s="38"/>
      <c r="I136" s="149"/>
      <c r="J136" s="38"/>
      <c r="K136" s="38"/>
      <c r="L136" s="42"/>
    </row>
    <row r="137" s="1" customFormat="1" ht="6.96" customHeight="1">
      <c r="B137" s="37"/>
      <c r="C137" s="38"/>
      <c r="D137" s="38"/>
      <c r="E137" s="38"/>
      <c r="F137" s="38"/>
      <c r="G137" s="38"/>
      <c r="H137" s="38"/>
      <c r="I137" s="149"/>
      <c r="J137" s="38"/>
      <c r="K137" s="38"/>
      <c r="L137" s="42"/>
    </row>
    <row r="138" s="1" customFormat="1" ht="12" customHeight="1">
      <c r="B138" s="37"/>
      <c r="C138" s="31" t="s">
        <v>20</v>
      </c>
      <c r="D138" s="38"/>
      <c r="E138" s="38"/>
      <c r="F138" s="26" t="str">
        <f>F14</f>
        <v xml:space="preserve"> </v>
      </c>
      <c r="G138" s="38"/>
      <c r="H138" s="38"/>
      <c r="I138" s="151" t="s">
        <v>22</v>
      </c>
      <c r="J138" s="73" t="str">
        <f>IF(J14="","",J14)</f>
        <v>26. 4. 2019</v>
      </c>
      <c r="K138" s="38"/>
      <c r="L138" s="42"/>
    </row>
    <row r="139" s="1" customFormat="1" ht="6.96" customHeight="1">
      <c r="B139" s="37"/>
      <c r="C139" s="38"/>
      <c r="D139" s="38"/>
      <c r="E139" s="38"/>
      <c r="F139" s="38"/>
      <c r="G139" s="38"/>
      <c r="H139" s="38"/>
      <c r="I139" s="149"/>
      <c r="J139" s="38"/>
      <c r="K139" s="38"/>
      <c r="L139" s="42"/>
    </row>
    <row r="140" s="1" customFormat="1" ht="15.15" customHeight="1">
      <c r="B140" s="37"/>
      <c r="C140" s="31" t="s">
        <v>24</v>
      </c>
      <c r="D140" s="38"/>
      <c r="E140" s="38"/>
      <c r="F140" s="26" t="str">
        <f>E17</f>
        <v xml:space="preserve"> </v>
      </c>
      <c r="G140" s="38"/>
      <c r="H140" s="38"/>
      <c r="I140" s="151" t="s">
        <v>29</v>
      </c>
      <c r="J140" s="35" t="str">
        <f>E23</f>
        <v xml:space="preserve"> </v>
      </c>
      <c r="K140" s="38"/>
      <c r="L140" s="42"/>
    </row>
    <row r="141" s="1" customFormat="1" ht="15.15" customHeight="1">
      <c r="B141" s="37"/>
      <c r="C141" s="31" t="s">
        <v>27</v>
      </c>
      <c r="D141" s="38"/>
      <c r="E141" s="38"/>
      <c r="F141" s="26" t="str">
        <f>IF(E20="","",E20)</f>
        <v>Vyplň údaj</v>
      </c>
      <c r="G141" s="38"/>
      <c r="H141" s="38"/>
      <c r="I141" s="151" t="s">
        <v>30</v>
      </c>
      <c r="J141" s="35" t="str">
        <f>E26</f>
        <v xml:space="preserve"> </v>
      </c>
      <c r="K141" s="38"/>
      <c r="L141" s="42"/>
    </row>
    <row r="142" s="1" customFormat="1" ht="10.32" customHeight="1">
      <c r="B142" s="37"/>
      <c r="C142" s="38"/>
      <c r="D142" s="38"/>
      <c r="E142" s="38"/>
      <c r="F142" s="38"/>
      <c r="G142" s="38"/>
      <c r="H142" s="38"/>
      <c r="I142" s="149"/>
      <c r="J142" s="38"/>
      <c r="K142" s="38"/>
      <c r="L142" s="42"/>
    </row>
    <row r="143" s="9" customFormat="1" ht="29.28" customHeight="1">
      <c r="B143" s="199"/>
      <c r="C143" s="200" t="s">
        <v>195</v>
      </c>
      <c r="D143" s="201" t="s">
        <v>58</v>
      </c>
      <c r="E143" s="201" t="s">
        <v>54</v>
      </c>
      <c r="F143" s="201" t="s">
        <v>55</v>
      </c>
      <c r="G143" s="201" t="s">
        <v>196</v>
      </c>
      <c r="H143" s="201" t="s">
        <v>197</v>
      </c>
      <c r="I143" s="202" t="s">
        <v>198</v>
      </c>
      <c r="J143" s="203" t="s">
        <v>191</v>
      </c>
      <c r="K143" s="204" t="s">
        <v>199</v>
      </c>
      <c r="L143" s="205"/>
      <c r="M143" s="94" t="s">
        <v>1</v>
      </c>
      <c r="N143" s="95" t="s">
        <v>37</v>
      </c>
      <c r="O143" s="95" t="s">
        <v>200</v>
      </c>
      <c r="P143" s="95" t="s">
        <v>201</v>
      </c>
      <c r="Q143" s="95" t="s">
        <v>202</v>
      </c>
      <c r="R143" s="95" t="s">
        <v>203</v>
      </c>
      <c r="S143" s="95" t="s">
        <v>204</v>
      </c>
      <c r="T143" s="96" t="s">
        <v>205</v>
      </c>
    </row>
    <row r="144" s="1" customFormat="1" ht="22.8" customHeight="1">
      <c r="B144" s="37"/>
      <c r="C144" s="101" t="s">
        <v>206</v>
      </c>
      <c r="D144" s="38"/>
      <c r="E144" s="38"/>
      <c r="F144" s="38"/>
      <c r="G144" s="38"/>
      <c r="H144" s="38"/>
      <c r="I144" s="149"/>
      <c r="J144" s="206">
        <f>BK144</f>
        <v>0</v>
      </c>
      <c r="K144" s="38"/>
      <c r="L144" s="42"/>
      <c r="M144" s="97"/>
      <c r="N144" s="98"/>
      <c r="O144" s="98"/>
      <c r="P144" s="207">
        <f>P145+P159+P161+P167+P175+P178+P182+P186+P188+P192+P196+P199+P209+P211+P215+P220+P231+P235+P237+P243+P245+P247+P253+P261</f>
        <v>0</v>
      </c>
      <c r="Q144" s="98"/>
      <c r="R144" s="207">
        <f>R145+R159+R161+R167+R175+R178+R182+R186+R188+R192+R196+R199+R209+R211+R215+R220+R231+R235+R237+R243+R245+R247+R253+R261</f>
        <v>0</v>
      </c>
      <c r="S144" s="98"/>
      <c r="T144" s="208">
        <f>T145+T159+T161+T167+T175+T178+T182+T186+T188+T192+T196+T199+T209+T211+T215+T220+T231+T235+T237+T243+T245+T247+T253+T261</f>
        <v>0</v>
      </c>
      <c r="AT144" s="16" t="s">
        <v>72</v>
      </c>
      <c r="AU144" s="16" t="s">
        <v>193</v>
      </c>
      <c r="BK144" s="209">
        <f>BK145+BK159+BK161+BK167+BK175+BK178+BK182+BK186+BK188+BK192+BK196+BK199+BK209+BK211+BK215+BK220+BK231+BK235+BK237+BK243+BK245+BK247+BK253+BK261</f>
        <v>0</v>
      </c>
    </row>
    <row r="145" s="10" customFormat="1" ht="25.92" customHeight="1">
      <c r="B145" s="210"/>
      <c r="C145" s="211"/>
      <c r="D145" s="212" t="s">
        <v>72</v>
      </c>
      <c r="E145" s="213" t="s">
        <v>317</v>
      </c>
      <c r="F145" s="213" t="s">
        <v>4539</v>
      </c>
      <c r="G145" s="211"/>
      <c r="H145" s="211"/>
      <c r="I145" s="214"/>
      <c r="J145" s="215">
        <f>BK145</f>
        <v>0</v>
      </c>
      <c r="K145" s="211"/>
      <c r="L145" s="216"/>
      <c r="M145" s="217"/>
      <c r="N145" s="218"/>
      <c r="O145" s="218"/>
      <c r="P145" s="219">
        <f>SUM(P146:P158)</f>
        <v>0</v>
      </c>
      <c r="Q145" s="218"/>
      <c r="R145" s="219">
        <f>SUM(R146:R158)</f>
        <v>0</v>
      </c>
      <c r="S145" s="218"/>
      <c r="T145" s="220">
        <f>SUM(T146:T158)</f>
        <v>0</v>
      </c>
      <c r="AR145" s="221" t="s">
        <v>81</v>
      </c>
      <c r="AT145" s="222" t="s">
        <v>72</v>
      </c>
      <c r="AU145" s="222" t="s">
        <v>73</v>
      </c>
      <c r="AY145" s="221" t="s">
        <v>208</v>
      </c>
      <c r="BK145" s="223">
        <f>SUM(BK146:BK158)</f>
        <v>0</v>
      </c>
    </row>
    <row r="146" s="1" customFormat="1" ht="16.5" customHeight="1">
      <c r="B146" s="37"/>
      <c r="C146" s="224" t="s">
        <v>81</v>
      </c>
      <c r="D146" s="224" t="s">
        <v>209</v>
      </c>
      <c r="E146" s="225" t="s">
        <v>4540</v>
      </c>
      <c r="F146" s="226" t="s">
        <v>4541</v>
      </c>
      <c r="G146" s="227" t="s">
        <v>712</v>
      </c>
      <c r="H146" s="228">
        <v>17.030000000000001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221</v>
      </c>
      <c r="AT146" s="235" t="s">
        <v>209</v>
      </c>
      <c r="AU146" s="235" t="s">
        <v>81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221</v>
      </c>
      <c r="BM146" s="235" t="s">
        <v>4542</v>
      </c>
    </row>
    <row r="147" s="1" customFormat="1" ht="16.5" customHeight="1">
      <c r="B147" s="37"/>
      <c r="C147" s="224" t="s">
        <v>83</v>
      </c>
      <c r="D147" s="224" t="s">
        <v>209</v>
      </c>
      <c r="E147" s="225" t="s">
        <v>4543</v>
      </c>
      <c r="F147" s="226" t="s">
        <v>4544</v>
      </c>
      <c r="G147" s="227" t="s">
        <v>712</v>
      </c>
      <c r="H147" s="228">
        <v>10.4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221</v>
      </c>
      <c r="AT147" s="235" t="s">
        <v>209</v>
      </c>
      <c r="AU147" s="235" t="s">
        <v>81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221</v>
      </c>
      <c r="BM147" s="235" t="s">
        <v>4545</v>
      </c>
    </row>
    <row r="148" s="1" customFormat="1" ht="16.5" customHeight="1">
      <c r="B148" s="37"/>
      <c r="C148" s="224" t="s">
        <v>104</v>
      </c>
      <c r="D148" s="224" t="s">
        <v>209</v>
      </c>
      <c r="E148" s="225" t="s">
        <v>4546</v>
      </c>
      <c r="F148" s="226" t="s">
        <v>4547</v>
      </c>
      <c r="G148" s="227" t="s">
        <v>712</v>
      </c>
      <c r="H148" s="228">
        <v>17.030000000000001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221</v>
      </c>
      <c r="AT148" s="235" t="s">
        <v>209</v>
      </c>
      <c r="AU148" s="235" t="s">
        <v>81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221</v>
      </c>
      <c r="BM148" s="235" t="s">
        <v>4548</v>
      </c>
    </row>
    <row r="149" s="1" customFormat="1" ht="16.5" customHeight="1">
      <c r="B149" s="37"/>
      <c r="C149" s="224" t="s">
        <v>221</v>
      </c>
      <c r="D149" s="224" t="s">
        <v>209</v>
      </c>
      <c r="E149" s="225" t="s">
        <v>4549</v>
      </c>
      <c r="F149" s="226" t="s">
        <v>4550</v>
      </c>
      <c r="G149" s="227" t="s">
        <v>712</v>
      </c>
      <c r="H149" s="228">
        <v>168.25999999999999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221</v>
      </c>
      <c r="AT149" s="235" t="s">
        <v>209</v>
      </c>
      <c r="AU149" s="235" t="s">
        <v>81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221</v>
      </c>
      <c r="BM149" s="235" t="s">
        <v>4551</v>
      </c>
    </row>
    <row r="150" s="1" customFormat="1" ht="16.5" customHeight="1">
      <c r="B150" s="37"/>
      <c r="C150" s="224" t="s">
        <v>207</v>
      </c>
      <c r="D150" s="224" t="s">
        <v>209</v>
      </c>
      <c r="E150" s="225" t="s">
        <v>4552</v>
      </c>
      <c r="F150" s="226" t="s">
        <v>4553</v>
      </c>
      <c r="G150" s="227" t="s">
        <v>712</v>
      </c>
      <c r="H150" s="228">
        <v>6.6299999999999999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221</v>
      </c>
      <c r="AT150" s="235" t="s">
        <v>209</v>
      </c>
      <c r="AU150" s="235" t="s">
        <v>81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221</v>
      </c>
      <c r="BM150" s="235" t="s">
        <v>4554</v>
      </c>
    </row>
    <row r="151" s="1" customFormat="1" ht="16.5" customHeight="1">
      <c r="B151" s="37"/>
      <c r="C151" s="224" t="s">
        <v>228</v>
      </c>
      <c r="D151" s="224" t="s">
        <v>209</v>
      </c>
      <c r="E151" s="225" t="s">
        <v>4555</v>
      </c>
      <c r="F151" s="226" t="s">
        <v>4556</v>
      </c>
      <c r="G151" s="227" t="s">
        <v>712</v>
      </c>
      <c r="H151" s="228">
        <v>10.4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221</v>
      </c>
      <c r="AT151" s="235" t="s">
        <v>209</v>
      </c>
      <c r="AU151" s="235" t="s">
        <v>81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221</v>
      </c>
      <c r="BM151" s="235" t="s">
        <v>4557</v>
      </c>
    </row>
    <row r="152" s="1" customFormat="1" ht="16.5" customHeight="1">
      <c r="B152" s="37"/>
      <c r="C152" s="224" t="s">
        <v>302</v>
      </c>
      <c r="D152" s="224" t="s">
        <v>209</v>
      </c>
      <c r="E152" s="225" t="s">
        <v>4558</v>
      </c>
      <c r="F152" s="226" t="s">
        <v>4559</v>
      </c>
      <c r="G152" s="227" t="s">
        <v>712</v>
      </c>
      <c r="H152" s="228">
        <v>168.25999999999999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221</v>
      </c>
      <c r="AT152" s="235" t="s">
        <v>209</v>
      </c>
      <c r="AU152" s="235" t="s">
        <v>81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221</v>
      </c>
      <c r="BM152" s="235" t="s">
        <v>4560</v>
      </c>
    </row>
    <row r="153" s="1" customFormat="1" ht="16.5" customHeight="1">
      <c r="B153" s="37"/>
      <c r="C153" s="224" t="s">
        <v>285</v>
      </c>
      <c r="D153" s="224" t="s">
        <v>209</v>
      </c>
      <c r="E153" s="225" t="s">
        <v>4561</v>
      </c>
      <c r="F153" s="226" t="s">
        <v>4562</v>
      </c>
      <c r="G153" s="227" t="s">
        <v>712</v>
      </c>
      <c r="H153" s="228">
        <v>237.25999999999999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81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4563</v>
      </c>
    </row>
    <row r="154" s="1" customFormat="1" ht="16.5" customHeight="1">
      <c r="B154" s="37"/>
      <c r="C154" s="224" t="s">
        <v>309</v>
      </c>
      <c r="D154" s="224" t="s">
        <v>209</v>
      </c>
      <c r="E154" s="225" t="s">
        <v>4564</v>
      </c>
      <c r="F154" s="226" t="s">
        <v>4565</v>
      </c>
      <c r="G154" s="227" t="s">
        <v>712</v>
      </c>
      <c r="H154" s="228">
        <v>237.25999999999999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81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4566</v>
      </c>
    </row>
    <row r="155" s="1" customFormat="1" ht="16.5" customHeight="1">
      <c r="B155" s="37"/>
      <c r="C155" s="224" t="s">
        <v>313</v>
      </c>
      <c r="D155" s="224" t="s">
        <v>209</v>
      </c>
      <c r="E155" s="225" t="s">
        <v>4567</v>
      </c>
      <c r="F155" s="226" t="s">
        <v>4568</v>
      </c>
      <c r="G155" s="227" t="s">
        <v>712</v>
      </c>
      <c r="H155" s="228">
        <v>237.25999999999999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81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4569</v>
      </c>
    </row>
    <row r="156" s="1" customFormat="1" ht="16.5" customHeight="1">
      <c r="B156" s="37"/>
      <c r="C156" s="224" t="s">
        <v>317</v>
      </c>
      <c r="D156" s="224" t="s">
        <v>209</v>
      </c>
      <c r="E156" s="225" t="s">
        <v>4570</v>
      </c>
      <c r="F156" s="226" t="s">
        <v>4571</v>
      </c>
      <c r="G156" s="227" t="s">
        <v>600</v>
      </c>
      <c r="H156" s="228">
        <v>5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81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4572</v>
      </c>
    </row>
    <row r="157" s="1" customFormat="1" ht="16.5" customHeight="1">
      <c r="B157" s="37"/>
      <c r="C157" s="224" t="s">
        <v>321</v>
      </c>
      <c r="D157" s="224" t="s">
        <v>209</v>
      </c>
      <c r="E157" s="225" t="s">
        <v>4573</v>
      </c>
      <c r="F157" s="226" t="s">
        <v>4574</v>
      </c>
      <c r="G157" s="227" t="s">
        <v>1256</v>
      </c>
      <c r="H157" s="228">
        <v>168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81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4575</v>
      </c>
    </row>
    <row r="158" s="1" customFormat="1" ht="16.5" customHeight="1">
      <c r="B158" s="37"/>
      <c r="C158" s="224" t="s">
        <v>325</v>
      </c>
      <c r="D158" s="224" t="s">
        <v>209</v>
      </c>
      <c r="E158" s="225" t="s">
        <v>4576</v>
      </c>
      <c r="F158" s="226" t="s">
        <v>4577</v>
      </c>
      <c r="G158" s="227" t="s">
        <v>600</v>
      </c>
      <c r="H158" s="228">
        <v>10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81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4578</v>
      </c>
    </row>
    <row r="159" s="10" customFormat="1" ht="25.92" customHeight="1">
      <c r="B159" s="210"/>
      <c r="C159" s="211"/>
      <c r="D159" s="212" t="s">
        <v>72</v>
      </c>
      <c r="E159" s="213" t="s">
        <v>321</v>
      </c>
      <c r="F159" s="213" t="s">
        <v>4579</v>
      </c>
      <c r="G159" s="211"/>
      <c r="H159" s="211"/>
      <c r="I159" s="214"/>
      <c r="J159" s="215">
        <f>BK159</f>
        <v>0</v>
      </c>
      <c r="K159" s="211"/>
      <c r="L159" s="216"/>
      <c r="M159" s="217"/>
      <c r="N159" s="218"/>
      <c r="O159" s="218"/>
      <c r="P159" s="219">
        <f>P160</f>
        <v>0</v>
      </c>
      <c r="Q159" s="218"/>
      <c r="R159" s="219">
        <f>R160</f>
        <v>0</v>
      </c>
      <c r="S159" s="218"/>
      <c r="T159" s="220">
        <f>T160</f>
        <v>0</v>
      </c>
      <c r="AR159" s="221" t="s">
        <v>81</v>
      </c>
      <c r="AT159" s="222" t="s">
        <v>72</v>
      </c>
      <c r="AU159" s="222" t="s">
        <v>73</v>
      </c>
      <c r="AY159" s="221" t="s">
        <v>208</v>
      </c>
      <c r="BK159" s="223">
        <f>BK160</f>
        <v>0</v>
      </c>
    </row>
    <row r="160" s="1" customFormat="1" ht="16.5" customHeight="1">
      <c r="B160" s="37"/>
      <c r="C160" s="224" t="s">
        <v>329</v>
      </c>
      <c r="D160" s="224" t="s">
        <v>209</v>
      </c>
      <c r="E160" s="225" t="s">
        <v>4580</v>
      </c>
      <c r="F160" s="226" t="s">
        <v>4581</v>
      </c>
      <c r="G160" s="227" t="s">
        <v>1525</v>
      </c>
      <c r="H160" s="228">
        <v>68.400000000000006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81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4582</v>
      </c>
    </row>
    <row r="161" s="10" customFormat="1" ht="25.92" customHeight="1">
      <c r="B161" s="210"/>
      <c r="C161" s="211"/>
      <c r="D161" s="212" t="s">
        <v>72</v>
      </c>
      <c r="E161" s="213" t="s">
        <v>325</v>
      </c>
      <c r="F161" s="213" t="s">
        <v>4583</v>
      </c>
      <c r="G161" s="211"/>
      <c r="H161" s="211"/>
      <c r="I161" s="214"/>
      <c r="J161" s="215">
        <f>BK161</f>
        <v>0</v>
      </c>
      <c r="K161" s="211"/>
      <c r="L161" s="216"/>
      <c r="M161" s="217"/>
      <c r="N161" s="218"/>
      <c r="O161" s="218"/>
      <c r="P161" s="219">
        <f>SUM(P162:P166)</f>
        <v>0</v>
      </c>
      <c r="Q161" s="218"/>
      <c r="R161" s="219">
        <f>SUM(R162:R166)</f>
        <v>0</v>
      </c>
      <c r="S161" s="218"/>
      <c r="T161" s="220">
        <f>SUM(T162:T166)</f>
        <v>0</v>
      </c>
      <c r="AR161" s="221" t="s">
        <v>81</v>
      </c>
      <c r="AT161" s="222" t="s">
        <v>72</v>
      </c>
      <c r="AU161" s="222" t="s">
        <v>73</v>
      </c>
      <c r="AY161" s="221" t="s">
        <v>208</v>
      </c>
      <c r="BK161" s="223">
        <f>SUM(BK162:BK166)</f>
        <v>0</v>
      </c>
    </row>
    <row r="162" s="1" customFormat="1" ht="24" customHeight="1">
      <c r="B162" s="37"/>
      <c r="C162" s="224" t="s">
        <v>8</v>
      </c>
      <c r="D162" s="224" t="s">
        <v>209</v>
      </c>
      <c r="E162" s="225" t="s">
        <v>4584</v>
      </c>
      <c r="F162" s="226" t="s">
        <v>4585</v>
      </c>
      <c r="G162" s="227" t="s">
        <v>1525</v>
      </c>
      <c r="H162" s="228">
        <v>5.0259999999999998</v>
      </c>
      <c r="I162" s="229"/>
      <c r="J162" s="230">
        <f>ROUND(I162*H162,2)</f>
        <v>0</v>
      </c>
      <c r="K162" s="226" t="s">
        <v>1</v>
      </c>
      <c r="L162" s="42"/>
      <c r="M162" s="231" t="s">
        <v>1</v>
      </c>
      <c r="N162" s="232" t="s">
        <v>38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221</v>
      </c>
      <c r="AT162" s="235" t="s">
        <v>209</v>
      </c>
      <c r="AU162" s="235" t="s">
        <v>81</v>
      </c>
      <c r="AY162" s="16" t="s">
        <v>208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81</v>
      </c>
      <c r="BK162" s="236">
        <f>ROUND(I162*H162,2)</f>
        <v>0</v>
      </c>
      <c r="BL162" s="16" t="s">
        <v>221</v>
      </c>
      <c r="BM162" s="235" t="s">
        <v>4586</v>
      </c>
    </row>
    <row r="163" s="1" customFormat="1" ht="24" customHeight="1">
      <c r="B163" s="37"/>
      <c r="C163" s="224" t="s">
        <v>336</v>
      </c>
      <c r="D163" s="224" t="s">
        <v>209</v>
      </c>
      <c r="E163" s="225" t="s">
        <v>4587</v>
      </c>
      <c r="F163" s="226" t="s">
        <v>4588</v>
      </c>
      <c r="G163" s="227" t="s">
        <v>1525</v>
      </c>
      <c r="H163" s="228">
        <v>6.1399999999999997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81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4589</v>
      </c>
    </row>
    <row r="164" s="1" customFormat="1" ht="16.5" customHeight="1">
      <c r="B164" s="37"/>
      <c r="C164" s="224" t="s">
        <v>341</v>
      </c>
      <c r="D164" s="224" t="s">
        <v>209</v>
      </c>
      <c r="E164" s="225" t="s">
        <v>4590</v>
      </c>
      <c r="F164" s="226" t="s">
        <v>4591</v>
      </c>
      <c r="G164" s="227" t="s">
        <v>1525</v>
      </c>
      <c r="H164" s="228">
        <v>109.26600000000001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221</v>
      </c>
      <c r="AT164" s="235" t="s">
        <v>209</v>
      </c>
      <c r="AU164" s="235" t="s">
        <v>81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221</v>
      </c>
      <c r="BM164" s="235" t="s">
        <v>4592</v>
      </c>
    </row>
    <row r="165" s="1" customFormat="1" ht="16.5" customHeight="1">
      <c r="B165" s="37"/>
      <c r="C165" s="224" t="s">
        <v>345</v>
      </c>
      <c r="D165" s="224" t="s">
        <v>209</v>
      </c>
      <c r="E165" s="225" t="s">
        <v>4593</v>
      </c>
      <c r="F165" s="226" t="s">
        <v>4594</v>
      </c>
      <c r="G165" s="227" t="s">
        <v>1525</v>
      </c>
      <c r="H165" s="228">
        <v>54.633000000000003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81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4595</v>
      </c>
    </row>
    <row r="166" s="1" customFormat="1" ht="16.5" customHeight="1">
      <c r="B166" s="37"/>
      <c r="C166" s="224" t="s">
        <v>349</v>
      </c>
      <c r="D166" s="224" t="s">
        <v>209</v>
      </c>
      <c r="E166" s="225" t="s">
        <v>4596</v>
      </c>
      <c r="F166" s="226" t="s">
        <v>4597</v>
      </c>
      <c r="G166" s="227" t="s">
        <v>1525</v>
      </c>
      <c r="H166" s="228">
        <v>1.6499999999999999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221</v>
      </c>
      <c r="AT166" s="235" t="s">
        <v>209</v>
      </c>
      <c r="AU166" s="235" t="s">
        <v>81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221</v>
      </c>
      <c r="BM166" s="235" t="s">
        <v>4598</v>
      </c>
    </row>
    <row r="167" s="10" customFormat="1" ht="25.92" customHeight="1">
      <c r="B167" s="210"/>
      <c r="C167" s="211"/>
      <c r="D167" s="212" t="s">
        <v>72</v>
      </c>
      <c r="E167" s="213" t="s">
        <v>336</v>
      </c>
      <c r="F167" s="213" t="s">
        <v>4599</v>
      </c>
      <c r="G167" s="211"/>
      <c r="H167" s="211"/>
      <c r="I167" s="214"/>
      <c r="J167" s="215">
        <f>BK167</f>
        <v>0</v>
      </c>
      <c r="K167" s="211"/>
      <c r="L167" s="216"/>
      <c r="M167" s="217"/>
      <c r="N167" s="218"/>
      <c r="O167" s="218"/>
      <c r="P167" s="219">
        <f>SUM(P168:P174)</f>
        <v>0</v>
      </c>
      <c r="Q167" s="218"/>
      <c r="R167" s="219">
        <f>SUM(R168:R174)</f>
        <v>0</v>
      </c>
      <c r="S167" s="218"/>
      <c r="T167" s="220">
        <f>SUM(T168:T174)</f>
        <v>0</v>
      </c>
      <c r="AR167" s="221" t="s">
        <v>81</v>
      </c>
      <c r="AT167" s="222" t="s">
        <v>72</v>
      </c>
      <c r="AU167" s="222" t="s">
        <v>73</v>
      </c>
      <c r="AY167" s="221" t="s">
        <v>208</v>
      </c>
      <c r="BK167" s="223">
        <f>SUM(BK168:BK174)</f>
        <v>0</v>
      </c>
    </row>
    <row r="168" s="1" customFormat="1" ht="16.5" customHeight="1">
      <c r="B168" s="37"/>
      <c r="C168" s="224" t="s">
        <v>353</v>
      </c>
      <c r="D168" s="224" t="s">
        <v>209</v>
      </c>
      <c r="E168" s="225" t="s">
        <v>4600</v>
      </c>
      <c r="F168" s="226" t="s">
        <v>4601</v>
      </c>
      <c r="G168" s="227" t="s">
        <v>1525</v>
      </c>
      <c r="H168" s="228">
        <v>54.633000000000003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81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4602</v>
      </c>
    </row>
    <row r="169" s="1" customFormat="1" ht="16.5" customHeight="1">
      <c r="B169" s="37"/>
      <c r="C169" s="224" t="s">
        <v>7</v>
      </c>
      <c r="D169" s="224" t="s">
        <v>209</v>
      </c>
      <c r="E169" s="225" t="s">
        <v>2469</v>
      </c>
      <c r="F169" s="226" t="s">
        <v>2470</v>
      </c>
      <c r="G169" s="227" t="s">
        <v>1525</v>
      </c>
      <c r="H169" s="228">
        <v>1.6499999999999999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81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4603</v>
      </c>
    </row>
    <row r="170" s="1" customFormat="1" ht="16.5" customHeight="1">
      <c r="B170" s="37"/>
      <c r="C170" s="224" t="s">
        <v>360</v>
      </c>
      <c r="D170" s="224" t="s">
        <v>209</v>
      </c>
      <c r="E170" s="225" t="s">
        <v>4604</v>
      </c>
      <c r="F170" s="226" t="s">
        <v>4605</v>
      </c>
      <c r="G170" s="227" t="s">
        <v>1525</v>
      </c>
      <c r="H170" s="228">
        <v>1.6499999999999999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81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4606</v>
      </c>
    </row>
    <row r="171" s="1" customFormat="1" ht="16.5" customHeight="1">
      <c r="B171" s="37"/>
      <c r="C171" s="224" t="s">
        <v>364</v>
      </c>
      <c r="D171" s="224" t="s">
        <v>209</v>
      </c>
      <c r="E171" s="225" t="s">
        <v>2478</v>
      </c>
      <c r="F171" s="226" t="s">
        <v>2479</v>
      </c>
      <c r="G171" s="227" t="s">
        <v>1525</v>
      </c>
      <c r="H171" s="228">
        <v>39.517000000000003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81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4607</v>
      </c>
    </row>
    <row r="172" s="1" customFormat="1" ht="16.5" customHeight="1">
      <c r="B172" s="37"/>
      <c r="C172" s="224" t="s">
        <v>368</v>
      </c>
      <c r="D172" s="224" t="s">
        <v>209</v>
      </c>
      <c r="E172" s="225" t="s">
        <v>4608</v>
      </c>
      <c r="F172" s="226" t="s">
        <v>4609</v>
      </c>
      <c r="G172" s="227" t="s">
        <v>1525</v>
      </c>
      <c r="H172" s="228">
        <v>39.517000000000003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81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4610</v>
      </c>
    </row>
    <row r="173" s="1" customFormat="1" ht="16.5" customHeight="1">
      <c r="B173" s="37"/>
      <c r="C173" s="224" t="s">
        <v>372</v>
      </c>
      <c r="D173" s="224" t="s">
        <v>209</v>
      </c>
      <c r="E173" s="225" t="s">
        <v>4611</v>
      </c>
      <c r="F173" s="226" t="s">
        <v>4612</v>
      </c>
      <c r="G173" s="227" t="s">
        <v>1525</v>
      </c>
      <c r="H173" s="228">
        <v>39.517000000000003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81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4613</v>
      </c>
    </row>
    <row r="174" s="1" customFormat="1" ht="16.5" customHeight="1">
      <c r="B174" s="37"/>
      <c r="C174" s="224" t="s">
        <v>376</v>
      </c>
      <c r="D174" s="224" t="s">
        <v>209</v>
      </c>
      <c r="E174" s="225" t="s">
        <v>2487</v>
      </c>
      <c r="F174" s="226" t="s">
        <v>2488</v>
      </c>
      <c r="G174" s="227" t="s">
        <v>1525</v>
      </c>
      <c r="H174" s="228">
        <v>39.517000000000003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81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4614</v>
      </c>
    </row>
    <row r="175" s="10" customFormat="1" ht="25.92" customHeight="1">
      <c r="B175" s="210"/>
      <c r="C175" s="211"/>
      <c r="D175" s="212" t="s">
        <v>72</v>
      </c>
      <c r="E175" s="213" t="s">
        <v>341</v>
      </c>
      <c r="F175" s="213" t="s">
        <v>4615</v>
      </c>
      <c r="G175" s="211"/>
      <c r="H175" s="211"/>
      <c r="I175" s="214"/>
      <c r="J175" s="215">
        <f>BK175</f>
        <v>0</v>
      </c>
      <c r="K175" s="211"/>
      <c r="L175" s="216"/>
      <c r="M175" s="217"/>
      <c r="N175" s="218"/>
      <c r="O175" s="218"/>
      <c r="P175" s="219">
        <f>SUM(P176:P177)</f>
        <v>0</v>
      </c>
      <c r="Q175" s="218"/>
      <c r="R175" s="219">
        <f>SUM(R176:R177)</f>
        <v>0</v>
      </c>
      <c r="S175" s="218"/>
      <c r="T175" s="220">
        <f>SUM(T176:T177)</f>
        <v>0</v>
      </c>
      <c r="AR175" s="221" t="s">
        <v>81</v>
      </c>
      <c r="AT175" s="222" t="s">
        <v>72</v>
      </c>
      <c r="AU175" s="222" t="s">
        <v>73</v>
      </c>
      <c r="AY175" s="221" t="s">
        <v>208</v>
      </c>
      <c r="BK175" s="223">
        <f>SUM(BK176:BK177)</f>
        <v>0</v>
      </c>
    </row>
    <row r="176" s="1" customFormat="1" ht="16.5" customHeight="1">
      <c r="B176" s="37"/>
      <c r="C176" s="224" t="s">
        <v>384</v>
      </c>
      <c r="D176" s="224" t="s">
        <v>209</v>
      </c>
      <c r="E176" s="225" t="s">
        <v>4616</v>
      </c>
      <c r="F176" s="226" t="s">
        <v>4617</v>
      </c>
      <c r="G176" s="227" t="s">
        <v>1525</v>
      </c>
      <c r="H176" s="228">
        <v>71.399000000000001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81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4618</v>
      </c>
    </row>
    <row r="177" s="1" customFormat="1" ht="24" customHeight="1">
      <c r="B177" s="37"/>
      <c r="C177" s="224" t="s">
        <v>388</v>
      </c>
      <c r="D177" s="224" t="s">
        <v>209</v>
      </c>
      <c r="E177" s="225" t="s">
        <v>4619</v>
      </c>
      <c r="F177" s="226" t="s">
        <v>4620</v>
      </c>
      <c r="G177" s="227" t="s">
        <v>1525</v>
      </c>
      <c r="H177" s="228">
        <v>90.787000000000006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81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4621</v>
      </c>
    </row>
    <row r="178" s="10" customFormat="1" ht="25.92" customHeight="1">
      <c r="B178" s="210"/>
      <c r="C178" s="211"/>
      <c r="D178" s="212" t="s">
        <v>72</v>
      </c>
      <c r="E178" s="213" t="s">
        <v>345</v>
      </c>
      <c r="F178" s="213" t="s">
        <v>4622</v>
      </c>
      <c r="G178" s="211"/>
      <c r="H178" s="211"/>
      <c r="I178" s="214"/>
      <c r="J178" s="215">
        <f>BK178</f>
        <v>0</v>
      </c>
      <c r="K178" s="211"/>
      <c r="L178" s="216"/>
      <c r="M178" s="217"/>
      <c r="N178" s="218"/>
      <c r="O178" s="218"/>
      <c r="P178" s="219">
        <f>SUM(P179:P181)</f>
        <v>0</v>
      </c>
      <c r="Q178" s="218"/>
      <c r="R178" s="219">
        <f>SUM(R179:R181)</f>
        <v>0</v>
      </c>
      <c r="S178" s="218"/>
      <c r="T178" s="220">
        <f>SUM(T179:T181)</f>
        <v>0</v>
      </c>
      <c r="AR178" s="221" t="s">
        <v>81</v>
      </c>
      <c r="AT178" s="222" t="s">
        <v>72</v>
      </c>
      <c r="AU178" s="222" t="s">
        <v>73</v>
      </c>
      <c r="AY178" s="221" t="s">
        <v>208</v>
      </c>
      <c r="BK178" s="223">
        <f>SUM(BK179:BK181)</f>
        <v>0</v>
      </c>
    </row>
    <row r="179" s="1" customFormat="1" ht="16.5" customHeight="1">
      <c r="B179" s="37"/>
      <c r="C179" s="224" t="s">
        <v>392</v>
      </c>
      <c r="D179" s="224" t="s">
        <v>209</v>
      </c>
      <c r="E179" s="225" t="s">
        <v>4623</v>
      </c>
      <c r="F179" s="226" t="s">
        <v>4624</v>
      </c>
      <c r="G179" s="227" t="s">
        <v>1525</v>
      </c>
      <c r="H179" s="228">
        <v>68.400000000000006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81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4625</v>
      </c>
    </row>
    <row r="180" s="1" customFormat="1" ht="24" customHeight="1">
      <c r="B180" s="37"/>
      <c r="C180" s="224" t="s">
        <v>396</v>
      </c>
      <c r="D180" s="224" t="s">
        <v>209</v>
      </c>
      <c r="E180" s="225" t="s">
        <v>4626</v>
      </c>
      <c r="F180" s="226" t="s">
        <v>4627</v>
      </c>
      <c r="G180" s="227" t="s">
        <v>712</v>
      </c>
      <c r="H180" s="228">
        <v>342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81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4628</v>
      </c>
    </row>
    <row r="181" s="1" customFormat="1" ht="16.5" customHeight="1">
      <c r="B181" s="37"/>
      <c r="C181" s="224" t="s">
        <v>400</v>
      </c>
      <c r="D181" s="224" t="s">
        <v>209</v>
      </c>
      <c r="E181" s="225" t="s">
        <v>4629</v>
      </c>
      <c r="F181" s="226" t="s">
        <v>4630</v>
      </c>
      <c r="G181" s="227" t="s">
        <v>712</v>
      </c>
      <c r="H181" s="228">
        <v>342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81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4631</v>
      </c>
    </row>
    <row r="182" s="10" customFormat="1" ht="25.92" customHeight="1">
      <c r="B182" s="210"/>
      <c r="C182" s="211"/>
      <c r="D182" s="212" t="s">
        <v>72</v>
      </c>
      <c r="E182" s="213" t="s">
        <v>104</v>
      </c>
      <c r="F182" s="213" t="s">
        <v>1676</v>
      </c>
      <c r="G182" s="211"/>
      <c r="H182" s="211"/>
      <c r="I182" s="214"/>
      <c r="J182" s="215">
        <f>BK182</f>
        <v>0</v>
      </c>
      <c r="K182" s="211"/>
      <c r="L182" s="216"/>
      <c r="M182" s="217"/>
      <c r="N182" s="218"/>
      <c r="O182" s="218"/>
      <c r="P182" s="219">
        <f>SUM(P183:P185)</f>
        <v>0</v>
      </c>
      <c r="Q182" s="218"/>
      <c r="R182" s="219">
        <f>SUM(R183:R185)</f>
        <v>0</v>
      </c>
      <c r="S182" s="218"/>
      <c r="T182" s="220">
        <f>SUM(T183:T185)</f>
        <v>0</v>
      </c>
      <c r="AR182" s="221" t="s">
        <v>81</v>
      </c>
      <c r="AT182" s="222" t="s">
        <v>72</v>
      </c>
      <c r="AU182" s="222" t="s">
        <v>73</v>
      </c>
      <c r="AY182" s="221" t="s">
        <v>208</v>
      </c>
      <c r="BK182" s="223">
        <f>SUM(BK183:BK185)</f>
        <v>0</v>
      </c>
    </row>
    <row r="183" s="1" customFormat="1" ht="16.5" customHeight="1">
      <c r="B183" s="37"/>
      <c r="C183" s="224" t="s">
        <v>404</v>
      </c>
      <c r="D183" s="224" t="s">
        <v>209</v>
      </c>
      <c r="E183" s="225" t="s">
        <v>4632</v>
      </c>
      <c r="F183" s="226" t="s">
        <v>4633</v>
      </c>
      <c r="G183" s="227" t="s">
        <v>712</v>
      </c>
      <c r="H183" s="228">
        <v>1.4710000000000001</v>
      </c>
      <c r="I183" s="229"/>
      <c r="J183" s="230">
        <f>ROUND(I183*H183,2)</f>
        <v>0</v>
      </c>
      <c r="K183" s="226" t="s">
        <v>1</v>
      </c>
      <c r="L183" s="42"/>
      <c r="M183" s="231" t="s">
        <v>1</v>
      </c>
      <c r="N183" s="232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221</v>
      </c>
      <c r="AT183" s="235" t="s">
        <v>209</v>
      </c>
      <c r="AU183" s="235" t="s">
        <v>81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221</v>
      </c>
      <c r="BM183" s="235" t="s">
        <v>4634</v>
      </c>
    </row>
    <row r="184" s="1" customFormat="1" ht="16.5" customHeight="1">
      <c r="B184" s="37"/>
      <c r="C184" s="224" t="s">
        <v>408</v>
      </c>
      <c r="D184" s="224" t="s">
        <v>209</v>
      </c>
      <c r="E184" s="225" t="s">
        <v>4635</v>
      </c>
      <c r="F184" s="226" t="s">
        <v>4636</v>
      </c>
      <c r="G184" s="227" t="s">
        <v>1525</v>
      </c>
      <c r="H184" s="228">
        <v>1.1419999999999999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221</v>
      </c>
      <c r="AT184" s="235" t="s">
        <v>209</v>
      </c>
      <c r="AU184" s="235" t="s">
        <v>81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221</v>
      </c>
      <c r="BM184" s="235" t="s">
        <v>4637</v>
      </c>
    </row>
    <row r="185" s="1" customFormat="1" ht="24" customHeight="1">
      <c r="B185" s="37"/>
      <c r="C185" s="224" t="s">
        <v>412</v>
      </c>
      <c r="D185" s="224" t="s">
        <v>209</v>
      </c>
      <c r="E185" s="225" t="s">
        <v>4638</v>
      </c>
      <c r="F185" s="226" t="s">
        <v>4639</v>
      </c>
      <c r="G185" s="227" t="s">
        <v>712</v>
      </c>
      <c r="H185" s="228">
        <v>1.4710000000000001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81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4640</v>
      </c>
    </row>
    <row r="186" s="10" customFormat="1" ht="25.92" customHeight="1">
      <c r="B186" s="210"/>
      <c r="C186" s="211"/>
      <c r="D186" s="212" t="s">
        <v>72</v>
      </c>
      <c r="E186" s="213" t="s">
        <v>439</v>
      </c>
      <c r="F186" s="213" t="s">
        <v>4641</v>
      </c>
      <c r="G186" s="211"/>
      <c r="H186" s="211"/>
      <c r="I186" s="214"/>
      <c r="J186" s="215">
        <f>BK186</f>
        <v>0</v>
      </c>
      <c r="K186" s="211"/>
      <c r="L186" s="216"/>
      <c r="M186" s="217"/>
      <c r="N186" s="218"/>
      <c r="O186" s="218"/>
      <c r="P186" s="219">
        <f>P187</f>
        <v>0</v>
      </c>
      <c r="Q186" s="218"/>
      <c r="R186" s="219">
        <f>R187</f>
        <v>0</v>
      </c>
      <c r="S186" s="218"/>
      <c r="T186" s="220">
        <f>T187</f>
        <v>0</v>
      </c>
      <c r="AR186" s="221" t="s">
        <v>81</v>
      </c>
      <c r="AT186" s="222" t="s">
        <v>72</v>
      </c>
      <c r="AU186" s="222" t="s">
        <v>73</v>
      </c>
      <c r="AY186" s="221" t="s">
        <v>208</v>
      </c>
      <c r="BK186" s="223">
        <f>BK187</f>
        <v>0</v>
      </c>
    </row>
    <row r="187" s="1" customFormat="1" ht="24" customHeight="1">
      <c r="B187" s="37"/>
      <c r="C187" s="224" t="s">
        <v>416</v>
      </c>
      <c r="D187" s="224" t="s">
        <v>209</v>
      </c>
      <c r="E187" s="225" t="s">
        <v>4642</v>
      </c>
      <c r="F187" s="226" t="s">
        <v>4643</v>
      </c>
      <c r="G187" s="227" t="s">
        <v>1525</v>
      </c>
      <c r="H187" s="228">
        <v>29.059999999999999</v>
      </c>
      <c r="I187" s="229"/>
      <c r="J187" s="230">
        <f>ROUND(I187*H187,2)</f>
        <v>0</v>
      </c>
      <c r="K187" s="226" t="s">
        <v>1</v>
      </c>
      <c r="L187" s="42"/>
      <c r="M187" s="231" t="s">
        <v>1</v>
      </c>
      <c r="N187" s="232" t="s">
        <v>38</v>
      </c>
      <c r="O187" s="85"/>
      <c r="P187" s="233">
        <f>O187*H187</f>
        <v>0</v>
      </c>
      <c r="Q187" s="233">
        <v>0</v>
      </c>
      <c r="R187" s="233">
        <f>Q187*H187</f>
        <v>0</v>
      </c>
      <c r="S187" s="233">
        <v>0</v>
      </c>
      <c r="T187" s="234">
        <f>S187*H187</f>
        <v>0</v>
      </c>
      <c r="AR187" s="235" t="s">
        <v>221</v>
      </c>
      <c r="AT187" s="235" t="s">
        <v>209</v>
      </c>
      <c r="AU187" s="235" t="s">
        <v>81</v>
      </c>
      <c r="AY187" s="16" t="s">
        <v>208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6" t="s">
        <v>81</v>
      </c>
      <c r="BK187" s="236">
        <f>ROUND(I187*H187,2)</f>
        <v>0</v>
      </c>
      <c r="BL187" s="16" t="s">
        <v>221</v>
      </c>
      <c r="BM187" s="235" t="s">
        <v>4644</v>
      </c>
    </row>
    <row r="188" s="10" customFormat="1" ht="25.92" customHeight="1">
      <c r="B188" s="210"/>
      <c r="C188" s="211"/>
      <c r="D188" s="212" t="s">
        <v>72</v>
      </c>
      <c r="E188" s="213" t="s">
        <v>480</v>
      </c>
      <c r="F188" s="213" t="s">
        <v>4645</v>
      </c>
      <c r="G188" s="211"/>
      <c r="H188" s="211"/>
      <c r="I188" s="214"/>
      <c r="J188" s="215">
        <f>BK188</f>
        <v>0</v>
      </c>
      <c r="K188" s="211"/>
      <c r="L188" s="216"/>
      <c r="M188" s="217"/>
      <c r="N188" s="218"/>
      <c r="O188" s="218"/>
      <c r="P188" s="219">
        <f>SUM(P189:P191)</f>
        <v>0</v>
      </c>
      <c r="Q188" s="218"/>
      <c r="R188" s="219">
        <f>SUM(R189:R191)</f>
        <v>0</v>
      </c>
      <c r="S188" s="218"/>
      <c r="T188" s="220">
        <f>SUM(T189:T191)</f>
        <v>0</v>
      </c>
      <c r="AR188" s="221" t="s">
        <v>81</v>
      </c>
      <c r="AT188" s="222" t="s">
        <v>72</v>
      </c>
      <c r="AU188" s="222" t="s">
        <v>73</v>
      </c>
      <c r="AY188" s="221" t="s">
        <v>208</v>
      </c>
      <c r="BK188" s="223">
        <f>SUM(BK189:BK191)</f>
        <v>0</v>
      </c>
    </row>
    <row r="189" s="1" customFormat="1" ht="16.5" customHeight="1">
      <c r="B189" s="37"/>
      <c r="C189" s="224" t="s">
        <v>418</v>
      </c>
      <c r="D189" s="224" t="s">
        <v>209</v>
      </c>
      <c r="E189" s="225" t="s">
        <v>4646</v>
      </c>
      <c r="F189" s="226" t="s">
        <v>4647</v>
      </c>
      <c r="G189" s="227" t="s">
        <v>1525</v>
      </c>
      <c r="H189" s="228">
        <v>33.652000000000001</v>
      </c>
      <c r="I189" s="229"/>
      <c r="J189" s="230">
        <f>ROUND(I189*H189,2)</f>
        <v>0</v>
      </c>
      <c r="K189" s="226" t="s">
        <v>1</v>
      </c>
      <c r="L189" s="42"/>
      <c r="M189" s="231" t="s">
        <v>1</v>
      </c>
      <c r="N189" s="232" t="s">
        <v>38</v>
      </c>
      <c r="O189" s="85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221</v>
      </c>
      <c r="AT189" s="235" t="s">
        <v>209</v>
      </c>
      <c r="AU189" s="235" t="s">
        <v>81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221</v>
      </c>
      <c r="BM189" s="235" t="s">
        <v>4648</v>
      </c>
    </row>
    <row r="190" s="1" customFormat="1" ht="24" customHeight="1">
      <c r="B190" s="37"/>
      <c r="C190" s="224" t="s">
        <v>420</v>
      </c>
      <c r="D190" s="224" t="s">
        <v>209</v>
      </c>
      <c r="E190" s="225" t="s">
        <v>4649</v>
      </c>
      <c r="F190" s="226" t="s">
        <v>4650</v>
      </c>
      <c r="G190" s="227" t="s">
        <v>1227</v>
      </c>
      <c r="H190" s="228">
        <v>57.207999999999998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81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4651</v>
      </c>
    </row>
    <row r="191" s="1" customFormat="1" ht="16.5" customHeight="1">
      <c r="B191" s="37"/>
      <c r="C191" s="224" t="s">
        <v>422</v>
      </c>
      <c r="D191" s="224" t="s">
        <v>209</v>
      </c>
      <c r="E191" s="225" t="s">
        <v>4652</v>
      </c>
      <c r="F191" s="226" t="s">
        <v>4653</v>
      </c>
      <c r="G191" s="227" t="s">
        <v>1227</v>
      </c>
      <c r="H191" s="228">
        <v>42.707000000000001</v>
      </c>
      <c r="I191" s="229"/>
      <c r="J191" s="230">
        <f>ROUND(I191*H191,2)</f>
        <v>0</v>
      </c>
      <c r="K191" s="226" t="s">
        <v>1</v>
      </c>
      <c r="L191" s="42"/>
      <c r="M191" s="231" t="s">
        <v>1</v>
      </c>
      <c r="N191" s="232" t="s">
        <v>38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221</v>
      </c>
      <c r="AT191" s="235" t="s">
        <v>209</v>
      </c>
      <c r="AU191" s="235" t="s">
        <v>81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221</v>
      </c>
      <c r="BM191" s="235" t="s">
        <v>4654</v>
      </c>
    </row>
    <row r="192" s="10" customFormat="1" ht="25.92" customHeight="1">
      <c r="B192" s="210"/>
      <c r="C192" s="211"/>
      <c r="D192" s="212" t="s">
        <v>72</v>
      </c>
      <c r="E192" s="213" t="s">
        <v>483</v>
      </c>
      <c r="F192" s="213" t="s">
        <v>4655</v>
      </c>
      <c r="G192" s="211"/>
      <c r="H192" s="211"/>
      <c r="I192" s="214"/>
      <c r="J192" s="215">
        <f>BK192</f>
        <v>0</v>
      </c>
      <c r="K192" s="211"/>
      <c r="L192" s="216"/>
      <c r="M192" s="217"/>
      <c r="N192" s="218"/>
      <c r="O192" s="218"/>
      <c r="P192" s="219">
        <f>SUM(P193:P195)</f>
        <v>0</v>
      </c>
      <c r="Q192" s="218"/>
      <c r="R192" s="219">
        <f>SUM(R193:R195)</f>
        <v>0</v>
      </c>
      <c r="S192" s="218"/>
      <c r="T192" s="220">
        <f>SUM(T193:T195)</f>
        <v>0</v>
      </c>
      <c r="AR192" s="221" t="s">
        <v>81</v>
      </c>
      <c r="AT192" s="222" t="s">
        <v>72</v>
      </c>
      <c r="AU192" s="222" t="s">
        <v>73</v>
      </c>
      <c r="AY192" s="221" t="s">
        <v>208</v>
      </c>
      <c r="BK192" s="223">
        <f>SUM(BK193:BK195)</f>
        <v>0</v>
      </c>
    </row>
    <row r="193" s="1" customFormat="1" ht="16.5" customHeight="1">
      <c r="B193" s="37"/>
      <c r="C193" s="224" t="s">
        <v>424</v>
      </c>
      <c r="D193" s="224" t="s">
        <v>209</v>
      </c>
      <c r="E193" s="225" t="s">
        <v>4656</v>
      </c>
      <c r="F193" s="226" t="s">
        <v>4657</v>
      </c>
      <c r="G193" s="227" t="s">
        <v>712</v>
      </c>
      <c r="H193" s="228">
        <v>237.25999999999999</v>
      </c>
      <c r="I193" s="229"/>
      <c r="J193" s="230">
        <f>ROUND(I193*H193,2)</f>
        <v>0</v>
      </c>
      <c r="K193" s="226" t="s">
        <v>1</v>
      </c>
      <c r="L193" s="42"/>
      <c r="M193" s="231" t="s">
        <v>1</v>
      </c>
      <c r="N193" s="232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221</v>
      </c>
      <c r="AT193" s="235" t="s">
        <v>209</v>
      </c>
      <c r="AU193" s="235" t="s">
        <v>81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221</v>
      </c>
      <c r="BM193" s="235" t="s">
        <v>4658</v>
      </c>
    </row>
    <row r="194" s="1" customFormat="1" ht="16.5" customHeight="1">
      <c r="B194" s="37"/>
      <c r="C194" s="224" t="s">
        <v>426</v>
      </c>
      <c r="D194" s="224" t="s">
        <v>209</v>
      </c>
      <c r="E194" s="225" t="s">
        <v>4659</v>
      </c>
      <c r="F194" s="226" t="s">
        <v>4660</v>
      </c>
      <c r="G194" s="227" t="s">
        <v>712</v>
      </c>
      <c r="H194" s="228">
        <v>237.25999999999999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81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4661</v>
      </c>
    </row>
    <row r="195" s="1" customFormat="1" ht="16.5" customHeight="1">
      <c r="B195" s="37"/>
      <c r="C195" s="224" t="s">
        <v>428</v>
      </c>
      <c r="D195" s="224" t="s">
        <v>209</v>
      </c>
      <c r="E195" s="225" t="s">
        <v>4662</v>
      </c>
      <c r="F195" s="226" t="s">
        <v>4663</v>
      </c>
      <c r="G195" s="227" t="s">
        <v>712</v>
      </c>
      <c r="H195" s="228">
        <v>237.25999999999999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221</v>
      </c>
      <c r="AT195" s="235" t="s">
        <v>209</v>
      </c>
      <c r="AU195" s="235" t="s">
        <v>81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4664</v>
      </c>
    </row>
    <row r="196" s="10" customFormat="1" ht="25.92" customHeight="1">
      <c r="B196" s="210"/>
      <c r="C196" s="211"/>
      <c r="D196" s="212" t="s">
        <v>72</v>
      </c>
      <c r="E196" s="213" t="s">
        <v>489</v>
      </c>
      <c r="F196" s="213" t="s">
        <v>4665</v>
      </c>
      <c r="G196" s="211"/>
      <c r="H196" s="211"/>
      <c r="I196" s="214"/>
      <c r="J196" s="215">
        <f>BK196</f>
        <v>0</v>
      </c>
      <c r="K196" s="211"/>
      <c r="L196" s="216"/>
      <c r="M196" s="217"/>
      <c r="N196" s="218"/>
      <c r="O196" s="218"/>
      <c r="P196" s="219">
        <f>SUM(P197:P198)</f>
        <v>0</v>
      </c>
      <c r="Q196" s="218"/>
      <c r="R196" s="219">
        <f>SUM(R197:R198)</f>
        <v>0</v>
      </c>
      <c r="S196" s="218"/>
      <c r="T196" s="220">
        <f>SUM(T197:T198)</f>
        <v>0</v>
      </c>
      <c r="AR196" s="221" t="s">
        <v>81</v>
      </c>
      <c r="AT196" s="222" t="s">
        <v>72</v>
      </c>
      <c r="AU196" s="222" t="s">
        <v>73</v>
      </c>
      <c r="AY196" s="221" t="s">
        <v>208</v>
      </c>
      <c r="BK196" s="223">
        <f>SUM(BK197:BK198)</f>
        <v>0</v>
      </c>
    </row>
    <row r="197" s="1" customFormat="1" ht="24" customHeight="1">
      <c r="B197" s="37"/>
      <c r="C197" s="224" t="s">
        <v>431</v>
      </c>
      <c r="D197" s="224" t="s">
        <v>209</v>
      </c>
      <c r="E197" s="225" t="s">
        <v>4666</v>
      </c>
      <c r="F197" s="226" t="s">
        <v>4667</v>
      </c>
      <c r="G197" s="227" t="s">
        <v>712</v>
      </c>
      <c r="H197" s="228">
        <v>10.4</v>
      </c>
      <c r="I197" s="229"/>
      <c r="J197" s="230">
        <f>ROUND(I197*H197,2)</f>
        <v>0</v>
      </c>
      <c r="K197" s="226" t="s">
        <v>1</v>
      </c>
      <c r="L197" s="42"/>
      <c r="M197" s="231" t="s">
        <v>1</v>
      </c>
      <c r="N197" s="232" t="s">
        <v>38</v>
      </c>
      <c r="O197" s="85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221</v>
      </c>
      <c r="AT197" s="235" t="s">
        <v>209</v>
      </c>
      <c r="AU197" s="235" t="s">
        <v>81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221</v>
      </c>
      <c r="BM197" s="235" t="s">
        <v>4668</v>
      </c>
    </row>
    <row r="198" s="1" customFormat="1" ht="36" customHeight="1">
      <c r="B198" s="37"/>
      <c r="C198" s="224" t="s">
        <v>433</v>
      </c>
      <c r="D198" s="224" t="s">
        <v>209</v>
      </c>
      <c r="E198" s="225" t="s">
        <v>4669</v>
      </c>
      <c r="F198" s="226" t="s">
        <v>4670</v>
      </c>
      <c r="G198" s="227" t="s">
        <v>712</v>
      </c>
      <c r="H198" s="228">
        <v>6.6299999999999999</v>
      </c>
      <c r="I198" s="229"/>
      <c r="J198" s="230">
        <f>ROUND(I198*H198,2)</f>
        <v>0</v>
      </c>
      <c r="K198" s="226" t="s">
        <v>1</v>
      </c>
      <c r="L198" s="42"/>
      <c r="M198" s="231" t="s">
        <v>1</v>
      </c>
      <c r="N198" s="232" t="s">
        <v>38</v>
      </c>
      <c r="O198" s="85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221</v>
      </c>
      <c r="AT198" s="235" t="s">
        <v>209</v>
      </c>
      <c r="AU198" s="235" t="s">
        <v>81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221</v>
      </c>
      <c r="BM198" s="235" t="s">
        <v>4671</v>
      </c>
    </row>
    <row r="199" s="10" customFormat="1" ht="25.92" customHeight="1">
      <c r="B199" s="210"/>
      <c r="C199" s="211"/>
      <c r="D199" s="212" t="s">
        <v>72</v>
      </c>
      <c r="E199" s="213" t="s">
        <v>228</v>
      </c>
      <c r="F199" s="213" t="s">
        <v>4672</v>
      </c>
      <c r="G199" s="211"/>
      <c r="H199" s="211"/>
      <c r="I199" s="214"/>
      <c r="J199" s="215">
        <f>BK199</f>
        <v>0</v>
      </c>
      <c r="K199" s="211"/>
      <c r="L199" s="216"/>
      <c r="M199" s="217"/>
      <c r="N199" s="218"/>
      <c r="O199" s="218"/>
      <c r="P199" s="219">
        <f>SUM(P200:P208)</f>
        <v>0</v>
      </c>
      <c r="Q199" s="218"/>
      <c r="R199" s="219">
        <f>SUM(R200:R208)</f>
        <v>0</v>
      </c>
      <c r="S199" s="218"/>
      <c r="T199" s="220">
        <f>SUM(T200:T208)</f>
        <v>0</v>
      </c>
      <c r="AR199" s="221" t="s">
        <v>81</v>
      </c>
      <c r="AT199" s="222" t="s">
        <v>72</v>
      </c>
      <c r="AU199" s="222" t="s">
        <v>73</v>
      </c>
      <c r="AY199" s="221" t="s">
        <v>208</v>
      </c>
      <c r="BK199" s="223">
        <f>SUM(BK200:BK208)</f>
        <v>0</v>
      </c>
    </row>
    <row r="200" s="1" customFormat="1" ht="16.5" customHeight="1">
      <c r="B200" s="37"/>
      <c r="C200" s="224" t="s">
        <v>436</v>
      </c>
      <c r="D200" s="224" t="s">
        <v>209</v>
      </c>
      <c r="E200" s="225" t="s">
        <v>4673</v>
      </c>
      <c r="F200" s="226" t="s">
        <v>4674</v>
      </c>
      <c r="G200" s="227" t="s">
        <v>617</v>
      </c>
      <c r="H200" s="228">
        <v>25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221</v>
      </c>
      <c r="AT200" s="235" t="s">
        <v>209</v>
      </c>
      <c r="AU200" s="235" t="s">
        <v>81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221</v>
      </c>
      <c r="BM200" s="235" t="s">
        <v>4675</v>
      </c>
    </row>
    <row r="201" s="1" customFormat="1" ht="16.5" customHeight="1">
      <c r="B201" s="37"/>
      <c r="C201" s="224" t="s">
        <v>439</v>
      </c>
      <c r="D201" s="224" t="s">
        <v>209</v>
      </c>
      <c r="E201" s="225" t="s">
        <v>4676</v>
      </c>
      <c r="F201" s="226" t="s">
        <v>4677</v>
      </c>
      <c r="G201" s="227" t="s">
        <v>212</v>
      </c>
      <c r="H201" s="228">
        <v>4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221</v>
      </c>
      <c r="AT201" s="235" t="s">
        <v>209</v>
      </c>
      <c r="AU201" s="235" t="s">
        <v>81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221</v>
      </c>
      <c r="BM201" s="235" t="s">
        <v>4678</v>
      </c>
    </row>
    <row r="202" s="1" customFormat="1" ht="16.5" customHeight="1">
      <c r="B202" s="37"/>
      <c r="C202" s="224" t="s">
        <v>442</v>
      </c>
      <c r="D202" s="224" t="s">
        <v>209</v>
      </c>
      <c r="E202" s="225" t="s">
        <v>4679</v>
      </c>
      <c r="F202" s="226" t="s">
        <v>4680</v>
      </c>
      <c r="G202" s="227" t="s">
        <v>1525</v>
      </c>
      <c r="H202" s="228">
        <v>0.90000000000000002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81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4681</v>
      </c>
    </row>
    <row r="203" s="1" customFormat="1" ht="16.5" customHeight="1">
      <c r="B203" s="37"/>
      <c r="C203" s="224" t="s">
        <v>445</v>
      </c>
      <c r="D203" s="224" t="s">
        <v>209</v>
      </c>
      <c r="E203" s="225" t="s">
        <v>4682</v>
      </c>
      <c r="F203" s="226" t="s">
        <v>4683</v>
      </c>
      <c r="G203" s="227" t="s">
        <v>1525</v>
      </c>
      <c r="H203" s="228">
        <v>0.45000000000000001</v>
      </c>
      <c r="I203" s="229"/>
      <c r="J203" s="230">
        <f>ROUND(I203*H203,2)</f>
        <v>0</v>
      </c>
      <c r="K203" s="226" t="s">
        <v>1</v>
      </c>
      <c r="L203" s="42"/>
      <c r="M203" s="231" t="s">
        <v>1</v>
      </c>
      <c r="N203" s="232" t="s">
        <v>38</v>
      </c>
      <c r="O203" s="85"/>
      <c r="P203" s="233">
        <f>O203*H203</f>
        <v>0</v>
      </c>
      <c r="Q203" s="233">
        <v>0</v>
      </c>
      <c r="R203" s="233">
        <f>Q203*H203</f>
        <v>0</v>
      </c>
      <c r="S203" s="233">
        <v>0</v>
      </c>
      <c r="T203" s="234">
        <f>S203*H203</f>
        <v>0</v>
      </c>
      <c r="AR203" s="235" t="s">
        <v>221</v>
      </c>
      <c r="AT203" s="235" t="s">
        <v>209</v>
      </c>
      <c r="AU203" s="235" t="s">
        <v>81</v>
      </c>
      <c r="AY203" s="16" t="s">
        <v>208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6" t="s">
        <v>81</v>
      </c>
      <c r="BK203" s="236">
        <f>ROUND(I203*H203,2)</f>
        <v>0</v>
      </c>
      <c r="BL203" s="16" t="s">
        <v>221</v>
      </c>
      <c r="BM203" s="235" t="s">
        <v>4684</v>
      </c>
    </row>
    <row r="204" s="1" customFormat="1" ht="16.5" customHeight="1">
      <c r="B204" s="37"/>
      <c r="C204" s="224" t="s">
        <v>448</v>
      </c>
      <c r="D204" s="224" t="s">
        <v>209</v>
      </c>
      <c r="E204" s="225" t="s">
        <v>4685</v>
      </c>
      <c r="F204" s="226" t="s">
        <v>4686</v>
      </c>
      <c r="G204" s="227" t="s">
        <v>1525</v>
      </c>
      <c r="H204" s="228">
        <v>0.45000000000000001</v>
      </c>
      <c r="I204" s="229"/>
      <c r="J204" s="230">
        <f>ROUND(I204*H204,2)</f>
        <v>0</v>
      </c>
      <c r="K204" s="226" t="s">
        <v>1</v>
      </c>
      <c r="L204" s="42"/>
      <c r="M204" s="231" t="s">
        <v>1</v>
      </c>
      <c r="N204" s="232" t="s">
        <v>38</v>
      </c>
      <c r="O204" s="85"/>
      <c r="P204" s="233">
        <f>O204*H204</f>
        <v>0</v>
      </c>
      <c r="Q204" s="233">
        <v>0</v>
      </c>
      <c r="R204" s="233">
        <f>Q204*H204</f>
        <v>0</v>
      </c>
      <c r="S204" s="233">
        <v>0</v>
      </c>
      <c r="T204" s="234">
        <f>S204*H204</f>
        <v>0</v>
      </c>
      <c r="AR204" s="235" t="s">
        <v>221</v>
      </c>
      <c r="AT204" s="235" t="s">
        <v>209</v>
      </c>
      <c r="AU204" s="235" t="s">
        <v>81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221</v>
      </c>
      <c r="BM204" s="235" t="s">
        <v>4687</v>
      </c>
    </row>
    <row r="205" s="1" customFormat="1" ht="16.5" customHeight="1">
      <c r="B205" s="37"/>
      <c r="C205" s="224" t="s">
        <v>451</v>
      </c>
      <c r="D205" s="224" t="s">
        <v>209</v>
      </c>
      <c r="E205" s="225" t="s">
        <v>4688</v>
      </c>
      <c r="F205" s="226" t="s">
        <v>4689</v>
      </c>
      <c r="G205" s="227" t="s">
        <v>1525</v>
      </c>
      <c r="H205" s="228">
        <v>0.45000000000000001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81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4690</v>
      </c>
    </row>
    <row r="206" s="1" customFormat="1" ht="16.5" customHeight="1">
      <c r="B206" s="37"/>
      <c r="C206" s="224" t="s">
        <v>454</v>
      </c>
      <c r="D206" s="224" t="s">
        <v>209</v>
      </c>
      <c r="E206" s="225" t="s">
        <v>4691</v>
      </c>
      <c r="F206" s="226" t="s">
        <v>4692</v>
      </c>
      <c r="G206" s="227" t="s">
        <v>1227</v>
      </c>
      <c r="H206" s="228">
        <v>0.029999999999999999</v>
      </c>
      <c r="I206" s="229"/>
      <c r="J206" s="230">
        <f>ROUND(I206*H206,2)</f>
        <v>0</v>
      </c>
      <c r="K206" s="226" t="s">
        <v>1</v>
      </c>
      <c r="L206" s="42"/>
      <c r="M206" s="231" t="s">
        <v>1</v>
      </c>
      <c r="N206" s="232" t="s">
        <v>38</v>
      </c>
      <c r="O206" s="85"/>
      <c r="P206" s="233">
        <f>O206*H206</f>
        <v>0</v>
      </c>
      <c r="Q206" s="233">
        <v>0</v>
      </c>
      <c r="R206" s="233">
        <f>Q206*H206</f>
        <v>0</v>
      </c>
      <c r="S206" s="233">
        <v>0</v>
      </c>
      <c r="T206" s="234">
        <f>S206*H206</f>
        <v>0</v>
      </c>
      <c r="AR206" s="235" t="s">
        <v>221</v>
      </c>
      <c r="AT206" s="235" t="s">
        <v>209</v>
      </c>
      <c r="AU206" s="235" t="s">
        <v>81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221</v>
      </c>
      <c r="BM206" s="235" t="s">
        <v>4693</v>
      </c>
    </row>
    <row r="207" s="1" customFormat="1" ht="16.5" customHeight="1">
      <c r="B207" s="37"/>
      <c r="C207" s="224" t="s">
        <v>459</v>
      </c>
      <c r="D207" s="224" t="s">
        <v>209</v>
      </c>
      <c r="E207" s="225" t="s">
        <v>4694</v>
      </c>
      <c r="F207" s="226" t="s">
        <v>4695</v>
      </c>
      <c r="G207" s="227" t="s">
        <v>1525</v>
      </c>
      <c r="H207" s="228">
        <v>0.45000000000000001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221</v>
      </c>
      <c r="AT207" s="235" t="s">
        <v>209</v>
      </c>
      <c r="AU207" s="235" t="s">
        <v>81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221</v>
      </c>
      <c r="BM207" s="235" t="s">
        <v>4696</v>
      </c>
    </row>
    <row r="208" s="1" customFormat="1" ht="16.5" customHeight="1">
      <c r="B208" s="37"/>
      <c r="C208" s="224" t="s">
        <v>464</v>
      </c>
      <c r="D208" s="224" t="s">
        <v>209</v>
      </c>
      <c r="E208" s="225" t="s">
        <v>4697</v>
      </c>
      <c r="F208" s="226" t="s">
        <v>4698</v>
      </c>
      <c r="G208" s="227" t="s">
        <v>712</v>
      </c>
      <c r="H208" s="228">
        <v>8.7189999999999994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221</v>
      </c>
      <c r="AT208" s="235" t="s">
        <v>209</v>
      </c>
      <c r="AU208" s="235" t="s">
        <v>81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221</v>
      </c>
      <c r="BM208" s="235" t="s">
        <v>4699</v>
      </c>
    </row>
    <row r="209" s="10" customFormat="1" ht="25.92" customHeight="1">
      <c r="B209" s="210"/>
      <c r="C209" s="211"/>
      <c r="D209" s="212" t="s">
        <v>72</v>
      </c>
      <c r="E209" s="213" t="s">
        <v>635</v>
      </c>
      <c r="F209" s="213" t="s">
        <v>4700</v>
      </c>
      <c r="G209" s="211"/>
      <c r="H209" s="211"/>
      <c r="I209" s="214"/>
      <c r="J209" s="215">
        <f>BK209</f>
        <v>0</v>
      </c>
      <c r="K209" s="211"/>
      <c r="L209" s="216"/>
      <c r="M209" s="217"/>
      <c r="N209" s="218"/>
      <c r="O209" s="218"/>
      <c r="P209" s="219">
        <f>P210</f>
        <v>0</v>
      </c>
      <c r="Q209" s="218"/>
      <c r="R209" s="219">
        <f>R210</f>
        <v>0</v>
      </c>
      <c r="S209" s="218"/>
      <c r="T209" s="220">
        <f>T210</f>
        <v>0</v>
      </c>
      <c r="AR209" s="221" t="s">
        <v>81</v>
      </c>
      <c r="AT209" s="222" t="s">
        <v>72</v>
      </c>
      <c r="AU209" s="222" t="s">
        <v>73</v>
      </c>
      <c r="AY209" s="221" t="s">
        <v>208</v>
      </c>
      <c r="BK209" s="223">
        <f>BK210</f>
        <v>0</v>
      </c>
    </row>
    <row r="210" s="1" customFormat="1" ht="16.5" customHeight="1">
      <c r="B210" s="37"/>
      <c r="C210" s="224" t="s">
        <v>468</v>
      </c>
      <c r="D210" s="224" t="s">
        <v>209</v>
      </c>
      <c r="E210" s="225" t="s">
        <v>4701</v>
      </c>
      <c r="F210" s="226" t="s">
        <v>4702</v>
      </c>
      <c r="G210" s="227" t="s">
        <v>600</v>
      </c>
      <c r="H210" s="228">
        <v>918</v>
      </c>
      <c r="I210" s="229"/>
      <c r="J210" s="230">
        <f>ROUND(I210*H210,2)</f>
        <v>0</v>
      </c>
      <c r="K210" s="226" t="s">
        <v>1</v>
      </c>
      <c r="L210" s="42"/>
      <c r="M210" s="231" t="s">
        <v>1</v>
      </c>
      <c r="N210" s="232" t="s">
        <v>38</v>
      </c>
      <c r="O210" s="85"/>
      <c r="P210" s="233">
        <f>O210*H210</f>
        <v>0</v>
      </c>
      <c r="Q210" s="233">
        <v>0</v>
      </c>
      <c r="R210" s="233">
        <f>Q210*H210</f>
        <v>0</v>
      </c>
      <c r="S210" s="233">
        <v>0</v>
      </c>
      <c r="T210" s="234">
        <f>S210*H210</f>
        <v>0</v>
      </c>
      <c r="AR210" s="235" t="s">
        <v>221</v>
      </c>
      <c r="AT210" s="235" t="s">
        <v>209</v>
      </c>
      <c r="AU210" s="235" t="s">
        <v>81</v>
      </c>
      <c r="AY210" s="16" t="s">
        <v>208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6" t="s">
        <v>81</v>
      </c>
      <c r="BK210" s="236">
        <f>ROUND(I210*H210,2)</f>
        <v>0</v>
      </c>
      <c r="BL210" s="16" t="s">
        <v>221</v>
      </c>
      <c r="BM210" s="235" t="s">
        <v>4703</v>
      </c>
    </row>
    <row r="211" s="10" customFormat="1" ht="25.92" customHeight="1">
      <c r="B211" s="210"/>
      <c r="C211" s="211"/>
      <c r="D211" s="212" t="s">
        <v>72</v>
      </c>
      <c r="E211" s="213" t="s">
        <v>309</v>
      </c>
      <c r="F211" s="213" t="s">
        <v>4704</v>
      </c>
      <c r="G211" s="211"/>
      <c r="H211" s="211"/>
      <c r="I211" s="214"/>
      <c r="J211" s="215">
        <f>BK211</f>
        <v>0</v>
      </c>
      <c r="K211" s="211"/>
      <c r="L211" s="216"/>
      <c r="M211" s="217"/>
      <c r="N211" s="218"/>
      <c r="O211" s="218"/>
      <c r="P211" s="219">
        <f>SUM(P212:P214)</f>
        <v>0</v>
      </c>
      <c r="Q211" s="218"/>
      <c r="R211" s="219">
        <f>SUM(R212:R214)</f>
        <v>0</v>
      </c>
      <c r="S211" s="218"/>
      <c r="T211" s="220">
        <f>SUM(T212:T214)</f>
        <v>0</v>
      </c>
      <c r="AR211" s="221" t="s">
        <v>81</v>
      </c>
      <c r="AT211" s="222" t="s">
        <v>72</v>
      </c>
      <c r="AU211" s="222" t="s">
        <v>73</v>
      </c>
      <c r="AY211" s="221" t="s">
        <v>208</v>
      </c>
      <c r="BK211" s="223">
        <f>SUM(BK212:BK214)</f>
        <v>0</v>
      </c>
    </row>
    <row r="212" s="1" customFormat="1" ht="24" customHeight="1">
      <c r="B212" s="37"/>
      <c r="C212" s="224" t="s">
        <v>472</v>
      </c>
      <c r="D212" s="224" t="s">
        <v>209</v>
      </c>
      <c r="E212" s="225" t="s">
        <v>4705</v>
      </c>
      <c r="F212" s="226" t="s">
        <v>4706</v>
      </c>
      <c r="G212" s="227" t="s">
        <v>1525</v>
      </c>
      <c r="H212" s="228">
        <v>9.4130000000000003</v>
      </c>
      <c r="I212" s="229"/>
      <c r="J212" s="230">
        <f>ROUND(I212*H212,2)</f>
        <v>0</v>
      </c>
      <c r="K212" s="226" t="s">
        <v>1</v>
      </c>
      <c r="L212" s="42"/>
      <c r="M212" s="231" t="s">
        <v>1</v>
      </c>
      <c r="N212" s="232" t="s">
        <v>38</v>
      </c>
      <c r="O212" s="85"/>
      <c r="P212" s="233">
        <f>O212*H212</f>
        <v>0</v>
      </c>
      <c r="Q212" s="233">
        <v>0</v>
      </c>
      <c r="R212" s="233">
        <f>Q212*H212</f>
        <v>0</v>
      </c>
      <c r="S212" s="233">
        <v>0</v>
      </c>
      <c r="T212" s="234">
        <f>S212*H212</f>
        <v>0</v>
      </c>
      <c r="AR212" s="235" t="s">
        <v>221</v>
      </c>
      <c r="AT212" s="235" t="s">
        <v>209</v>
      </c>
      <c r="AU212" s="235" t="s">
        <v>81</v>
      </c>
      <c r="AY212" s="16" t="s">
        <v>208</v>
      </c>
      <c r="BE212" s="236">
        <f>IF(N212="základní",J212,0)</f>
        <v>0</v>
      </c>
      <c r="BF212" s="236">
        <f>IF(N212="snížená",J212,0)</f>
        <v>0</v>
      </c>
      <c r="BG212" s="236">
        <f>IF(N212="zákl. přenesená",J212,0)</f>
        <v>0</v>
      </c>
      <c r="BH212" s="236">
        <f>IF(N212="sníž. přenesená",J212,0)</f>
        <v>0</v>
      </c>
      <c r="BI212" s="236">
        <f>IF(N212="nulová",J212,0)</f>
        <v>0</v>
      </c>
      <c r="BJ212" s="16" t="s">
        <v>81</v>
      </c>
      <c r="BK212" s="236">
        <f>ROUND(I212*H212,2)</f>
        <v>0</v>
      </c>
      <c r="BL212" s="16" t="s">
        <v>221</v>
      </c>
      <c r="BM212" s="235" t="s">
        <v>4707</v>
      </c>
    </row>
    <row r="213" s="12" customFormat="1">
      <c r="B213" s="260"/>
      <c r="C213" s="261"/>
      <c r="D213" s="262" t="s">
        <v>1513</v>
      </c>
      <c r="E213" s="263" t="s">
        <v>1</v>
      </c>
      <c r="F213" s="264" t="s">
        <v>4708</v>
      </c>
      <c r="G213" s="261"/>
      <c r="H213" s="265">
        <v>9.4124999999999996</v>
      </c>
      <c r="I213" s="266"/>
      <c r="J213" s="261"/>
      <c r="K213" s="261"/>
      <c r="L213" s="267"/>
      <c r="M213" s="268"/>
      <c r="N213" s="269"/>
      <c r="O213" s="269"/>
      <c r="P213" s="269"/>
      <c r="Q213" s="269"/>
      <c r="R213" s="269"/>
      <c r="S213" s="269"/>
      <c r="T213" s="270"/>
      <c r="AT213" s="271" t="s">
        <v>1513</v>
      </c>
      <c r="AU213" s="271" t="s">
        <v>81</v>
      </c>
      <c r="AV213" s="12" t="s">
        <v>83</v>
      </c>
      <c r="AW213" s="12" t="s">
        <v>31</v>
      </c>
      <c r="AX213" s="12" t="s">
        <v>73</v>
      </c>
      <c r="AY213" s="271" t="s">
        <v>208</v>
      </c>
    </row>
    <row r="214" s="13" customFormat="1">
      <c r="B214" s="272"/>
      <c r="C214" s="273"/>
      <c r="D214" s="262" t="s">
        <v>1513</v>
      </c>
      <c r="E214" s="274" t="s">
        <v>1</v>
      </c>
      <c r="F214" s="275" t="s">
        <v>1515</v>
      </c>
      <c r="G214" s="273"/>
      <c r="H214" s="276">
        <v>9.4124999999999996</v>
      </c>
      <c r="I214" s="277"/>
      <c r="J214" s="273"/>
      <c r="K214" s="273"/>
      <c r="L214" s="278"/>
      <c r="M214" s="279"/>
      <c r="N214" s="280"/>
      <c r="O214" s="280"/>
      <c r="P214" s="280"/>
      <c r="Q214" s="280"/>
      <c r="R214" s="280"/>
      <c r="S214" s="280"/>
      <c r="T214" s="281"/>
      <c r="AT214" s="282" t="s">
        <v>1513</v>
      </c>
      <c r="AU214" s="282" t="s">
        <v>81</v>
      </c>
      <c r="AV214" s="13" t="s">
        <v>221</v>
      </c>
      <c r="AW214" s="13" t="s">
        <v>31</v>
      </c>
      <c r="AX214" s="13" t="s">
        <v>81</v>
      </c>
      <c r="AY214" s="282" t="s">
        <v>208</v>
      </c>
    </row>
    <row r="215" s="10" customFormat="1" ht="25.92" customHeight="1">
      <c r="B215" s="210"/>
      <c r="C215" s="211"/>
      <c r="D215" s="212" t="s">
        <v>72</v>
      </c>
      <c r="E215" s="213" t="s">
        <v>643</v>
      </c>
      <c r="F215" s="213" t="s">
        <v>4709</v>
      </c>
      <c r="G215" s="211"/>
      <c r="H215" s="211"/>
      <c r="I215" s="214"/>
      <c r="J215" s="215">
        <f>BK215</f>
        <v>0</v>
      </c>
      <c r="K215" s="211"/>
      <c r="L215" s="216"/>
      <c r="M215" s="217"/>
      <c r="N215" s="218"/>
      <c r="O215" s="218"/>
      <c r="P215" s="219">
        <f>SUM(P216:P219)</f>
        <v>0</v>
      </c>
      <c r="Q215" s="218"/>
      <c r="R215" s="219">
        <f>SUM(R216:R219)</f>
        <v>0</v>
      </c>
      <c r="S215" s="218"/>
      <c r="T215" s="220">
        <f>SUM(T216:T219)</f>
        <v>0</v>
      </c>
      <c r="AR215" s="221" t="s">
        <v>81</v>
      </c>
      <c r="AT215" s="222" t="s">
        <v>72</v>
      </c>
      <c r="AU215" s="222" t="s">
        <v>73</v>
      </c>
      <c r="AY215" s="221" t="s">
        <v>208</v>
      </c>
      <c r="BK215" s="223">
        <f>SUM(BK216:BK219)</f>
        <v>0</v>
      </c>
    </row>
    <row r="216" s="1" customFormat="1" ht="24" customHeight="1">
      <c r="B216" s="37"/>
      <c r="C216" s="224" t="s">
        <v>476</v>
      </c>
      <c r="D216" s="224" t="s">
        <v>209</v>
      </c>
      <c r="E216" s="225" t="s">
        <v>4710</v>
      </c>
      <c r="F216" s="226" t="s">
        <v>4711</v>
      </c>
      <c r="G216" s="227" t="s">
        <v>212</v>
      </c>
      <c r="H216" s="228">
        <v>1</v>
      </c>
      <c r="I216" s="229"/>
      <c r="J216" s="230">
        <f>ROUND(I216*H216,2)</f>
        <v>0</v>
      </c>
      <c r="K216" s="226" t="s">
        <v>1</v>
      </c>
      <c r="L216" s="42"/>
      <c r="M216" s="231" t="s">
        <v>1</v>
      </c>
      <c r="N216" s="232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221</v>
      </c>
      <c r="AT216" s="235" t="s">
        <v>209</v>
      </c>
      <c r="AU216" s="235" t="s">
        <v>81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221</v>
      </c>
      <c r="BM216" s="235" t="s">
        <v>4712</v>
      </c>
    </row>
    <row r="217" s="1" customFormat="1" ht="24" customHeight="1">
      <c r="B217" s="37"/>
      <c r="C217" s="224" t="s">
        <v>480</v>
      </c>
      <c r="D217" s="224" t="s">
        <v>209</v>
      </c>
      <c r="E217" s="225" t="s">
        <v>4713</v>
      </c>
      <c r="F217" s="226" t="s">
        <v>4714</v>
      </c>
      <c r="G217" s="227" t="s">
        <v>600</v>
      </c>
      <c r="H217" s="228">
        <v>5</v>
      </c>
      <c r="I217" s="229"/>
      <c r="J217" s="230">
        <f>ROUND(I217*H217,2)</f>
        <v>0</v>
      </c>
      <c r="K217" s="226" t="s">
        <v>1</v>
      </c>
      <c r="L217" s="42"/>
      <c r="M217" s="231" t="s">
        <v>1</v>
      </c>
      <c r="N217" s="232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221</v>
      </c>
      <c r="AT217" s="235" t="s">
        <v>209</v>
      </c>
      <c r="AU217" s="235" t="s">
        <v>81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221</v>
      </c>
      <c r="BM217" s="235" t="s">
        <v>4715</v>
      </c>
    </row>
    <row r="218" s="1" customFormat="1" ht="16.5" customHeight="1">
      <c r="B218" s="37"/>
      <c r="C218" s="224" t="s">
        <v>483</v>
      </c>
      <c r="D218" s="224" t="s">
        <v>209</v>
      </c>
      <c r="E218" s="225" t="s">
        <v>4716</v>
      </c>
      <c r="F218" s="226" t="s">
        <v>4717</v>
      </c>
      <c r="G218" s="227" t="s">
        <v>600</v>
      </c>
      <c r="H218" s="228">
        <v>345</v>
      </c>
      <c r="I218" s="229"/>
      <c r="J218" s="230">
        <f>ROUND(I218*H218,2)</f>
        <v>0</v>
      </c>
      <c r="K218" s="226" t="s">
        <v>1</v>
      </c>
      <c r="L218" s="42"/>
      <c r="M218" s="231" t="s">
        <v>1</v>
      </c>
      <c r="N218" s="232" t="s">
        <v>38</v>
      </c>
      <c r="O218" s="85"/>
      <c r="P218" s="233">
        <f>O218*H218</f>
        <v>0</v>
      </c>
      <c r="Q218" s="233">
        <v>0</v>
      </c>
      <c r="R218" s="233">
        <f>Q218*H218</f>
        <v>0</v>
      </c>
      <c r="S218" s="233">
        <v>0</v>
      </c>
      <c r="T218" s="234">
        <f>S218*H218</f>
        <v>0</v>
      </c>
      <c r="AR218" s="235" t="s">
        <v>221</v>
      </c>
      <c r="AT218" s="235" t="s">
        <v>209</v>
      </c>
      <c r="AU218" s="235" t="s">
        <v>81</v>
      </c>
      <c r="AY218" s="16" t="s">
        <v>208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6" t="s">
        <v>81</v>
      </c>
      <c r="BK218" s="236">
        <f>ROUND(I218*H218,2)</f>
        <v>0</v>
      </c>
      <c r="BL218" s="16" t="s">
        <v>221</v>
      </c>
      <c r="BM218" s="235" t="s">
        <v>4718</v>
      </c>
    </row>
    <row r="219" s="1" customFormat="1" ht="16.5" customHeight="1">
      <c r="B219" s="37"/>
      <c r="C219" s="224" t="s">
        <v>485</v>
      </c>
      <c r="D219" s="224" t="s">
        <v>209</v>
      </c>
      <c r="E219" s="225" t="s">
        <v>4719</v>
      </c>
      <c r="F219" s="226" t="s">
        <v>4720</v>
      </c>
      <c r="G219" s="227" t="s">
        <v>600</v>
      </c>
      <c r="H219" s="228">
        <v>345</v>
      </c>
      <c r="I219" s="229"/>
      <c r="J219" s="230">
        <f>ROUND(I219*H219,2)</f>
        <v>0</v>
      </c>
      <c r="K219" s="226" t="s">
        <v>1</v>
      </c>
      <c r="L219" s="42"/>
      <c r="M219" s="231" t="s">
        <v>1</v>
      </c>
      <c r="N219" s="232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221</v>
      </c>
      <c r="AT219" s="235" t="s">
        <v>209</v>
      </c>
      <c r="AU219" s="235" t="s">
        <v>81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221</v>
      </c>
      <c r="BM219" s="235" t="s">
        <v>4721</v>
      </c>
    </row>
    <row r="220" s="10" customFormat="1" ht="25.92" customHeight="1">
      <c r="B220" s="210"/>
      <c r="C220" s="211"/>
      <c r="D220" s="212" t="s">
        <v>72</v>
      </c>
      <c r="E220" s="213" t="s">
        <v>663</v>
      </c>
      <c r="F220" s="213" t="s">
        <v>2518</v>
      </c>
      <c r="G220" s="211"/>
      <c r="H220" s="211"/>
      <c r="I220" s="214"/>
      <c r="J220" s="215">
        <f>BK220</f>
        <v>0</v>
      </c>
      <c r="K220" s="211"/>
      <c r="L220" s="216"/>
      <c r="M220" s="217"/>
      <c r="N220" s="218"/>
      <c r="O220" s="218"/>
      <c r="P220" s="219">
        <f>SUM(P221:P230)</f>
        <v>0</v>
      </c>
      <c r="Q220" s="218"/>
      <c r="R220" s="219">
        <f>SUM(R221:R230)</f>
        <v>0</v>
      </c>
      <c r="S220" s="218"/>
      <c r="T220" s="220">
        <f>SUM(T221:T230)</f>
        <v>0</v>
      </c>
      <c r="AR220" s="221" t="s">
        <v>81</v>
      </c>
      <c r="AT220" s="222" t="s">
        <v>72</v>
      </c>
      <c r="AU220" s="222" t="s">
        <v>73</v>
      </c>
      <c r="AY220" s="221" t="s">
        <v>208</v>
      </c>
      <c r="BK220" s="223">
        <f>SUM(BK221:BK230)</f>
        <v>0</v>
      </c>
    </row>
    <row r="221" s="1" customFormat="1" ht="16.5" customHeight="1">
      <c r="B221" s="37"/>
      <c r="C221" s="224" t="s">
        <v>489</v>
      </c>
      <c r="D221" s="224" t="s">
        <v>209</v>
      </c>
      <c r="E221" s="225" t="s">
        <v>4722</v>
      </c>
      <c r="F221" s="226" t="s">
        <v>4723</v>
      </c>
      <c r="G221" s="227" t="s">
        <v>617</v>
      </c>
      <c r="H221" s="228">
        <v>25</v>
      </c>
      <c r="I221" s="229"/>
      <c r="J221" s="230">
        <f>ROUND(I221*H221,2)</f>
        <v>0</v>
      </c>
      <c r="K221" s="226" t="s">
        <v>1</v>
      </c>
      <c r="L221" s="42"/>
      <c r="M221" s="231" t="s">
        <v>1</v>
      </c>
      <c r="N221" s="232" t="s">
        <v>38</v>
      </c>
      <c r="O221" s="85"/>
      <c r="P221" s="233">
        <f>O221*H221</f>
        <v>0</v>
      </c>
      <c r="Q221" s="233">
        <v>0</v>
      </c>
      <c r="R221" s="233">
        <f>Q221*H221</f>
        <v>0</v>
      </c>
      <c r="S221" s="233">
        <v>0</v>
      </c>
      <c r="T221" s="234">
        <f>S221*H221</f>
        <v>0</v>
      </c>
      <c r="AR221" s="235" t="s">
        <v>221</v>
      </c>
      <c r="AT221" s="235" t="s">
        <v>209</v>
      </c>
      <c r="AU221" s="235" t="s">
        <v>81</v>
      </c>
      <c r="AY221" s="16" t="s">
        <v>208</v>
      </c>
      <c r="BE221" s="236">
        <f>IF(N221="základní",J221,0)</f>
        <v>0</v>
      </c>
      <c r="BF221" s="236">
        <f>IF(N221="snížená",J221,0)</f>
        <v>0</v>
      </c>
      <c r="BG221" s="236">
        <f>IF(N221="zákl. přenesená",J221,0)</f>
        <v>0</v>
      </c>
      <c r="BH221" s="236">
        <f>IF(N221="sníž. přenesená",J221,0)</f>
        <v>0</v>
      </c>
      <c r="BI221" s="236">
        <f>IF(N221="nulová",J221,0)</f>
        <v>0</v>
      </c>
      <c r="BJ221" s="16" t="s">
        <v>81</v>
      </c>
      <c r="BK221" s="236">
        <f>ROUND(I221*H221,2)</f>
        <v>0</v>
      </c>
      <c r="BL221" s="16" t="s">
        <v>221</v>
      </c>
      <c r="BM221" s="235" t="s">
        <v>4724</v>
      </c>
    </row>
    <row r="222" s="1" customFormat="1" ht="16.5" customHeight="1">
      <c r="B222" s="37"/>
      <c r="C222" s="224" t="s">
        <v>497</v>
      </c>
      <c r="D222" s="224" t="s">
        <v>209</v>
      </c>
      <c r="E222" s="225" t="s">
        <v>4725</v>
      </c>
      <c r="F222" s="226" t="s">
        <v>1963</v>
      </c>
      <c r="G222" s="227" t="s">
        <v>1525</v>
      </c>
      <c r="H222" s="228">
        <v>2.048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</v>
      </c>
      <c r="R222" s="233">
        <f>Q222*H222</f>
        <v>0</v>
      </c>
      <c r="S222" s="233">
        <v>0</v>
      </c>
      <c r="T222" s="234">
        <f>S222*H222</f>
        <v>0</v>
      </c>
      <c r="AR222" s="235" t="s">
        <v>221</v>
      </c>
      <c r="AT222" s="235" t="s">
        <v>209</v>
      </c>
      <c r="AU222" s="235" t="s">
        <v>81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221</v>
      </c>
      <c r="BM222" s="235" t="s">
        <v>4726</v>
      </c>
    </row>
    <row r="223" s="1" customFormat="1" ht="16.5" customHeight="1">
      <c r="B223" s="37"/>
      <c r="C223" s="224" t="s">
        <v>503</v>
      </c>
      <c r="D223" s="224" t="s">
        <v>209</v>
      </c>
      <c r="E223" s="225" t="s">
        <v>4727</v>
      </c>
      <c r="F223" s="226" t="s">
        <v>4728</v>
      </c>
      <c r="G223" s="227" t="s">
        <v>1525</v>
      </c>
      <c r="H223" s="228">
        <v>2.1059999999999999</v>
      </c>
      <c r="I223" s="229"/>
      <c r="J223" s="230">
        <f>ROUND(I223*H223,2)</f>
        <v>0</v>
      </c>
      <c r="K223" s="226" t="s">
        <v>1</v>
      </c>
      <c r="L223" s="42"/>
      <c r="M223" s="231" t="s">
        <v>1</v>
      </c>
      <c r="N223" s="232" t="s">
        <v>38</v>
      </c>
      <c r="O223" s="85"/>
      <c r="P223" s="233">
        <f>O223*H223</f>
        <v>0</v>
      </c>
      <c r="Q223" s="233">
        <v>0</v>
      </c>
      <c r="R223" s="233">
        <f>Q223*H223</f>
        <v>0</v>
      </c>
      <c r="S223" s="233">
        <v>0</v>
      </c>
      <c r="T223" s="234">
        <f>S223*H223</f>
        <v>0</v>
      </c>
      <c r="AR223" s="235" t="s">
        <v>221</v>
      </c>
      <c r="AT223" s="235" t="s">
        <v>209</v>
      </c>
      <c r="AU223" s="235" t="s">
        <v>81</v>
      </c>
      <c r="AY223" s="16" t="s">
        <v>208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6" t="s">
        <v>81</v>
      </c>
      <c r="BK223" s="236">
        <f>ROUND(I223*H223,2)</f>
        <v>0</v>
      </c>
      <c r="BL223" s="16" t="s">
        <v>221</v>
      </c>
      <c r="BM223" s="235" t="s">
        <v>4729</v>
      </c>
    </row>
    <row r="224" s="1" customFormat="1" ht="16.5" customHeight="1">
      <c r="B224" s="37"/>
      <c r="C224" s="224" t="s">
        <v>507</v>
      </c>
      <c r="D224" s="224" t="s">
        <v>209</v>
      </c>
      <c r="E224" s="225" t="s">
        <v>4730</v>
      </c>
      <c r="F224" s="226" t="s">
        <v>4731</v>
      </c>
      <c r="G224" s="227" t="s">
        <v>212</v>
      </c>
      <c r="H224" s="228">
        <v>150</v>
      </c>
      <c r="I224" s="229"/>
      <c r="J224" s="230">
        <f>ROUND(I224*H224,2)</f>
        <v>0</v>
      </c>
      <c r="K224" s="226" t="s">
        <v>1</v>
      </c>
      <c r="L224" s="42"/>
      <c r="M224" s="231" t="s">
        <v>1</v>
      </c>
      <c r="N224" s="232" t="s">
        <v>38</v>
      </c>
      <c r="O224" s="85"/>
      <c r="P224" s="233">
        <f>O224*H224</f>
        <v>0</v>
      </c>
      <c r="Q224" s="233">
        <v>0</v>
      </c>
      <c r="R224" s="233">
        <f>Q224*H224</f>
        <v>0</v>
      </c>
      <c r="S224" s="233">
        <v>0</v>
      </c>
      <c r="T224" s="234">
        <f>S224*H224</f>
        <v>0</v>
      </c>
      <c r="AR224" s="235" t="s">
        <v>221</v>
      </c>
      <c r="AT224" s="235" t="s">
        <v>209</v>
      </c>
      <c r="AU224" s="235" t="s">
        <v>81</v>
      </c>
      <c r="AY224" s="16" t="s">
        <v>208</v>
      </c>
      <c r="BE224" s="236">
        <f>IF(N224="základní",J224,0)</f>
        <v>0</v>
      </c>
      <c r="BF224" s="236">
        <f>IF(N224="snížená",J224,0)</f>
        <v>0</v>
      </c>
      <c r="BG224" s="236">
        <f>IF(N224="zákl. přenesená",J224,0)</f>
        <v>0</v>
      </c>
      <c r="BH224" s="236">
        <f>IF(N224="sníž. přenesená",J224,0)</f>
        <v>0</v>
      </c>
      <c r="BI224" s="236">
        <f>IF(N224="nulová",J224,0)</f>
        <v>0</v>
      </c>
      <c r="BJ224" s="16" t="s">
        <v>81</v>
      </c>
      <c r="BK224" s="236">
        <f>ROUND(I224*H224,2)</f>
        <v>0</v>
      </c>
      <c r="BL224" s="16" t="s">
        <v>221</v>
      </c>
      <c r="BM224" s="235" t="s">
        <v>4732</v>
      </c>
    </row>
    <row r="225" s="1" customFormat="1" ht="24" customHeight="1">
      <c r="B225" s="37"/>
      <c r="C225" s="224" t="s">
        <v>511</v>
      </c>
      <c r="D225" s="224" t="s">
        <v>209</v>
      </c>
      <c r="E225" s="225" t="s">
        <v>4733</v>
      </c>
      <c r="F225" s="226" t="s">
        <v>4734</v>
      </c>
      <c r="G225" s="227" t="s">
        <v>1525</v>
      </c>
      <c r="H225" s="228">
        <v>6.3630000000000004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81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4735</v>
      </c>
    </row>
    <row r="226" s="1" customFormat="1" ht="24" customHeight="1">
      <c r="B226" s="37"/>
      <c r="C226" s="224" t="s">
        <v>515</v>
      </c>
      <c r="D226" s="224" t="s">
        <v>209</v>
      </c>
      <c r="E226" s="225" t="s">
        <v>4736</v>
      </c>
      <c r="F226" s="226" t="s">
        <v>4737</v>
      </c>
      <c r="G226" s="227" t="s">
        <v>1525</v>
      </c>
      <c r="H226" s="228">
        <v>0.45000000000000001</v>
      </c>
      <c r="I226" s="229"/>
      <c r="J226" s="230">
        <f>ROUND(I226*H226,2)</f>
        <v>0</v>
      </c>
      <c r="K226" s="226" t="s">
        <v>1</v>
      </c>
      <c r="L226" s="42"/>
      <c r="M226" s="231" t="s">
        <v>1</v>
      </c>
      <c r="N226" s="232" t="s">
        <v>38</v>
      </c>
      <c r="O226" s="85"/>
      <c r="P226" s="233">
        <f>O226*H226</f>
        <v>0</v>
      </c>
      <c r="Q226" s="233">
        <v>0</v>
      </c>
      <c r="R226" s="233">
        <f>Q226*H226</f>
        <v>0</v>
      </c>
      <c r="S226" s="233">
        <v>0</v>
      </c>
      <c r="T226" s="234">
        <f>S226*H226</f>
        <v>0</v>
      </c>
      <c r="AR226" s="235" t="s">
        <v>221</v>
      </c>
      <c r="AT226" s="235" t="s">
        <v>209</v>
      </c>
      <c r="AU226" s="235" t="s">
        <v>81</v>
      </c>
      <c r="AY226" s="16" t="s">
        <v>208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6" t="s">
        <v>81</v>
      </c>
      <c r="BK226" s="236">
        <f>ROUND(I226*H226,2)</f>
        <v>0</v>
      </c>
      <c r="BL226" s="16" t="s">
        <v>221</v>
      </c>
      <c r="BM226" s="235" t="s">
        <v>4738</v>
      </c>
    </row>
    <row r="227" s="1" customFormat="1" ht="24" customHeight="1">
      <c r="B227" s="37"/>
      <c r="C227" s="224" t="s">
        <v>523</v>
      </c>
      <c r="D227" s="224" t="s">
        <v>209</v>
      </c>
      <c r="E227" s="225" t="s">
        <v>4739</v>
      </c>
      <c r="F227" s="226" t="s">
        <v>4740</v>
      </c>
      <c r="G227" s="227" t="s">
        <v>1525</v>
      </c>
      <c r="H227" s="228">
        <v>0.45000000000000001</v>
      </c>
      <c r="I227" s="229"/>
      <c r="J227" s="230">
        <f>ROUND(I227*H227,2)</f>
        <v>0</v>
      </c>
      <c r="K227" s="226" t="s">
        <v>1</v>
      </c>
      <c r="L227" s="42"/>
      <c r="M227" s="231" t="s">
        <v>1</v>
      </c>
      <c r="N227" s="232" t="s">
        <v>38</v>
      </c>
      <c r="O227" s="85"/>
      <c r="P227" s="233">
        <f>O227*H227</f>
        <v>0</v>
      </c>
      <c r="Q227" s="233">
        <v>0</v>
      </c>
      <c r="R227" s="233">
        <f>Q227*H227</f>
        <v>0</v>
      </c>
      <c r="S227" s="233">
        <v>0</v>
      </c>
      <c r="T227" s="234">
        <f>S227*H227</f>
        <v>0</v>
      </c>
      <c r="AR227" s="235" t="s">
        <v>221</v>
      </c>
      <c r="AT227" s="235" t="s">
        <v>209</v>
      </c>
      <c r="AU227" s="235" t="s">
        <v>81</v>
      </c>
      <c r="AY227" s="16" t="s">
        <v>208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6" t="s">
        <v>81</v>
      </c>
      <c r="BK227" s="236">
        <f>ROUND(I227*H227,2)</f>
        <v>0</v>
      </c>
      <c r="BL227" s="16" t="s">
        <v>221</v>
      </c>
      <c r="BM227" s="235" t="s">
        <v>4741</v>
      </c>
    </row>
    <row r="228" s="1" customFormat="1" ht="16.5" customHeight="1">
      <c r="B228" s="37"/>
      <c r="C228" s="224" t="s">
        <v>527</v>
      </c>
      <c r="D228" s="224" t="s">
        <v>209</v>
      </c>
      <c r="E228" s="225" t="s">
        <v>4742</v>
      </c>
      <c r="F228" s="226" t="s">
        <v>4743</v>
      </c>
      <c r="G228" s="227" t="s">
        <v>1525</v>
      </c>
      <c r="H228" s="228">
        <v>0.45000000000000001</v>
      </c>
      <c r="I228" s="229"/>
      <c r="J228" s="230">
        <f>ROUND(I228*H228,2)</f>
        <v>0</v>
      </c>
      <c r="K228" s="226" t="s">
        <v>1</v>
      </c>
      <c r="L228" s="42"/>
      <c r="M228" s="231" t="s">
        <v>1</v>
      </c>
      <c r="N228" s="232" t="s">
        <v>38</v>
      </c>
      <c r="O228" s="85"/>
      <c r="P228" s="233">
        <f>O228*H228</f>
        <v>0</v>
      </c>
      <c r="Q228" s="233">
        <v>0</v>
      </c>
      <c r="R228" s="233">
        <f>Q228*H228</f>
        <v>0</v>
      </c>
      <c r="S228" s="233">
        <v>0</v>
      </c>
      <c r="T228" s="234">
        <f>S228*H228</f>
        <v>0</v>
      </c>
      <c r="AR228" s="235" t="s">
        <v>221</v>
      </c>
      <c r="AT228" s="235" t="s">
        <v>209</v>
      </c>
      <c r="AU228" s="235" t="s">
        <v>81</v>
      </c>
      <c r="AY228" s="16" t="s">
        <v>208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6" t="s">
        <v>81</v>
      </c>
      <c r="BK228" s="236">
        <f>ROUND(I228*H228,2)</f>
        <v>0</v>
      </c>
      <c r="BL228" s="16" t="s">
        <v>221</v>
      </c>
      <c r="BM228" s="235" t="s">
        <v>4744</v>
      </c>
    </row>
    <row r="229" s="1" customFormat="1" ht="24" customHeight="1">
      <c r="B229" s="37"/>
      <c r="C229" s="224" t="s">
        <v>531</v>
      </c>
      <c r="D229" s="224" t="s">
        <v>209</v>
      </c>
      <c r="E229" s="225" t="s">
        <v>4745</v>
      </c>
      <c r="F229" s="226" t="s">
        <v>4746</v>
      </c>
      <c r="G229" s="227" t="s">
        <v>1525</v>
      </c>
      <c r="H229" s="228">
        <v>0.45000000000000001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221</v>
      </c>
      <c r="AT229" s="235" t="s">
        <v>209</v>
      </c>
      <c r="AU229" s="235" t="s">
        <v>81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221</v>
      </c>
      <c r="BM229" s="235" t="s">
        <v>4747</v>
      </c>
    </row>
    <row r="230" s="1" customFormat="1" ht="16.5" customHeight="1">
      <c r="B230" s="37"/>
      <c r="C230" s="224" t="s">
        <v>537</v>
      </c>
      <c r="D230" s="224" t="s">
        <v>209</v>
      </c>
      <c r="E230" s="225" t="s">
        <v>4748</v>
      </c>
      <c r="F230" s="226" t="s">
        <v>4749</v>
      </c>
      <c r="G230" s="227" t="s">
        <v>212</v>
      </c>
      <c r="H230" s="228">
        <v>1</v>
      </c>
      <c r="I230" s="229"/>
      <c r="J230" s="230">
        <f>ROUND(I230*H230,2)</f>
        <v>0</v>
      </c>
      <c r="K230" s="226" t="s">
        <v>1</v>
      </c>
      <c r="L230" s="42"/>
      <c r="M230" s="231" t="s">
        <v>1</v>
      </c>
      <c r="N230" s="232" t="s">
        <v>38</v>
      </c>
      <c r="O230" s="85"/>
      <c r="P230" s="233">
        <f>O230*H230</f>
        <v>0</v>
      </c>
      <c r="Q230" s="233">
        <v>0</v>
      </c>
      <c r="R230" s="233">
        <f>Q230*H230</f>
        <v>0</v>
      </c>
      <c r="S230" s="233">
        <v>0</v>
      </c>
      <c r="T230" s="234">
        <f>S230*H230</f>
        <v>0</v>
      </c>
      <c r="AR230" s="235" t="s">
        <v>221</v>
      </c>
      <c r="AT230" s="235" t="s">
        <v>209</v>
      </c>
      <c r="AU230" s="235" t="s">
        <v>81</v>
      </c>
      <c r="AY230" s="16" t="s">
        <v>208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6" t="s">
        <v>81</v>
      </c>
      <c r="BK230" s="236">
        <f>ROUND(I230*H230,2)</f>
        <v>0</v>
      </c>
      <c r="BL230" s="16" t="s">
        <v>221</v>
      </c>
      <c r="BM230" s="235" t="s">
        <v>4750</v>
      </c>
    </row>
    <row r="231" s="10" customFormat="1" ht="25.92" customHeight="1">
      <c r="B231" s="210"/>
      <c r="C231" s="211"/>
      <c r="D231" s="212" t="s">
        <v>72</v>
      </c>
      <c r="E231" s="213" t="s">
        <v>667</v>
      </c>
      <c r="F231" s="213" t="s">
        <v>4751</v>
      </c>
      <c r="G231" s="211"/>
      <c r="H231" s="211"/>
      <c r="I231" s="214"/>
      <c r="J231" s="215">
        <f>BK231</f>
        <v>0</v>
      </c>
      <c r="K231" s="211"/>
      <c r="L231" s="216"/>
      <c r="M231" s="217"/>
      <c r="N231" s="218"/>
      <c r="O231" s="218"/>
      <c r="P231" s="219">
        <f>SUM(P232:P234)</f>
        <v>0</v>
      </c>
      <c r="Q231" s="218"/>
      <c r="R231" s="219">
        <f>SUM(R232:R234)</f>
        <v>0</v>
      </c>
      <c r="S231" s="218"/>
      <c r="T231" s="220">
        <f>SUM(T232:T234)</f>
        <v>0</v>
      </c>
      <c r="AR231" s="221" t="s">
        <v>81</v>
      </c>
      <c r="AT231" s="222" t="s">
        <v>72</v>
      </c>
      <c r="AU231" s="222" t="s">
        <v>73</v>
      </c>
      <c r="AY231" s="221" t="s">
        <v>208</v>
      </c>
      <c r="BK231" s="223">
        <f>SUM(BK232:BK234)</f>
        <v>0</v>
      </c>
    </row>
    <row r="232" s="1" customFormat="1" ht="16.5" customHeight="1">
      <c r="B232" s="37"/>
      <c r="C232" s="224" t="s">
        <v>541</v>
      </c>
      <c r="D232" s="224" t="s">
        <v>209</v>
      </c>
      <c r="E232" s="225" t="s">
        <v>4752</v>
      </c>
      <c r="F232" s="226" t="s">
        <v>4753</v>
      </c>
      <c r="G232" s="227" t="s">
        <v>212</v>
      </c>
      <c r="H232" s="228">
        <v>25</v>
      </c>
      <c r="I232" s="229"/>
      <c r="J232" s="230">
        <f>ROUND(I232*H232,2)</f>
        <v>0</v>
      </c>
      <c r="K232" s="226" t="s">
        <v>1</v>
      </c>
      <c r="L232" s="42"/>
      <c r="M232" s="231" t="s">
        <v>1</v>
      </c>
      <c r="N232" s="232" t="s">
        <v>38</v>
      </c>
      <c r="O232" s="85"/>
      <c r="P232" s="233">
        <f>O232*H232</f>
        <v>0</v>
      </c>
      <c r="Q232" s="233">
        <v>0</v>
      </c>
      <c r="R232" s="233">
        <f>Q232*H232</f>
        <v>0</v>
      </c>
      <c r="S232" s="233">
        <v>0</v>
      </c>
      <c r="T232" s="234">
        <f>S232*H232</f>
        <v>0</v>
      </c>
      <c r="AR232" s="235" t="s">
        <v>221</v>
      </c>
      <c r="AT232" s="235" t="s">
        <v>209</v>
      </c>
      <c r="AU232" s="235" t="s">
        <v>81</v>
      </c>
      <c r="AY232" s="16" t="s">
        <v>208</v>
      </c>
      <c r="BE232" s="236">
        <f>IF(N232="základní",J232,0)</f>
        <v>0</v>
      </c>
      <c r="BF232" s="236">
        <f>IF(N232="snížená",J232,0)</f>
        <v>0</v>
      </c>
      <c r="BG232" s="236">
        <f>IF(N232="zákl. přenesená",J232,0)</f>
        <v>0</v>
      </c>
      <c r="BH232" s="236">
        <f>IF(N232="sníž. přenesená",J232,0)</f>
        <v>0</v>
      </c>
      <c r="BI232" s="236">
        <f>IF(N232="nulová",J232,0)</f>
        <v>0</v>
      </c>
      <c r="BJ232" s="16" t="s">
        <v>81</v>
      </c>
      <c r="BK232" s="236">
        <f>ROUND(I232*H232,2)</f>
        <v>0</v>
      </c>
      <c r="BL232" s="16" t="s">
        <v>221</v>
      </c>
      <c r="BM232" s="235" t="s">
        <v>4754</v>
      </c>
    </row>
    <row r="233" s="1" customFormat="1" ht="16.5" customHeight="1">
      <c r="B233" s="37"/>
      <c r="C233" s="224" t="s">
        <v>547</v>
      </c>
      <c r="D233" s="224" t="s">
        <v>209</v>
      </c>
      <c r="E233" s="225" t="s">
        <v>4755</v>
      </c>
      <c r="F233" s="226" t="s">
        <v>4756</v>
      </c>
      <c r="G233" s="227" t="s">
        <v>212</v>
      </c>
      <c r="H233" s="228">
        <v>5</v>
      </c>
      <c r="I233" s="229"/>
      <c r="J233" s="230">
        <f>ROUND(I233*H233,2)</f>
        <v>0</v>
      </c>
      <c r="K233" s="226" t="s">
        <v>1</v>
      </c>
      <c r="L233" s="42"/>
      <c r="M233" s="231" t="s">
        <v>1</v>
      </c>
      <c r="N233" s="232" t="s">
        <v>38</v>
      </c>
      <c r="O233" s="85"/>
      <c r="P233" s="233">
        <f>O233*H233</f>
        <v>0</v>
      </c>
      <c r="Q233" s="233">
        <v>0</v>
      </c>
      <c r="R233" s="233">
        <f>Q233*H233</f>
        <v>0</v>
      </c>
      <c r="S233" s="233">
        <v>0</v>
      </c>
      <c r="T233" s="234">
        <f>S233*H233</f>
        <v>0</v>
      </c>
      <c r="AR233" s="235" t="s">
        <v>221</v>
      </c>
      <c r="AT233" s="235" t="s">
        <v>209</v>
      </c>
      <c r="AU233" s="235" t="s">
        <v>81</v>
      </c>
      <c r="AY233" s="16" t="s">
        <v>208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6" t="s">
        <v>81</v>
      </c>
      <c r="BK233" s="236">
        <f>ROUND(I233*H233,2)</f>
        <v>0</v>
      </c>
      <c r="BL233" s="16" t="s">
        <v>221</v>
      </c>
      <c r="BM233" s="235" t="s">
        <v>4757</v>
      </c>
    </row>
    <row r="234" s="1" customFormat="1" ht="16.5" customHeight="1">
      <c r="B234" s="37"/>
      <c r="C234" s="224" t="s">
        <v>551</v>
      </c>
      <c r="D234" s="224" t="s">
        <v>209</v>
      </c>
      <c r="E234" s="225" t="s">
        <v>4758</v>
      </c>
      <c r="F234" s="226" t="s">
        <v>4759</v>
      </c>
      <c r="G234" s="227" t="s">
        <v>1525</v>
      </c>
      <c r="H234" s="228">
        <v>0.65800000000000003</v>
      </c>
      <c r="I234" s="229"/>
      <c r="J234" s="230">
        <f>ROUND(I234*H234,2)</f>
        <v>0</v>
      </c>
      <c r="K234" s="226" t="s">
        <v>1</v>
      </c>
      <c r="L234" s="42"/>
      <c r="M234" s="231" t="s">
        <v>1</v>
      </c>
      <c r="N234" s="232" t="s">
        <v>38</v>
      </c>
      <c r="O234" s="85"/>
      <c r="P234" s="233">
        <f>O234*H234</f>
        <v>0</v>
      </c>
      <c r="Q234" s="233">
        <v>0</v>
      </c>
      <c r="R234" s="233">
        <f>Q234*H234</f>
        <v>0</v>
      </c>
      <c r="S234" s="233">
        <v>0</v>
      </c>
      <c r="T234" s="234">
        <f>S234*H234</f>
        <v>0</v>
      </c>
      <c r="AR234" s="235" t="s">
        <v>221</v>
      </c>
      <c r="AT234" s="235" t="s">
        <v>209</v>
      </c>
      <c r="AU234" s="235" t="s">
        <v>81</v>
      </c>
      <c r="AY234" s="16" t="s">
        <v>208</v>
      </c>
      <c r="BE234" s="236">
        <f>IF(N234="základní",J234,0)</f>
        <v>0</v>
      </c>
      <c r="BF234" s="236">
        <f>IF(N234="snížená",J234,0)</f>
        <v>0</v>
      </c>
      <c r="BG234" s="236">
        <f>IF(N234="zákl. přenesená",J234,0)</f>
        <v>0</v>
      </c>
      <c r="BH234" s="236">
        <f>IF(N234="sníž. přenesená",J234,0)</f>
        <v>0</v>
      </c>
      <c r="BI234" s="236">
        <f>IF(N234="nulová",J234,0)</f>
        <v>0</v>
      </c>
      <c r="BJ234" s="16" t="s">
        <v>81</v>
      </c>
      <c r="BK234" s="236">
        <f>ROUND(I234*H234,2)</f>
        <v>0</v>
      </c>
      <c r="BL234" s="16" t="s">
        <v>221</v>
      </c>
      <c r="BM234" s="235" t="s">
        <v>4760</v>
      </c>
    </row>
    <row r="235" s="10" customFormat="1" ht="25.92" customHeight="1">
      <c r="B235" s="210"/>
      <c r="C235" s="211"/>
      <c r="D235" s="212" t="s">
        <v>72</v>
      </c>
      <c r="E235" s="213" t="s">
        <v>675</v>
      </c>
      <c r="F235" s="213" t="s">
        <v>2526</v>
      </c>
      <c r="G235" s="211"/>
      <c r="H235" s="211"/>
      <c r="I235" s="214"/>
      <c r="J235" s="215">
        <f>BK235</f>
        <v>0</v>
      </c>
      <c r="K235" s="211"/>
      <c r="L235" s="216"/>
      <c r="M235" s="217"/>
      <c r="N235" s="218"/>
      <c r="O235" s="218"/>
      <c r="P235" s="219">
        <f>P236</f>
        <v>0</v>
      </c>
      <c r="Q235" s="218"/>
      <c r="R235" s="219">
        <f>R236</f>
        <v>0</v>
      </c>
      <c r="S235" s="218"/>
      <c r="T235" s="220">
        <f>T236</f>
        <v>0</v>
      </c>
      <c r="AR235" s="221" t="s">
        <v>81</v>
      </c>
      <c r="AT235" s="222" t="s">
        <v>72</v>
      </c>
      <c r="AU235" s="222" t="s">
        <v>73</v>
      </c>
      <c r="AY235" s="221" t="s">
        <v>208</v>
      </c>
      <c r="BK235" s="223">
        <f>BK236</f>
        <v>0</v>
      </c>
    </row>
    <row r="236" s="1" customFormat="1" ht="16.5" customHeight="1">
      <c r="B236" s="37"/>
      <c r="C236" s="224" t="s">
        <v>557</v>
      </c>
      <c r="D236" s="224" t="s">
        <v>209</v>
      </c>
      <c r="E236" s="225" t="s">
        <v>4761</v>
      </c>
      <c r="F236" s="226" t="s">
        <v>4762</v>
      </c>
      <c r="G236" s="227" t="s">
        <v>1227</v>
      </c>
      <c r="H236" s="228">
        <v>434.96100000000001</v>
      </c>
      <c r="I236" s="229"/>
      <c r="J236" s="230">
        <f>ROUND(I236*H236,2)</f>
        <v>0</v>
      </c>
      <c r="K236" s="226" t="s">
        <v>1</v>
      </c>
      <c r="L236" s="42"/>
      <c r="M236" s="231" t="s">
        <v>1</v>
      </c>
      <c r="N236" s="232" t="s">
        <v>38</v>
      </c>
      <c r="O236" s="85"/>
      <c r="P236" s="233">
        <f>O236*H236</f>
        <v>0</v>
      </c>
      <c r="Q236" s="233">
        <v>0</v>
      </c>
      <c r="R236" s="233">
        <f>Q236*H236</f>
        <v>0</v>
      </c>
      <c r="S236" s="233">
        <v>0</v>
      </c>
      <c r="T236" s="234">
        <f>S236*H236</f>
        <v>0</v>
      </c>
      <c r="AR236" s="235" t="s">
        <v>221</v>
      </c>
      <c r="AT236" s="235" t="s">
        <v>209</v>
      </c>
      <c r="AU236" s="235" t="s">
        <v>81</v>
      </c>
      <c r="AY236" s="16" t="s">
        <v>208</v>
      </c>
      <c r="BE236" s="236">
        <f>IF(N236="základní",J236,0)</f>
        <v>0</v>
      </c>
      <c r="BF236" s="236">
        <f>IF(N236="snížená",J236,0)</f>
        <v>0</v>
      </c>
      <c r="BG236" s="236">
        <f>IF(N236="zákl. přenesená",J236,0)</f>
        <v>0</v>
      </c>
      <c r="BH236" s="236">
        <f>IF(N236="sníž. přenesená",J236,0)</f>
        <v>0</v>
      </c>
      <c r="BI236" s="236">
        <f>IF(N236="nulová",J236,0)</f>
        <v>0</v>
      </c>
      <c r="BJ236" s="16" t="s">
        <v>81</v>
      </c>
      <c r="BK236" s="236">
        <f>ROUND(I236*H236,2)</f>
        <v>0</v>
      </c>
      <c r="BL236" s="16" t="s">
        <v>221</v>
      </c>
      <c r="BM236" s="235" t="s">
        <v>4763</v>
      </c>
    </row>
    <row r="237" s="10" customFormat="1" ht="25.92" customHeight="1">
      <c r="B237" s="210"/>
      <c r="C237" s="211"/>
      <c r="D237" s="212" t="s">
        <v>72</v>
      </c>
      <c r="E237" s="213" t="s">
        <v>2530</v>
      </c>
      <c r="F237" s="213" t="s">
        <v>2531</v>
      </c>
      <c r="G237" s="211"/>
      <c r="H237" s="211"/>
      <c r="I237" s="214"/>
      <c r="J237" s="215">
        <f>BK237</f>
        <v>0</v>
      </c>
      <c r="K237" s="211"/>
      <c r="L237" s="216"/>
      <c r="M237" s="217"/>
      <c r="N237" s="218"/>
      <c r="O237" s="218"/>
      <c r="P237" s="219">
        <f>SUM(P238:P242)</f>
        <v>0</v>
      </c>
      <c r="Q237" s="218"/>
      <c r="R237" s="219">
        <f>SUM(R238:R242)</f>
        <v>0</v>
      </c>
      <c r="S237" s="218"/>
      <c r="T237" s="220">
        <f>SUM(T238:T242)</f>
        <v>0</v>
      </c>
      <c r="AR237" s="221" t="s">
        <v>81</v>
      </c>
      <c r="AT237" s="222" t="s">
        <v>72</v>
      </c>
      <c r="AU237" s="222" t="s">
        <v>73</v>
      </c>
      <c r="AY237" s="221" t="s">
        <v>208</v>
      </c>
      <c r="BK237" s="223">
        <f>SUM(BK238:BK242)</f>
        <v>0</v>
      </c>
    </row>
    <row r="238" s="1" customFormat="1" ht="16.5" customHeight="1">
      <c r="B238" s="37"/>
      <c r="C238" s="224" t="s">
        <v>561</v>
      </c>
      <c r="D238" s="224" t="s">
        <v>209</v>
      </c>
      <c r="E238" s="225" t="s">
        <v>4764</v>
      </c>
      <c r="F238" s="226" t="s">
        <v>4765</v>
      </c>
      <c r="G238" s="227" t="s">
        <v>1227</v>
      </c>
      <c r="H238" s="228">
        <v>351.88299999999998</v>
      </c>
      <c r="I238" s="229"/>
      <c r="J238" s="230">
        <f>ROUND(I238*H238,2)</f>
        <v>0</v>
      </c>
      <c r="K238" s="226" t="s">
        <v>1</v>
      </c>
      <c r="L238" s="42"/>
      <c r="M238" s="231" t="s">
        <v>1</v>
      </c>
      <c r="N238" s="232" t="s">
        <v>38</v>
      </c>
      <c r="O238" s="85"/>
      <c r="P238" s="233">
        <f>O238*H238</f>
        <v>0</v>
      </c>
      <c r="Q238" s="233">
        <v>0</v>
      </c>
      <c r="R238" s="233">
        <f>Q238*H238</f>
        <v>0</v>
      </c>
      <c r="S238" s="233">
        <v>0</v>
      </c>
      <c r="T238" s="234">
        <f>S238*H238</f>
        <v>0</v>
      </c>
      <c r="AR238" s="235" t="s">
        <v>221</v>
      </c>
      <c r="AT238" s="235" t="s">
        <v>209</v>
      </c>
      <c r="AU238" s="235" t="s">
        <v>81</v>
      </c>
      <c r="AY238" s="16" t="s">
        <v>208</v>
      </c>
      <c r="BE238" s="236">
        <f>IF(N238="základní",J238,0)</f>
        <v>0</v>
      </c>
      <c r="BF238" s="236">
        <f>IF(N238="snížená",J238,0)</f>
        <v>0</v>
      </c>
      <c r="BG238" s="236">
        <f>IF(N238="zákl. přenesená",J238,0)</f>
        <v>0</v>
      </c>
      <c r="BH238" s="236">
        <f>IF(N238="sníž. přenesená",J238,0)</f>
        <v>0</v>
      </c>
      <c r="BI238" s="236">
        <f>IF(N238="nulová",J238,0)</f>
        <v>0</v>
      </c>
      <c r="BJ238" s="16" t="s">
        <v>81</v>
      </c>
      <c r="BK238" s="236">
        <f>ROUND(I238*H238,2)</f>
        <v>0</v>
      </c>
      <c r="BL238" s="16" t="s">
        <v>221</v>
      </c>
      <c r="BM238" s="235" t="s">
        <v>4766</v>
      </c>
    </row>
    <row r="239" s="1" customFormat="1" ht="16.5" customHeight="1">
      <c r="B239" s="37"/>
      <c r="C239" s="224" t="s">
        <v>565</v>
      </c>
      <c r="D239" s="224" t="s">
        <v>209</v>
      </c>
      <c r="E239" s="225" t="s">
        <v>4767</v>
      </c>
      <c r="F239" s="226" t="s">
        <v>4768</v>
      </c>
      <c r="G239" s="227" t="s">
        <v>1227</v>
      </c>
      <c r="H239" s="228">
        <v>351.88299999999998</v>
      </c>
      <c r="I239" s="229"/>
      <c r="J239" s="230">
        <f>ROUND(I239*H239,2)</f>
        <v>0</v>
      </c>
      <c r="K239" s="226" t="s">
        <v>1</v>
      </c>
      <c r="L239" s="42"/>
      <c r="M239" s="231" t="s">
        <v>1</v>
      </c>
      <c r="N239" s="232" t="s">
        <v>38</v>
      </c>
      <c r="O239" s="85"/>
      <c r="P239" s="233">
        <f>O239*H239</f>
        <v>0</v>
      </c>
      <c r="Q239" s="233">
        <v>0</v>
      </c>
      <c r="R239" s="233">
        <f>Q239*H239</f>
        <v>0</v>
      </c>
      <c r="S239" s="233">
        <v>0</v>
      </c>
      <c r="T239" s="234">
        <f>S239*H239</f>
        <v>0</v>
      </c>
      <c r="AR239" s="235" t="s">
        <v>221</v>
      </c>
      <c r="AT239" s="235" t="s">
        <v>209</v>
      </c>
      <c r="AU239" s="235" t="s">
        <v>81</v>
      </c>
      <c r="AY239" s="16" t="s">
        <v>208</v>
      </c>
      <c r="BE239" s="236">
        <f>IF(N239="základní",J239,0)</f>
        <v>0</v>
      </c>
      <c r="BF239" s="236">
        <f>IF(N239="snížená",J239,0)</f>
        <v>0</v>
      </c>
      <c r="BG239" s="236">
        <f>IF(N239="zákl. přenesená",J239,0)</f>
        <v>0</v>
      </c>
      <c r="BH239" s="236">
        <f>IF(N239="sníž. přenesená",J239,0)</f>
        <v>0</v>
      </c>
      <c r="BI239" s="236">
        <f>IF(N239="nulová",J239,0)</f>
        <v>0</v>
      </c>
      <c r="BJ239" s="16" t="s">
        <v>81</v>
      </c>
      <c r="BK239" s="236">
        <f>ROUND(I239*H239,2)</f>
        <v>0</v>
      </c>
      <c r="BL239" s="16" t="s">
        <v>221</v>
      </c>
      <c r="BM239" s="235" t="s">
        <v>4769</v>
      </c>
    </row>
    <row r="240" s="1" customFormat="1" ht="16.5" customHeight="1">
      <c r="B240" s="37"/>
      <c r="C240" s="224" t="s">
        <v>569</v>
      </c>
      <c r="D240" s="224" t="s">
        <v>209</v>
      </c>
      <c r="E240" s="225" t="s">
        <v>4770</v>
      </c>
      <c r="F240" s="226" t="s">
        <v>4771</v>
      </c>
      <c r="G240" s="227" t="s">
        <v>1227</v>
      </c>
      <c r="H240" s="228">
        <v>351.88299999999998</v>
      </c>
      <c r="I240" s="229"/>
      <c r="J240" s="230">
        <f>ROUND(I240*H240,2)</f>
        <v>0</v>
      </c>
      <c r="K240" s="226" t="s">
        <v>1</v>
      </c>
      <c r="L240" s="42"/>
      <c r="M240" s="231" t="s">
        <v>1</v>
      </c>
      <c r="N240" s="232" t="s">
        <v>38</v>
      </c>
      <c r="O240" s="85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AR240" s="235" t="s">
        <v>221</v>
      </c>
      <c r="AT240" s="235" t="s">
        <v>209</v>
      </c>
      <c r="AU240" s="235" t="s">
        <v>81</v>
      </c>
      <c r="AY240" s="16" t="s">
        <v>208</v>
      </c>
      <c r="BE240" s="236">
        <f>IF(N240="základní",J240,0)</f>
        <v>0</v>
      </c>
      <c r="BF240" s="236">
        <f>IF(N240="snížená",J240,0)</f>
        <v>0</v>
      </c>
      <c r="BG240" s="236">
        <f>IF(N240="zákl. přenesená",J240,0)</f>
        <v>0</v>
      </c>
      <c r="BH240" s="236">
        <f>IF(N240="sníž. přenesená",J240,0)</f>
        <v>0</v>
      </c>
      <c r="BI240" s="236">
        <f>IF(N240="nulová",J240,0)</f>
        <v>0</v>
      </c>
      <c r="BJ240" s="16" t="s">
        <v>81</v>
      </c>
      <c r="BK240" s="236">
        <f>ROUND(I240*H240,2)</f>
        <v>0</v>
      </c>
      <c r="BL240" s="16" t="s">
        <v>221</v>
      </c>
      <c r="BM240" s="235" t="s">
        <v>4772</v>
      </c>
    </row>
    <row r="241" s="1" customFormat="1" ht="16.5" customHeight="1">
      <c r="B241" s="37"/>
      <c r="C241" s="224" t="s">
        <v>573</v>
      </c>
      <c r="D241" s="224" t="s">
        <v>209</v>
      </c>
      <c r="E241" s="225" t="s">
        <v>2547</v>
      </c>
      <c r="F241" s="226" t="s">
        <v>2548</v>
      </c>
      <c r="G241" s="227" t="s">
        <v>1227</v>
      </c>
      <c r="H241" s="228">
        <v>351.88299999999998</v>
      </c>
      <c r="I241" s="229"/>
      <c r="J241" s="230">
        <f>ROUND(I241*H241,2)</f>
        <v>0</v>
      </c>
      <c r="K241" s="226" t="s">
        <v>1</v>
      </c>
      <c r="L241" s="42"/>
      <c r="M241" s="231" t="s">
        <v>1</v>
      </c>
      <c r="N241" s="232" t="s">
        <v>38</v>
      </c>
      <c r="O241" s="85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221</v>
      </c>
      <c r="AT241" s="235" t="s">
        <v>209</v>
      </c>
      <c r="AU241" s="235" t="s">
        <v>81</v>
      </c>
      <c r="AY241" s="16" t="s">
        <v>208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6" t="s">
        <v>81</v>
      </c>
      <c r="BK241" s="236">
        <f>ROUND(I241*H241,2)</f>
        <v>0</v>
      </c>
      <c r="BL241" s="16" t="s">
        <v>221</v>
      </c>
      <c r="BM241" s="235" t="s">
        <v>4773</v>
      </c>
    </row>
    <row r="242" s="1" customFormat="1" ht="16.5" customHeight="1">
      <c r="B242" s="37"/>
      <c r="C242" s="224" t="s">
        <v>579</v>
      </c>
      <c r="D242" s="224" t="s">
        <v>209</v>
      </c>
      <c r="E242" s="225" t="s">
        <v>4774</v>
      </c>
      <c r="F242" s="226" t="s">
        <v>4775</v>
      </c>
      <c r="G242" s="227" t="s">
        <v>1227</v>
      </c>
      <c r="H242" s="228">
        <v>351.88299999999998</v>
      </c>
      <c r="I242" s="229"/>
      <c r="J242" s="230">
        <f>ROUND(I242*H242,2)</f>
        <v>0</v>
      </c>
      <c r="K242" s="226" t="s">
        <v>1</v>
      </c>
      <c r="L242" s="42"/>
      <c r="M242" s="231" t="s">
        <v>1</v>
      </c>
      <c r="N242" s="232" t="s">
        <v>38</v>
      </c>
      <c r="O242" s="85"/>
      <c r="P242" s="233">
        <f>O242*H242</f>
        <v>0</v>
      </c>
      <c r="Q242" s="233">
        <v>0</v>
      </c>
      <c r="R242" s="233">
        <f>Q242*H242</f>
        <v>0</v>
      </c>
      <c r="S242" s="233">
        <v>0</v>
      </c>
      <c r="T242" s="234">
        <f>S242*H242</f>
        <v>0</v>
      </c>
      <c r="AR242" s="235" t="s">
        <v>221</v>
      </c>
      <c r="AT242" s="235" t="s">
        <v>209</v>
      </c>
      <c r="AU242" s="235" t="s">
        <v>81</v>
      </c>
      <c r="AY242" s="16" t="s">
        <v>208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6" t="s">
        <v>81</v>
      </c>
      <c r="BK242" s="236">
        <f>ROUND(I242*H242,2)</f>
        <v>0</v>
      </c>
      <c r="BL242" s="16" t="s">
        <v>221</v>
      </c>
      <c r="BM242" s="235" t="s">
        <v>4776</v>
      </c>
    </row>
    <row r="243" s="10" customFormat="1" ht="25.92" customHeight="1">
      <c r="B243" s="210"/>
      <c r="C243" s="211"/>
      <c r="D243" s="212" t="s">
        <v>72</v>
      </c>
      <c r="E243" s="213" t="s">
        <v>4777</v>
      </c>
      <c r="F243" s="213" t="s">
        <v>749</v>
      </c>
      <c r="G243" s="211"/>
      <c r="H243" s="211"/>
      <c r="I243" s="214"/>
      <c r="J243" s="215">
        <f>BK243</f>
        <v>0</v>
      </c>
      <c r="K243" s="211"/>
      <c r="L243" s="216"/>
      <c r="M243" s="217"/>
      <c r="N243" s="218"/>
      <c r="O243" s="218"/>
      <c r="P243" s="219">
        <f>P244</f>
        <v>0</v>
      </c>
      <c r="Q243" s="218"/>
      <c r="R243" s="219">
        <f>R244</f>
        <v>0</v>
      </c>
      <c r="S243" s="218"/>
      <c r="T243" s="220">
        <f>T244</f>
        <v>0</v>
      </c>
      <c r="AR243" s="221" t="s">
        <v>81</v>
      </c>
      <c r="AT243" s="222" t="s">
        <v>72</v>
      </c>
      <c r="AU243" s="222" t="s">
        <v>73</v>
      </c>
      <c r="AY243" s="221" t="s">
        <v>208</v>
      </c>
      <c r="BK243" s="223">
        <f>BK244</f>
        <v>0</v>
      </c>
    </row>
    <row r="244" s="1" customFormat="1" ht="16.5" customHeight="1">
      <c r="B244" s="37"/>
      <c r="C244" s="224" t="s">
        <v>583</v>
      </c>
      <c r="D244" s="224" t="s">
        <v>209</v>
      </c>
      <c r="E244" s="225" t="s">
        <v>4778</v>
      </c>
      <c r="F244" s="226" t="s">
        <v>4779</v>
      </c>
      <c r="G244" s="227" t="s">
        <v>212</v>
      </c>
      <c r="H244" s="228">
        <v>1</v>
      </c>
      <c r="I244" s="229"/>
      <c r="J244" s="230">
        <f>ROUND(I244*H244,2)</f>
        <v>0</v>
      </c>
      <c r="K244" s="226" t="s">
        <v>1</v>
      </c>
      <c r="L244" s="42"/>
      <c r="M244" s="231" t="s">
        <v>1</v>
      </c>
      <c r="N244" s="232" t="s">
        <v>38</v>
      </c>
      <c r="O244" s="85"/>
      <c r="P244" s="233">
        <f>O244*H244</f>
        <v>0</v>
      </c>
      <c r="Q244" s="233">
        <v>0</v>
      </c>
      <c r="R244" s="233">
        <f>Q244*H244</f>
        <v>0</v>
      </c>
      <c r="S244" s="233">
        <v>0</v>
      </c>
      <c r="T244" s="234">
        <f>S244*H244</f>
        <v>0</v>
      </c>
      <c r="AR244" s="235" t="s">
        <v>221</v>
      </c>
      <c r="AT244" s="235" t="s">
        <v>209</v>
      </c>
      <c r="AU244" s="235" t="s">
        <v>81</v>
      </c>
      <c r="AY244" s="16" t="s">
        <v>208</v>
      </c>
      <c r="BE244" s="236">
        <f>IF(N244="základní",J244,0)</f>
        <v>0</v>
      </c>
      <c r="BF244" s="236">
        <f>IF(N244="snížená",J244,0)</f>
        <v>0</v>
      </c>
      <c r="BG244" s="236">
        <f>IF(N244="zákl. přenesená",J244,0)</f>
        <v>0</v>
      </c>
      <c r="BH244" s="236">
        <f>IF(N244="sníž. přenesená",J244,0)</f>
        <v>0</v>
      </c>
      <c r="BI244" s="236">
        <f>IF(N244="nulová",J244,0)</f>
        <v>0</v>
      </c>
      <c r="BJ244" s="16" t="s">
        <v>81</v>
      </c>
      <c r="BK244" s="236">
        <f>ROUND(I244*H244,2)</f>
        <v>0</v>
      </c>
      <c r="BL244" s="16" t="s">
        <v>221</v>
      </c>
      <c r="BM244" s="235" t="s">
        <v>4780</v>
      </c>
    </row>
    <row r="245" s="10" customFormat="1" ht="25.92" customHeight="1">
      <c r="B245" s="210"/>
      <c r="C245" s="211"/>
      <c r="D245" s="212" t="s">
        <v>72</v>
      </c>
      <c r="E245" s="213" t="s">
        <v>4781</v>
      </c>
      <c r="F245" s="213" t="s">
        <v>4782</v>
      </c>
      <c r="G245" s="211"/>
      <c r="H245" s="211"/>
      <c r="I245" s="214"/>
      <c r="J245" s="215">
        <f>BK245</f>
        <v>0</v>
      </c>
      <c r="K245" s="211"/>
      <c r="L245" s="216"/>
      <c r="M245" s="217"/>
      <c r="N245" s="218"/>
      <c r="O245" s="218"/>
      <c r="P245" s="219">
        <f>P246</f>
        <v>0</v>
      </c>
      <c r="Q245" s="218"/>
      <c r="R245" s="219">
        <f>R246</f>
        <v>0</v>
      </c>
      <c r="S245" s="218"/>
      <c r="T245" s="220">
        <f>T246</f>
        <v>0</v>
      </c>
      <c r="AR245" s="221" t="s">
        <v>81</v>
      </c>
      <c r="AT245" s="222" t="s">
        <v>72</v>
      </c>
      <c r="AU245" s="222" t="s">
        <v>73</v>
      </c>
      <c r="AY245" s="221" t="s">
        <v>208</v>
      </c>
      <c r="BK245" s="223">
        <f>BK246</f>
        <v>0</v>
      </c>
    </row>
    <row r="246" s="1" customFormat="1" ht="24" customHeight="1">
      <c r="B246" s="37"/>
      <c r="C246" s="224" t="s">
        <v>589</v>
      </c>
      <c r="D246" s="224" t="s">
        <v>209</v>
      </c>
      <c r="E246" s="225" t="s">
        <v>4783</v>
      </c>
      <c r="F246" s="226" t="s">
        <v>4784</v>
      </c>
      <c r="G246" s="227" t="s">
        <v>4785</v>
      </c>
      <c r="H246" s="228">
        <v>0.5</v>
      </c>
      <c r="I246" s="229"/>
      <c r="J246" s="230">
        <f>ROUND(I246*H246,2)</f>
        <v>0</v>
      </c>
      <c r="K246" s="226" t="s">
        <v>1</v>
      </c>
      <c r="L246" s="42"/>
      <c r="M246" s="231" t="s">
        <v>1</v>
      </c>
      <c r="N246" s="232" t="s">
        <v>38</v>
      </c>
      <c r="O246" s="85"/>
      <c r="P246" s="233">
        <f>O246*H246</f>
        <v>0</v>
      </c>
      <c r="Q246" s="233">
        <v>0</v>
      </c>
      <c r="R246" s="233">
        <f>Q246*H246</f>
        <v>0</v>
      </c>
      <c r="S246" s="233">
        <v>0</v>
      </c>
      <c r="T246" s="234">
        <f>S246*H246</f>
        <v>0</v>
      </c>
      <c r="AR246" s="235" t="s">
        <v>221</v>
      </c>
      <c r="AT246" s="235" t="s">
        <v>209</v>
      </c>
      <c r="AU246" s="235" t="s">
        <v>81</v>
      </c>
      <c r="AY246" s="16" t="s">
        <v>208</v>
      </c>
      <c r="BE246" s="236">
        <f>IF(N246="základní",J246,0)</f>
        <v>0</v>
      </c>
      <c r="BF246" s="236">
        <f>IF(N246="snížená",J246,0)</f>
        <v>0</v>
      </c>
      <c r="BG246" s="236">
        <f>IF(N246="zákl. přenesená",J246,0)</f>
        <v>0</v>
      </c>
      <c r="BH246" s="236">
        <f>IF(N246="sníž. přenesená",J246,0)</f>
        <v>0</v>
      </c>
      <c r="BI246" s="236">
        <f>IF(N246="nulová",J246,0)</f>
        <v>0</v>
      </c>
      <c r="BJ246" s="16" t="s">
        <v>81</v>
      </c>
      <c r="BK246" s="236">
        <f>ROUND(I246*H246,2)</f>
        <v>0</v>
      </c>
      <c r="BL246" s="16" t="s">
        <v>221</v>
      </c>
      <c r="BM246" s="235" t="s">
        <v>4786</v>
      </c>
    </row>
    <row r="247" s="10" customFormat="1" ht="25.92" customHeight="1">
      <c r="B247" s="210"/>
      <c r="C247" s="211"/>
      <c r="D247" s="212" t="s">
        <v>72</v>
      </c>
      <c r="E247" s="213" t="s">
        <v>4787</v>
      </c>
      <c r="F247" s="213" t="s">
        <v>4788</v>
      </c>
      <c r="G247" s="211"/>
      <c r="H247" s="211"/>
      <c r="I247" s="214"/>
      <c r="J247" s="215">
        <f>BK247</f>
        <v>0</v>
      </c>
      <c r="K247" s="211"/>
      <c r="L247" s="216"/>
      <c r="M247" s="217"/>
      <c r="N247" s="218"/>
      <c r="O247" s="218"/>
      <c r="P247" s="219">
        <f>SUM(P248:P252)</f>
        <v>0</v>
      </c>
      <c r="Q247" s="218"/>
      <c r="R247" s="219">
        <f>SUM(R248:R252)</f>
        <v>0</v>
      </c>
      <c r="S247" s="218"/>
      <c r="T247" s="220">
        <f>SUM(T248:T252)</f>
        <v>0</v>
      </c>
      <c r="AR247" s="221" t="s">
        <v>81</v>
      </c>
      <c r="AT247" s="222" t="s">
        <v>72</v>
      </c>
      <c r="AU247" s="222" t="s">
        <v>73</v>
      </c>
      <c r="AY247" s="221" t="s">
        <v>208</v>
      </c>
      <c r="BK247" s="223">
        <f>SUM(BK248:BK252)</f>
        <v>0</v>
      </c>
    </row>
    <row r="248" s="1" customFormat="1" ht="16.5" customHeight="1">
      <c r="B248" s="37"/>
      <c r="C248" s="224" t="s">
        <v>597</v>
      </c>
      <c r="D248" s="224" t="s">
        <v>209</v>
      </c>
      <c r="E248" s="225" t="s">
        <v>4789</v>
      </c>
      <c r="F248" s="226" t="s">
        <v>4790</v>
      </c>
      <c r="G248" s="227" t="s">
        <v>4791</v>
      </c>
      <c r="H248" s="228">
        <v>1</v>
      </c>
      <c r="I248" s="229"/>
      <c r="J248" s="230">
        <f>ROUND(I248*H248,2)</f>
        <v>0</v>
      </c>
      <c r="K248" s="226" t="s">
        <v>1</v>
      </c>
      <c r="L248" s="42"/>
      <c r="M248" s="231" t="s">
        <v>1</v>
      </c>
      <c r="N248" s="232" t="s">
        <v>38</v>
      </c>
      <c r="O248" s="85"/>
      <c r="P248" s="233">
        <f>O248*H248</f>
        <v>0</v>
      </c>
      <c r="Q248" s="233">
        <v>0</v>
      </c>
      <c r="R248" s="233">
        <f>Q248*H248</f>
        <v>0</v>
      </c>
      <c r="S248" s="233">
        <v>0</v>
      </c>
      <c r="T248" s="234">
        <f>S248*H248</f>
        <v>0</v>
      </c>
      <c r="AR248" s="235" t="s">
        <v>221</v>
      </c>
      <c r="AT248" s="235" t="s">
        <v>209</v>
      </c>
      <c r="AU248" s="235" t="s">
        <v>81</v>
      </c>
      <c r="AY248" s="16" t="s">
        <v>208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6" t="s">
        <v>81</v>
      </c>
      <c r="BK248" s="236">
        <f>ROUND(I248*H248,2)</f>
        <v>0</v>
      </c>
      <c r="BL248" s="16" t="s">
        <v>221</v>
      </c>
      <c r="BM248" s="235" t="s">
        <v>4792</v>
      </c>
    </row>
    <row r="249" s="1" customFormat="1" ht="16.5" customHeight="1">
      <c r="B249" s="37"/>
      <c r="C249" s="224" t="s">
        <v>602</v>
      </c>
      <c r="D249" s="224" t="s">
        <v>209</v>
      </c>
      <c r="E249" s="225" t="s">
        <v>4793</v>
      </c>
      <c r="F249" s="226" t="s">
        <v>4794</v>
      </c>
      <c r="G249" s="227" t="s">
        <v>4791</v>
      </c>
      <c r="H249" s="228">
        <v>1</v>
      </c>
      <c r="I249" s="229"/>
      <c r="J249" s="230">
        <f>ROUND(I249*H249,2)</f>
        <v>0</v>
      </c>
      <c r="K249" s="226" t="s">
        <v>1</v>
      </c>
      <c r="L249" s="42"/>
      <c r="M249" s="231" t="s">
        <v>1</v>
      </c>
      <c r="N249" s="232" t="s">
        <v>38</v>
      </c>
      <c r="O249" s="85"/>
      <c r="P249" s="233">
        <f>O249*H249</f>
        <v>0</v>
      </c>
      <c r="Q249" s="233">
        <v>0</v>
      </c>
      <c r="R249" s="233">
        <f>Q249*H249</f>
        <v>0</v>
      </c>
      <c r="S249" s="233">
        <v>0</v>
      </c>
      <c r="T249" s="234">
        <f>S249*H249</f>
        <v>0</v>
      </c>
      <c r="AR249" s="235" t="s">
        <v>221</v>
      </c>
      <c r="AT249" s="235" t="s">
        <v>209</v>
      </c>
      <c r="AU249" s="235" t="s">
        <v>81</v>
      </c>
      <c r="AY249" s="16" t="s">
        <v>208</v>
      </c>
      <c r="BE249" s="236">
        <f>IF(N249="základní",J249,0)</f>
        <v>0</v>
      </c>
      <c r="BF249" s="236">
        <f>IF(N249="snížená",J249,0)</f>
        <v>0</v>
      </c>
      <c r="BG249" s="236">
        <f>IF(N249="zákl. přenesená",J249,0)</f>
        <v>0</v>
      </c>
      <c r="BH249" s="236">
        <f>IF(N249="sníž. přenesená",J249,0)</f>
        <v>0</v>
      </c>
      <c r="BI249" s="236">
        <f>IF(N249="nulová",J249,0)</f>
        <v>0</v>
      </c>
      <c r="BJ249" s="16" t="s">
        <v>81</v>
      </c>
      <c r="BK249" s="236">
        <f>ROUND(I249*H249,2)</f>
        <v>0</v>
      </c>
      <c r="BL249" s="16" t="s">
        <v>221</v>
      </c>
      <c r="BM249" s="235" t="s">
        <v>4795</v>
      </c>
    </row>
    <row r="250" s="1" customFormat="1" ht="16.5" customHeight="1">
      <c r="B250" s="37"/>
      <c r="C250" s="224" t="s">
        <v>606</v>
      </c>
      <c r="D250" s="224" t="s">
        <v>209</v>
      </c>
      <c r="E250" s="225" t="s">
        <v>4796</v>
      </c>
      <c r="F250" s="226" t="s">
        <v>4797</v>
      </c>
      <c r="G250" s="227" t="s">
        <v>4791</v>
      </c>
      <c r="H250" s="228">
        <v>1</v>
      </c>
      <c r="I250" s="229"/>
      <c r="J250" s="230">
        <f>ROUND(I250*H250,2)</f>
        <v>0</v>
      </c>
      <c r="K250" s="226" t="s">
        <v>1</v>
      </c>
      <c r="L250" s="42"/>
      <c r="M250" s="231" t="s">
        <v>1</v>
      </c>
      <c r="N250" s="232" t="s">
        <v>38</v>
      </c>
      <c r="O250" s="85"/>
      <c r="P250" s="233">
        <f>O250*H250</f>
        <v>0</v>
      </c>
      <c r="Q250" s="233">
        <v>0</v>
      </c>
      <c r="R250" s="233">
        <f>Q250*H250</f>
        <v>0</v>
      </c>
      <c r="S250" s="233">
        <v>0</v>
      </c>
      <c r="T250" s="234">
        <f>S250*H250</f>
        <v>0</v>
      </c>
      <c r="AR250" s="235" t="s">
        <v>221</v>
      </c>
      <c r="AT250" s="235" t="s">
        <v>209</v>
      </c>
      <c r="AU250" s="235" t="s">
        <v>81</v>
      </c>
      <c r="AY250" s="16" t="s">
        <v>208</v>
      </c>
      <c r="BE250" s="236">
        <f>IF(N250="základní",J250,0)</f>
        <v>0</v>
      </c>
      <c r="BF250" s="236">
        <f>IF(N250="snížená",J250,0)</f>
        <v>0</v>
      </c>
      <c r="BG250" s="236">
        <f>IF(N250="zákl. přenesená",J250,0)</f>
        <v>0</v>
      </c>
      <c r="BH250" s="236">
        <f>IF(N250="sníž. přenesená",J250,0)</f>
        <v>0</v>
      </c>
      <c r="BI250" s="236">
        <f>IF(N250="nulová",J250,0)</f>
        <v>0</v>
      </c>
      <c r="BJ250" s="16" t="s">
        <v>81</v>
      </c>
      <c r="BK250" s="236">
        <f>ROUND(I250*H250,2)</f>
        <v>0</v>
      </c>
      <c r="BL250" s="16" t="s">
        <v>221</v>
      </c>
      <c r="BM250" s="235" t="s">
        <v>4798</v>
      </c>
    </row>
    <row r="251" s="1" customFormat="1" ht="16.5" customHeight="1">
      <c r="B251" s="37"/>
      <c r="C251" s="224" t="s">
        <v>610</v>
      </c>
      <c r="D251" s="224" t="s">
        <v>209</v>
      </c>
      <c r="E251" s="225" t="s">
        <v>4799</v>
      </c>
      <c r="F251" s="226" t="s">
        <v>4800</v>
      </c>
      <c r="G251" s="227" t="s">
        <v>4791</v>
      </c>
      <c r="H251" s="228">
        <v>1</v>
      </c>
      <c r="I251" s="229"/>
      <c r="J251" s="230">
        <f>ROUND(I251*H251,2)</f>
        <v>0</v>
      </c>
      <c r="K251" s="226" t="s">
        <v>1</v>
      </c>
      <c r="L251" s="42"/>
      <c r="M251" s="231" t="s">
        <v>1</v>
      </c>
      <c r="N251" s="232" t="s">
        <v>38</v>
      </c>
      <c r="O251" s="85"/>
      <c r="P251" s="233">
        <f>O251*H251</f>
        <v>0</v>
      </c>
      <c r="Q251" s="233">
        <v>0</v>
      </c>
      <c r="R251" s="233">
        <f>Q251*H251</f>
        <v>0</v>
      </c>
      <c r="S251" s="233">
        <v>0</v>
      </c>
      <c r="T251" s="234">
        <f>S251*H251</f>
        <v>0</v>
      </c>
      <c r="AR251" s="235" t="s">
        <v>221</v>
      </c>
      <c r="AT251" s="235" t="s">
        <v>209</v>
      </c>
      <c r="AU251" s="235" t="s">
        <v>81</v>
      </c>
      <c r="AY251" s="16" t="s">
        <v>208</v>
      </c>
      <c r="BE251" s="236">
        <f>IF(N251="základní",J251,0)</f>
        <v>0</v>
      </c>
      <c r="BF251" s="236">
        <f>IF(N251="snížená",J251,0)</f>
        <v>0</v>
      </c>
      <c r="BG251" s="236">
        <f>IF(N251="zákl. přenesená",J251,0)</f>
        <v>0</v>
      </c>
      <c r="BH251" s="236">
        <f>IF(N251="sníž. přenesená",J251,0)</f>
        <v>0</v>
      </c>
      <c r="BI251" s="236">
        <f>IF(N251="nulová",J251,0)</f>
        <v>0</v>
      </c>
      <c r="BJ251" s="16" t="s">
        <v>81</v>
      </c>
      <c r="BK251" s="236">
        <f>ROUND(I251*H251,2)</f>
        <v>0</v>
      </c>
      <c r="BL251" s="16" t="s">
        <v>221</v>
      </c>
      <c r="BM251" s="235" t="s">
        <v>4801</v>
      </c>
    </row>
    <row r="252" s="1" customFormat="1" ht="16.5" customHeight="1">
      <c r="B252" s="37"/>
      <c r="C252" s="224" t="s">
        <v>614</v>
      </c>
      <c r="D252" s="224" t="s">
        <v>209</v>
      </c>
      <c r="E252" s="225" t="s">
        <v>4802</v>
      </c>
      <c r="F252" s="226" t="s">
        <v>1486</v>
      </c>
      <c r="G252" s="227" t="s">
        <v>4791</v>
      </c>
      <c r="H252" s="228">
        <v>1</v>
      </c>
      <c r="I252" s="229"/>
      <c r="J252" s="230">
        <f>ROUND(I252*H252,2)</f>
        <v>0</v>
      </c>
      <c r="K252" s="226" t="s">
        <v>1</v>
      </c>
      <c r="L252" s="42"/>
      <c r="M252" s="231" t="s">
        <v>1</v>
      </c>
      <c r="N252" s="232" t="s">
        <v>38</v>
      </c>
      <c r="O252" s="85"/>
      <c r="P252" s="233">
        <f>O252*H252</f>
        <v>0</v>
      </c>
      <c r="Q252" s="233">
        <v>0</v>
      </c>
      <c r="R252" s="233">
        <f>Q252*H252</f>
        <v>0</v>
      </c>
      <c r="S252" s="233">
        <v>0</v>
      </c>
      <c r="T252" s="234">
        <f>S252*H252</f>
        <v>0</v>
      </c>
      <c r="AR252" s="235" t="s">
        <v>221</v>
      </c>
      <c r="AT252" s="235" t="s">
        <v>209</v>
      </c>
      <c r="AU252" s="235" t="s">
        <v>81</v>
      </c>
      <c r="AY252" s="16" t="s">
        <v>208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6" t="s">
        <v>81</v>
      </c>
      <c r="BK252" s="236">
        <f>ROUND(I252*H252,2)</f>
        <v>0</v>
      </c>
      <c r="BL252" s="16" t="s">
        <v>221</v>
      </c>
      <c r="BM252" s="235" t="s">
        <v>4803</v>
      </c>
    </row>
    <row r="253" s="10" customFormat="1" ht="25.92" customHeight="1">
      <c r="B253" s="210"/>
      <c r="C253" s="211"/>
      <c r="D253" s="212" t="s">
        <v>72</v>
      </c>
      <c r="E253" s="213" t="s">
        <v>2565</v>
      </c>
      <c r="F253" s="213" t="s">
        <v>2566</v>
      </c>
      <c r="G253" s="211"/>
      <c r="H253" s="211"/>
      <c r="I253" s="214"/>
      <c r="J253" s="215">
        <f>BK253</f>
        <v>0</v>
      </c>
      <c r="K253" s="211"/>
      <c r="L253" s="216"/>
      <c r="M253" s="217"/>
      <c r="N253" s="218"/>
      <c r="O253" s="218"/>
      <c r="P253" s="219">
        <f>SUM(P254:P260)</f>
        <v>0</v>
      </c>
      <c r="Q253" s="218"/>
      <c r="R253" s="219">
        <f>SUM(R254:R260)</f>
        <v>0</v>
      </c>
      <c r="S253" s="218"/>
      <c r="T253" s="220">
        <f>SUM(T254:T260)</f>
        <v>0</v>
      </c>
      <c r="AR253" s="221" t="s">
        <v>81</v>
      </c>
      <c r="AT253" s="222" t="s">
        <v>72</v>
      </c>
      <c r="AU253" s="222" t="s">
        <v>73</v>
      </c>
      <c r="AY253" s="221" t="s">
        <v>208</v>
      </c>
      <c r="BK253" s="223">
        <f>SUM(BK254:BK260)</f>
        <v>0</v>
      </c>
    </row>
    <row r="254" s="1" customFormat="1" ht="16.5" customHeight="1">
      <c r="B254" s="37"/>
      <c r="C254" s="224" t="s">
        <v>619</v>
      </c>
      <c r="D254" s="224" t="s">
        <v>209</v>
      </c>
      <c r="E254" s="225" t="s">
        <v>4804</v>
      </c>
      <c r="F254" s="226" t="s">
        <v>4805</v>
      </c>
      <c r="G254" s="227" t="s">
        <v>4791</v>
      </c>
      <c r="H254" s="228">
        <v>1</v>
      </c>
      <c r="I254" s="229"/>
      <c r="J254" s="230">
        <f>ROUND(I254*H254,2)</f>
        <v>0</v>
      </c>
      <c r="K254" s="226" t="s">
        <v>1</v>
      </c>
      <c r="L254" s="42"/>
      <c r="M254" s="231" t="s">
        <v>1</v>
      </c>
      <c r="N254" s="232" t="s">
        <v>38</v>
      </c>
      <c r="O254" s="85"/>
      <c r="P254" s="233">
        <f>O254*H254</f>
        <v>0</v>
      </c>
      <c r="Q254" s="233">
        <v>0</v>
      </c>
      <c r="R254" s="233">
        <f>Q254*H254</f>
        <v>0</v>
      </c>
      <c r="S254" s="233">
        <v>0</v>
      </c>
      <c r="T254" s="234">
        <f>S254*H254</f>
        <v>0</v>
      </c>
      <c r="AR254" s="235" t="s">
        <v>221</v>
      </c>
      <c r="AT254" s="235" t="s">
        <v>209</v>
      </c>
      <c r="AU254" s="235" t="s">
        <v>81</v>
      </c>
      <c r="AY254" s="16" t="s">
        <v>208</v>
      </c>
      <c r="BE254" s="236">
        <f>IF(N254="základní",J254,0)</f>
        <v>0</v>
      </c>
      <c r="BF254" s="236">
        <f>IF(N254="snížená",J254,0)</f>
        <v>0</v>
      </c>
      <c r="BG254" s="236">
        <f>IF(N254="zákl. přenesená",J254,0)</f>
        <v>0</v>
      </c>
      <c r="BH254" s="236">
        <f>IF(N254="sníž. přenesená",J254,0)</f>
        <v>0</v>
      </c>
      <c r="BI254" s="236">
        <f>IF(N254="nulová",J254,0)</f>
        <v>0</v>
      </c>
      <c r="BJ254" s="16" t="s">
        <v>81</v>
      </c>
      <c r="BK254" s="236">
        <f>ROUND(I254*H254,2)</f>
        <v>0</v>
      </c>
      <c r="BL254" s="16" t="s">
        <v>221</v>
      </c>
      <c r="BM254" s="235" t="s">
        <v>4806</v>
      </c>
    </row>
    <row r="255" s="1" customFormat="1" ht="16.5" customHeight="1">
      <c r="B255" s="37"/>
      <c r="C255" s="224" t="s">
        <v>623</v>
      </c>
      <c r="D255" s="224" t="s">
        <v>209</v>
      </c>
      <c r="E255" s="225" t="s">
        <v>4807</v>
      </c>
      <c r="F255" s="226" t="s">
        <v>4808</v>
      </c>
      <c r="G255" s="227" t="s">
        <v>4791</v>
      </c>
      <c r="H255" s="228">
        <v>1</v>
      </c>
      <c r="I255" s="229"/>
      <c r="J255" s="230">
        <f>ROUND(I255*H255,2)</f>
        <v>0</v>
      </c>
      <c r="K255" s="226" t="s">
        <v>1</v>
      </c>
      <c r="L255" s="42"/>
      <c r="M255" s="231" t="s">
        <v>1</v>
      </c>
      <c r="N255" s="232" t="s">
        <v>38</v>
      </c>
      <c r="O255" s="85"/>
      <c r="P255" s="233">
        <f>O255*H255</f>
        <v>0</v>
      </c>
      <c r="Q255" s="233">
        <v>0</v>
      </c>
      <c r="R255" s="233">
        <f>Q255*H255</f>
        <v>0</v>
      </c>
      <c r="S255" s="233">
        <v>0</v>
      </c>
      <c r="T255" s="234">
        <f>S255*H255</f>
        <v>0</v>
      </c>
      <c r="AR255" s="235" t="s">
        <v>221</v>
      </c>
      <c r="AT255" s="235" t="s">
        <v>209</v>
      </c>
      <c r="AU255" s="235" t="s">
        <v>81</v>
      </c>
      <c r="AY255" s="16" t="s">
        <v>208</v>
      </c>
      <c r="BE255" s="236">
        <f>IF(N255="základní",J255,0)</f>
        <v>0</v>
      </c>
      <c r="BF255" s="236">
        <f>IF(N255="snížená",J255,0)</f>
        <v>0</v>
      </c>
      <c r="BG255" s="236">
        <f>IF(N255="zákl. přenesená",J255,0)</f>
        <v>0</v>
      </c>
      <c r="BH255" s="236">
        <f>IF(N255="sníž. přenesená",J255,0)</f>
        <v>0</v>
      </c>
      <c r="BI255" s="236">
        <f>IF(N255="nulová",J255,0)</f>
        <v>0</v>
      </c>
      <c r="BJ255" s="16" t="s">
        <v>81</v>
      </c>
      <c r="BK255" s="236">
        <f>ROUND(I255*H255,2)</f>
        <v>0</v>
      </c>
      <c r="BL255" s="16" t="s">
        <v>221</v>
      </c>
      <c r="BM255" s="235" t="s">
        <v>4809</v>
      </c>
    </row>
    <row r="256" s="1" customFormat="1" ht="16.5" customHeight="1">
      <c r="B256" s="37"/>
      <c r="C256" s="224" t="s">
        <v>627</v>
      </c>
      <c r="D256" s="224" t="s">
        <v>209</v>
      </c>
      <c r="E256" s="225" t="s">
        <v>4810</v>
      </c>
      <c r="F256" s="226" t="s">
        <v>2000</v>
      </c>
      <c r="G256" s="227" t="s">
        <v>4791</v>
      </c>
      <c r="H256" s="228">
        <v>1</v>
      </c>
      <c r="I256" s="229"/>
      <c r="J256" s="230">
        <f>ROUND(I256*H256,2)</f>
        <v>0</v>
      </c>
      <c r="K256" s="226" t="s">
        <v>1</v>
      </c>
      <c r="L256" s="42"/>
      <c r="M256" s="231" t="s">
        <v>1</v>
      </c>
      <c r="N256" s="232" t="s">
        <v>38</v>
      </c>
      <c r="O256" s="85"/>
      <c r="P256" s="233">
        <f>O256*H256</f>
        <v>0</v>
      </c>
      <c r="Q256" s="233">
        <v>0</v>
      </c>
      <c r="R256" s="233">
        <f>Q256*H256</f>
        <v>0</v>
      </c>
      <c r="S256" s="233">
        <v>0</v>
      </c>
      <c r="T256" s="234">
        <f>S256*H256</f>
        <v>0</v>
      </c>
      <c r="AR256" s="235" t="s">
        <v>221</v>
      </c>
      <c r="AT256" s="235" t="s">
        <v>209</v>
      </c>
      <c r="AU256" s="235" t="s">
        <v>81</v>
      </c>
      <c r="AY256" s="16" t="s">
        <v>208</v>
      </c>
      <c r="BE256" s="236">
        <f>IF(N256="základní",J256,0)</f>
        <v>0</v>
      </c>
      <c r="BF256" s="236">
        <f>IF(N256="snížená",J256,0)</f>
        <v>0</v>
      </c>
      <c r="BG256" s="236">
        <f>IF(N256="zákl. přenesená",J256,0)</f>
        <v>0</v>
      </c>
      <c r="BH256" s="236">
        <f>IF(N256="sníž. přenesená",J256,0)</f>
        <v>0</v>
      </c>
      <c r="BI256" s="236">
        <f>IF(N256="nulová",J256,0)</f>
        <v>0</v>
      </c>
      <c r="BJ256" s="16" t="s">
        <v>81</v>
      </c>
      <c r="BK256" s="236">
        <f>ROUND(I256*H256,2)</f>
        <v>0</v>
      </c>
      <c r="BL256" s="16" t="s">
        <v>221</v>
      </c>
      <c r="BM256" s="235" t="s">
        <v>4811</v>
      </c>
    </row>
    <row r="257" s="1" customFormat="1" ht="16.5" customHeight="1">
      <c r="B257" s="37"/>
      <c r="C257" s="224" t="s">
        <v>631</v>
      </c>
      <c r="D257" s="224" t="s">
        <v>209</v>
      </c>
      <c r="E257" s="225" t="s">
        <v>4812</v>
      </c>
      <c r="F257" s="226" t="s">
        <v>4813</v>
      </c>
      <c r="G257" s="227" t="s">
        <v>4791</v>
      </c>
      <c r="H257" s="228">
        <v>1</v>
      </c>
      <c r="I257" s="229"/>
      <c r="J257" s="230">
        <f>ROUND(I257*H257,2)</f>
        <v>0</v>
      </c>
      <c r="K257" s="226" t="s">
        <v>1</v>
      </c>
      <c r="L257" s="42"/>
      <c r="M257" s="231" t="s">
        <v>1</v>
      </c>
      <c r="N257" s="232" t="s">
        <v>38</v>
      </c>
      <c r="O257" s="85"/>
      <c r="P257" s="233">
        <f>O257*H257</f>
        <v>0</v>
      </c>
      <c r="Q257" s="233">
        <v>0</v>
      </c>
      <c r="R257" s="233">
        <f>Q257*H257</f>
        <v>0</v>
      </c>
      <c r="S257" s="233">
        <v>0</v>
      </c>
      <c r="T257" s="234">
        <f>S257*H257</f>
        <v>0</v>
      </c>
      <c r="AR257" s="235" t="s">
        <v>221</v>
      </c>
      <c r="AT257" s="235" t="s">
        <v>209</v>
      </c>
      <c r="AU257" s="235" t="s">
        <v>81</v>
      </c>
      <c r="AY257" s="16" t="s">
        <v>208</v>
      </c>
      <c r="BE257" s="236">
        <f>IF(N257="základní",J257,0)</f>
        <v>0</v>
      </c>
      <c r="BF257" s="236">
        <f>IF(N257="snížená",J257,0)</f>
        <v>0</v>
      </c>
      <c r="BG257" s="236">
        <f>IF(N257="zákl. přenesená",J257,0)</f>
        <v>0</v>
      </c>
      <c r="BH257" s="236">
        <f>IF(N257="sníž. přenesená",J257,0)</f>
        <v>0</v>
      </c>
      <c r="BI257" s="236">
        <f>IF(N257="nulová",J257,0)</f>
        <v>0</v>
      </c>
      <c r="BJ257" s="16" t="s">
        <v>81</v>
      </c>
      <c r="BK257" s="236">
        <f>ROUND(I257*H257,2)</f>
        <v>0</v>
      </c>
      <c r="BL257" s="16" t="s">
        <v>221</v>
      </c>
      <c r="BM257" s="235" t="s">
        <v>4814</v>
      </c>
    </row>
    <row r="258" s="1" customFormat="1" ht="16.5" customHeight="1">
      <c r="B258" s="37"/>
      <c r="C258" s="224" t="s">
        <v>635</v>
      </c>
      <c r="D258" s="224" t="s">
        <v>209</v>
      </c>
      <c r="E258" s="225" t="s">
        <v>4815</v>
      </c>
      <c r="F258" s="226" t="s">
        <v>4816</v>
      </c>
      <c r="G258" s="227" t="s">
        <v>4791</v>
      </c>
      <c r="H258" s="228">
        <v>1</v>
      </c>
      <c r="I258" s="229"/>
      <c r="J258" s="230">
        <f>ROUND(I258*H258,2)</f>
        <v>0</v>
      </c>
      <c r="K258" s="226" t="s">
        <v>1</v>
      </c>
      <c r="L258" s="42"/>
      <c r="M258" s="231" t="s">
        <v>1</v>
      </c>
      <c r="N258" s="232" t="s">
        <v>38</v>
      </c>
      <c r="O258" s="85"/>
      <c r="P258" s="233">
        <f>O258*H258</f>
        <v>0</v>
      </c>
      <c r="Q258" s="233">
        <v>0</v>
      </c>
      <c r="R258" s="233">
        <f>Q258*H258</f>
        <v>0</v>
      </c>
      <c r="S258" s="233">
        <v>0</v>
      </c>
      <c r="T258" s="234">
        <f>S258*H258</f>
        <v>0</v>
      </c>
      <c r="AR258" s="235" t="s">
        <v>221</v>
      </c>
      <c r="AT258" s="235" t="s">
        <v>209</v>
      </c>
      <c r="AU258" s="235" t="s">
        <v>81</v>
      </c>
      <c r="AY258" s="16" t="s">
        <v>208</v>
      </c>
      <c r="BE258" s="236">
        <f>IF(N258="základní",J258,0)</f>
        <v>0</v>
      </c>
      <c r="BF258" s="236">
        <f>IF(N258="snížená",J258,0)</f>
        <v>0</v>
      </c>
      <c r="BG258" s="236">
        <f>IF(N258="zákl. přenesená",J258,0)</f>
        <v>0</v>
      </c>
      <c r="BH258" s="236">
        <f>IF(N258="sníž. přenesená",J258,0)</f>
        <v>0</v>
      </c>
      <c r="BI258" s="236">
        <f>IF(N258="nulová",J258,0)</f>
        <v>0</v>
      </c>
      <c r="BJ258" s="16" t="s">
        <v>81</v>
      </c>
      <c r="BK258" s="236">
        <f>ROUND(I258*H258,2)</f>
        <v>0</v>
      </c>
      <c r="BL258" s="16" t="s">
        <v>221</v>
      </c>
      <c r="BM258" s="235" t="s">
        <v>4817</v>
      </c>
    </row>
    <row r="259" s="1" customFormat="1" ht="16.5" customHeight="1">
      <c r="B259" s="37"/>
      <c r="C259" s="224" t="s">
        <v>639</v>
      </c>
      <c r="D259" s="224" t="s">
        <v>209</v>
      </c>
      <c r="E259" s="225" t="s">
        <v>4818</v>
      </c>
      <c r="F259" s="226" t="s">
        <v>2573</v>
      </c>
      <c r="G259" s="227" t="s">
        <v>4791</v>
      </c>
      <c r="H259" s="228">
        <v>1</v>
      </c>
      <c r="I259" s="229"/>
      <c r="J259" s="230">
        <f>ROUND(I259*H259,2)</f>
        <v>0</v>
      </c>
      <c r="K259" s="226" t="s">
        <v>1</v>
      </c>
      <c r="L259" s="42"/>
      <c r="M259" s="231" t="s">
        <v>1</v>
      </c>
      <c r="N259" s="232" t="s">
        <v>38</v>
      </c>
      <c r="O259" s="85"/>
      <c r="P259" s="233">
        <f>O259*H259</f>
        <v>0</v>
      </c>
      <c r="Q259" s="233">
        <v>0</v>
      </c>
      <c r="R259" s="233">
        <f>Q259*H259</f>
        <v>0</v>
      </c>
      <c r="S259" s="233">
        <v>0</v>
      </c>
      <c r="T259" s="234">
        <f>S259*H259</f>
        <v>0</v>
      </c>
      <c r="AR259" s="235" t="s">
        <v>221</v>
      </c>
      <c r="AT259" s="235" t="s">
        <v>209</v>
      </c>
      <c r="AU259" s="235" t="s">
        <v>81</v>
      </c>
      <c r="AY259" s="16" t="s">
        <v>208</v>
      </c>
      <c r="BE259" s="236">
        <f>IF(N259="základní",J259,0)</f>
        <v>0</v>
      </c>
      <c r="BF259" s="236">
        <f>IF(N259="snížená",J259,0)</f>
        <v>0</v>
      </c>
      <c r="BG259" s="236">
        <f>IF(N259="zákl. přenesená",J259,0)</f>
        <v>0</v>
      </c>
      <c r="BH259" s="236">
        <f>IF(N259="sníž. přenesená",J259,0)</f>
        <v>0</v>
      </c>
      <c r="BI259" s="236">
        <f>IF(N259="nulová",J259,0)</f>
        <v>0</v>
      </c>
      <c r="BJ259" s="16" t="s">
        <v>81</v>
      </c>
      <c r="BK259" s="236">
        <f>ROUND(I259*H259,2)</f>
        <v>0</v>
      </c>
      <c r="BL259" s="16" t="s">
        <v>221</v>
      </c>
      <c r="BM259" s="235" t="s">
        <v>4819</v>
      </c>
    </row>
    <row r="260" s="1" customFormat="1" ht="16.5" customHeight="1">
      <c r="B260" s="37"/>
      <c r="C260" s="224" t="s">
        <v>643</v>
      </c>
      <c r="D260" s="224" t="s">
        <v>209</v>
      </c>
      <c r="E260" s="225" t="s">
        <v>4820</v>
      </c>
      <c r="F260" s="226" t="s">
        <v>2576</v>
      </c>
      <c r="G260" s="227" t="s">
        <v>4791</v>
      </c>
      <c r="H260" s="228">
        <v>1</v>
      </c>
      <c r="I260" s="229"/>
      <c r="J260" s="230">
        <f>ROUND(I260*H260,2)</f>
        <v>0</v>
      </c>
      <c r="K260" s="226" t="s">
        <v>1</v>
      </c>
      <c r="L260" s="42"/>
      <c r="M260" s="231" t="s">
        <v>1</v>
      </c>
      <c r="N260" s="232" t="s">
        <v>38</v>
      </c>
      <c r="O260" s="85"/>
      <c r="P260" s="233">
        <f>O260*H260</f>
        <v>0</v>
      </c>
      <c r="Q260" s="233">
        <v>0</v>
      </c>
      <c r="R260" s="233">
        <f>Q260*H260</f>
        <v>0</v>
      </c>
      <c r="S260" s="233">
        <v>0</v>
      </c>
      <c r="T260" s="234">
        <f>S260*H260</f>
        <v>0</v>
      </c>
      <c r="AR260" s="235" t="s">
        <v>221</v>
      </c>
      <c r="AT260" s="235" t="s">
        <v>209</v>
      </c>
      <c r="AU260" s="235" t="s">
        <v>81</v>
      </c>
      <c r="AY260" s="16" t="s">
        <v>208</v>
      </c>
      <c r="BE260" s="236">
        <f>IF(N260="základní",J260,0)</f>
        <v>0</v>
      </c>
      <c r="BF260" s="236">
        <f>IF(N260="snížená",J260,0)</f>
        <v>0</v>
      </c>
      <c r="BG260" s="236">
        <f>IF(N260="zákl. přenesená",J260,0)</f>
        <v>0</v>
      </c>
      <c r="BH260" s="236">
        <f>IF(N260="sníž. přenesená",J260,0)</f>
        <v>0</v>
      </c>
      <c r="BI260" s="236">
        <f>IF(N260="nulová",J260,0)</f>
        <v>0</v>
      </c>
      <c r="BJ260" s="16" t="s">
        <v>81</v>
      </c>
      <c r="BK260" s="236">
        <f>ROUND(I260*H260,2)</f>
        <v>0</v>
      </c>
      <c r="BL260" s="16" t="s">
        <v>221</v>
      </c>
      <c r="BM260" s="235" t="s">
        <v>4821</v>
      </c>
    </row>
    <row r="261" s="10" customFormat="1" ht="25.92" customHeight="1">
      <c r="B261" s="210"/>
      <c r="C261" s="211"/>
      <c r="D261" s="212" t="s">
        <v>72</v>
      </c>
      <c r="E261" s="213" t="s">
        <v>2004</v>
      </c>
      <c r="F261" s="213" t="s">
        <v>4822</v>
      </c>
      <c r="G261" s="211"/>
      <c r="H261" s="211"/>
      <c r="I261" s="214"/>
      <c r="J261" s="215">
        <f>BK261</f>
        <v>0</v>
      </c>
      <c r="K261" s="211"/>
      <c r="L261" s="216"/>
      <c r="M261" s="217"/>
      <c r="N261" s="218"/>
      <c r="O261" s="218"/>
      <c r="P261" s="219">
        <f>SUM(P262:P271)</f>
        <v>0</v>
      </c>
      <c r="Q261" s="218"/>
      <c r="R261" s="219">
        <f>SUM(R262:R271)</f>
        <v>0</v>
      </c>
      <c r="S261" s="218"/>
      <c r="T261" s="220">
        <f>SUM(T262:T271)</f>
        <v>0</v>
      </c>
      <c r="AR261" s="221" t="s">
        <v>83</v>
      </c>
      <c r="AT261" s="222" t="s">
        <v>72</v>
      </c>
      <c r="AU261" s="222" t="s">
        <v>73</v>
      </c>
      <c r="AY261" s="221" t="s">
        <v>208</v>
      </c>
      <c r="BK261" s="223">
        <f>SUM(BK262:BK271)</f>
        <v>0</v>
      </c>
    </row>
    <row r="262" s="1" customFormat="1" ht="24" customHeight="1">
      <c r="B262" s="37"/>
      <c r="C262" s="224" t="s">
        <v>647</v>
      </c>
      <c r="D262" s="224" t="s">
        <v>209</v>
      </c>
      <c r="E262" s="225" t="s">
        <v>4823</v>
      </c>
      <c r="F262" s="226" t="s">
        <v>4824</v>
      </c>
      <c r="G262" s="227" t="s">
        <v>212</v>
      </c>
      <c r="H262" s="228">
        <v>2</v>
      </c>
      <c r="I262" s="229"/>
      <c r="J262" s="230">
        <f>ROUND(I262*H262,2)</f>
        <v>0</v>
      </c>
      <c r="K262" s="226" t="s">
        <v>1</v>
      </c>
      <c r="L262" s="42"/>
      <c r="M262" s="231" t="s">
        <v>1</v>
      </c>
      <c r="N262" s="232" t="s">
        <v>38</v>
      </c>
      <c r="O262" s="85"/>
      <c r="P262" s="233">
        <f>O262*H262</f>
        <v>0</v>
      </c>
      <c r="Q262" s="233">
        <v>0</v>
      </c>
      <c r="R262" s="233">
        <f>Q262*H262</f>
        <v>0</v>
      </c>
      <c r="S262" s="233">
        <v>0</v>
      </c>
      <c r="T262" s="234">
        <f>S262*H262</f>
        <v>0</v>
      </c>
      <c r="AR262" s="235" t="s">
        <v>336</v>
      </c>
      <c r="AT262" s="235" t="s">
        <v>209</v>
      </c>
      <c r="AU262" s="235" t="s">
        <v>81</v>
      </c>
      <c r="AY262" s="16" t="s">
        <v>208</v>
      </c>
      <c r="BE262" s="236">
        <f>IF(N262="základní",J262,0)</f>
        <v>0</v>
      </c>
      <c r="BF262" s="236">
        <f>IF(N262="snížená",J262,0)</f>
        <v>0</v>
      </c>
      <c r="BG262" s="236">
        <f>IF(N262="zákl. přenesená",J262,0)</f>
        <v>0</v>
      </c>
      <c r="BH262" s="236">
        <f>IF(N262="sníž. přenesená",J262,0)</f>
        <v>0</v>
      </c>
      <c r="BI262" s="236">
        <f>IF(N262="nulová",J262,0)</f>
        <v>0</v>
      </c>
      <c r="BJ262" s="16" t="s">
        <v>81</v>
      </c>
      <c r="BK262" s="236">
        <f>ROUND(I262*H262,2)</f>
        <v>0</v>
      </c>
      <c r="BL262" s="16" t="s">
        <v>336</v>
      </c>
      <c r="BM262" s="235" t="s">
        <v>4825</v>
      </c>
    </row>
    <row r="263" s="1" customFormat="1" ht="60" customHeight="1">
      <c r="B263" s="37"/>
      <c r="C263" s="224" t="s">
        <v>651</v>
      </c>
      <c r="D263" s="224" t="s">
        <v>209</v>
      </c>
      <c r="E263" s="225" t="s">
        <v>4826</v>
      </c>
      <c r="F263" s="226" t="s">
        <v>4827</v>
      </c>
      <c r="G263" s="227" t="s">
        <v>712</v>
      </c>
      <c r="H263" s="228">
        <v>3</v>
      </c>
      <c r="I263" s="229"/>
      <c r="J263" s="230">
        <f>ROUND(I263*H263,2)</f>
        <v>0</v>
      </c>
      <c r="K263" s="226" t="s">
        <v>1</v>
      </c>
      <c r="L263" s="42"/>
      <c r="M263" s="231" t="s">
        <v>1</v>
      </c>
      <c r="N263" s="232" t="s">
        <v>38</v>
      </c>
      <c r="O263" s="85"/>
      <c r="P263" s="233">
        <f>O263*H263</f>
        <v>0</v>
      </c>
      <c r="Q263" s="233">
        <v>0</v>
      </c>
      <c r="R263" s="233">
        <f>Q263*H263</f>
        <v>0</v>
      </c>
      <c r="S263" s="233">
        <v>0</v>
      </c>
      <c r="T263" s="234">
        <f>S263*H263</f>
        <v>0</v>
      </c>
      <c r="AR263" s="235" t="s">
        <v>336</v>
      </c>
      <c r="AT263" s="235" t="s">
        <v>209</v>
      </c>
      <c r="AU263" s="235" t="s">
        <v>81</v>
      </c>
      <c r="AY263" s="16" t="s">
        <v>208</v>
      </c>
      <c r="BE263" s="236">
        <f>IF(N263="základní",J263,0)</f>
        <v>0</v>
      </c>
      <c r="BF263" s="236">
        <f>IF(N263="snížená",J263,0)</f>
        <v>0</v>
      </c>
      <c r="BG263" s="236">
        <f>IF(N263="zákl. přenesená",J263,0)</f>
        <v>0</v>
      </c>
      <c r="BH263" s="236">
        <f>IF(N263="sníž. přenesená",J263,0)</f>
        <v>0</v>
      </c>
      <c r="BI263" s="236">
        <f>IF(N263="nulová",J263,0)</f>
        <v>0</v>
      </c>
      <c r="BJ263" s="16" t="s">
        <v>81</v>
      </c>
      <c r="BK263" s="236">
        <f>ROUND(I263*H263,2)</f>
        <v>0</v>
      </c>
      <c r="BL263" s="16" t="s">
        <v>336</v>
      </c>
      <c r="BM263" s="235" t="s">
        <v>4828</v>
      </c>
    </row>
    <row r="264" s="1" customFormat="1" ht="16.5" customHeight="1">
      <c r="B264" s="37"/>
      <c r="C264" s="224" t="s">
        <v>655</v>
      </c>
      <c r="D264" s="224" t="s">
        <v>209</v>
      </c>
      <c r="E264" s="225" t="s">
        <v>4829</v>
      </c>
      <c r="F264" s="226" t="s">
        <v>4830</v>
      </c>
      <c r="G264" s="227" t="s">
        <v>712</v>
      </c>
      <c r="H264" s="228">
        <v>63.630000000000003</v>
      </c>
      <c r="I264" s="229"/>
      <c r="J264" s="230">
        <f>ROUND(I264*H264,2)</f>
        <v>0</v>
      </c>
      <c r="K264" s="226" t="s">
        <v>1</v>
      </c>
      <c r="L264" s="42"/>
      <c r="M264" s="231" t="s">
        <v>1</v>
      </c>
      <c r="N264" s="232" t="s">
        <v>38</v>
      </c>
      <c r="O264" s="85"/>
      <c r="P264" s="233">
        <f>O264*H264</f>
        <v>0</v>
      </c>
      <c r="Q264" s="233">
        <v>0</v>
      </c>
      <c r="R264" s="233">
        <f>Q264*H264</f>
        <v>0</v>
      </c>
      <c r="S264" s="233">
        <v>0</v>
      </c>
      <c r="T264" s="234">
        <f>S264*H264</f>
        <v>0</v>
      </c>
      <c r="AR264" s="235" t="s">
        <v>336</v>
      </c>
      <c r="AT264" s="235" t="s">
        <v>209</v>
      </c>
      <c r="AU264" s="235" t="s">
        <v>81</v>
      </c>
      <c r="AY264" s="16" t="s">
        <v>208</v>
      </c>
      <c r="BE264" s="236">
        <f>IF(N264="základní",J264,0)</f>
        <v>0</v>
      </c>
      <c r="BF264" s="236">
        <f>IF(N264="snížená",J264,0)</f>
        <v>0</v>
      </c>
      <c r="BG264" s="236">
        <f>IF(N264="zákl. přenesená",J264,0)</f>
        <v>0</v>
      </c>
      <c r="BH264" s="236">
        <f>IF(N264="sníž. přenesená",J264,0)</f>
        <v>0</v>
      </c>
      <c r="BI264" s="236">
        <f>IF(N264="nulová",J264,0)</f>
        <v>0</v>
      </c>
      <c r="BJ264" s="16" t="s">
        <v>81</v>
      </c>
      <c r="BK264" s="236">
        <f>ROUND(I264*H264,2)</f>
        <v>0</v>
      </c>
      <c r="BL264" s="16" t="s">
        <v>336</v>
      </c>
      <c r="BM264" s="235" t="s">
        <v>4831</v>
      </c>
    </row>
    <row r="265" s="1" customFormat="1" ht="16.5" customHeight="1">
      <c r="B265" s="37"/>
      <c r="C265" s="224" t="s">
        <v>659</v>
      </c>
      <c r="D265" s="224" t="s">
        <v>209</v>
      </c>
      <c r="E265" s="225" t="s">
        <v>4832</v>
      </c>
      <c r="F265" s="226" t="s">
        <v>4833</v>
      </c>
      <c r="G265" s="227" t="s">
        <v>712</v>
      </c>
      <c r="H265" s="228">
        <v>50.258000000000003</v>
      </c>
      <c r="I265" s="229"/>
      <c r="J265" s="230">
        <f>ROUND(I265*H265,2)</f>
        <v>0</v>
      </c>
      <c r="K265" s="226" t="s">
        <v>1</v>
      </c>
      <c r="L265" s="42"/>
      <c r="M265" s="231" t="s">
        <v>1</v>
      </c>
      <c r="N265" s="232" t="s">
        <v>38</v>
      </c>
      <c r="O265" s="85"/>
      <c r="P265" s="233">
        <f>O265*H265</f>
        <v>0</v>
      </c>
      <c r="Q265" s="233">
        <v>0</v>
      </c>
      <c r="R265" s="233">
        <f>Q265*H265</f>
        <v>0</v>
      </c>
      <c r="S265" s="233">
        <v>0</v>
      </c>
      <c r="T265" s="234">
        <f>S265*H265</f>
        <v>0</v>
      </c>
      <c r="AR265" s="235" t="s">
        <v>336</v>
      </c>
      <c r="AT265" s="235" t="s">
        <v>209</v>
      </c>
      <c r="AU265" s="235" t="s">
        <v>81</v>
      </c>
      <c r="AY265" s="16" t="s">
        <v>208</v>
      </c>
      <c r="BE265" s="236">
        <f>IF(N265="základní",J265,0)</f>
        <v>0</v>
      </c>
      <c r="BF265" s="236">
        <f>IF(N265="snížená",J265,0)</f>
        <v>0</v>
      </c>
      <c r="BG265" s="236">
        <f>IF(N265="zákl. přenesená",J265,0)</f>
        <v>0</v>
      </c>
      <c r="BH265" s="236">
        <f>IF(N265="sníž. přenesená",J265,0)</f>
        <v>0</v>
      </c>
      <c r="BI265" s="236">
        <f>IF(N265="nulová",J265,0)</f>
        <v>0</v>
      </c>
      <c r="BJ265" s="16" t="s">
        <v>81</v>
      </c>
      <c r="BK265" s="236">
        <f>ROUND(I265*H265,2)</f>
        <v>0</v>
      </c>
      <c r="BL265" s="16" t="s">
        <v>336</v>
      </c>
      <c r="BM265" s="235" t="s">
        <v>4834</v>
      </c>
    </row>
    <row r="266" s="1" customFormat="1" ht="60" customHeight="1">
      <c r="B266" s="37"/>
      <c r="C266" s="224" t="s">
        <v>663</v>
      </c>
      <c r="D266" s="224" t="s">
        <v>209</v>
      </c>
      <c r="E266" s="225" t="s">
        <v>4835</v>
      </c>
      <c r="F266" s="226" t="s">
        <v>4827</v>
      </c>
      <c r="G266" s="227" t="s">
        <v>712</v>
      </c>
      <c r="H266" s="228">
        <v>1.8500000000000001</v>
      </c>
      <c r="I266" s="229"/>
      <c r="J266" s="230">
        <f>ROUND(I266*H266,2)</f>
        <v>0</v>
      </c>
      <c r="K266" s="226" t="s">
        <v>1</v>
      </c>
      <c r="L266" s="42"/>
      <c r="M266" s="231" t="s">
        <v>1</v>
      </c>
      <c r="N266" s="232" t="s">
        <v>38</v>
      </c>
      <c r="O266" s="85"/>
      <c r="P266" s="233">
        <f>O266*H266</f>
        <v>0</v>
      </c>
      <c r="Q266" s="233">
        <v>0</v>
      </c>
      <c r="R266" s="233">
        <f>Q266*H266</f>
        <v>0</v>
      </c>
      <c r="S266" s="233">
        <v>0</v>
      </c>
      <c r="T266" s="234">
        <f>S266*H266</f>
        <v>0</v>
      </c>
      <c r="AR266" s="235" t="s">
        <v>336</v>
      </c>
      <c r="AT266" s="235" t="s">
        <v>209</v>
      </c>
      <c r="AU266" s="235" t="s">
        <v>81</v>
      </c>
      <c r="AY266" s="16" t="s">
        <v>208</v>
      </c>
      <c r="BE266" s="236">
        <f>IF(N266="základní",J266,0)</f>
        <v>0</v>
      </c>
      <c r="BF266" s="236">
        <f>IF(N266="snížená",J266,0)</f>
        <v>0</v>
      </c>
      <c r="BG266" s="236">
        <f>IF(N266="zákl. přenesená",J266,0)</f>
        <v>0</v>
      </c>
      <c r="BH266" s="236">
        <f>IF(N266="sníž. přenesená",J266,0)</f>
        <v>0</v>
      </c>
      <c r="BI266" s="236">
        <f>IF(N266="nulová",J266,0)</f>
        <v>0</v>
      </c>
      <c r="BJ266" s="16" t="s">
        <v>81</v>
      </c>
      <c r="BK266" s="236">
        <f>ROUND(I266*H266,2)</f>
        <v>0</v>
      </c>
      <c r="BL266" s="16" t="s">
        <v>336</v>
      </c>
      <c r="BM266" s="235" t="s">
        <v>4836</v>
      </c>
    </row>
    <row r="267" s="1" customFormat="1" ht="16.5" customHeight="1">
      <c r="B267" s="37"/>
      <c r="C267" s="224" t="s">
        <v>667</v>
      </c>
      <c r="D267" s="224" t="s">
        <v>209</v>
      </c>
      <c r="E267" s="225" t="s">
        <v>4837</v>
      </c>
      <c r="F267" s="226" t="s">
        <v>4838</v>
      </c>
      <c r="G267" s="227" t="s">
        <v>600</v>
      </c>
      <c r="H267" s="228">
        <v>27.199999999999999</v>
      </c>
      <c r="I267" s="229"/>
      <c r="J267" s="230">
        <f>ROUND(I267*H267,2)</f>
        <v>0</v>
      </c>
      <c r="K267" s="226" t="s">
        <v>1</v>
      </c>
      <c r="L267" s="42"/>
      <c r="M267" s="231" t="s">
        <v>1</v>
      </c>
      <c r="N267" s="232" t="s">
        <v>38</v>
      </c>
      <c r="O267" s="85"/>
      <c r="P267" s="233">
        <f>O267*H267</f>
        <v>0</v>
      </c>
      <c r="Q267" s="233">
        <v>0</v>
      </c>
      <c r="R267" s="233">
        <f>Q267*H267</f>
        <v>0</v>
      </c>
      <c r="S267" s="233">
        <v>0</v>
      </c>
      <c r="T267" s="234">
        <f>S267*H267</f>
        <v>0</v>
      </c>
      <c r="AR267" s="235" t="s">
        <v>336</v>
      </c>
      <c r="AT267" s="235" t="s">
        <v>209</v>
      </c>
      <c r="AU267" s="235" t="s">
        <v>81</v>
      </c>
      <c r="AY267" s="16" t="s">
        <v>208</v>
      </c>
      <c r="BE267" s="236">
        <f>IF(N267="základní",J267,0)</f>
        <v>0</v>
      </c>
      <c r="BF267" s="236">
        <f>IF(N267="snížená",J267,0)</f>
        <v>0</v>
      </c>
      <c r="BG267" s="236">
        <f>IF(N267="zákl. přenesená",J267,0)</f>
        <v>0</v>
      </c>
      <c r="BH267" s="236">
        <f>IF(N267="sníž. přenesená",J267,0)</f>
        <v>0</v>
      </c>
      <c r="BI267" s="236">
        <f>IF(N267="nulová",J267,0)</f>
        <v>0</v>
      </c>
      <c r="BJ267" s="16" t="s">
        <v>81</v>
      </c>
      <c r="BK267" s="236">
        <f>ROUND(I267*H267,2)</f>
        <v>0</v>
      </c>
      <c r="BL267" s="16" t="s">
        <v>336</v>
      </c>
      <c r="BM267" s="235" t="s">
        <v>4839</v>
      </c>
    </row>
    <row r="268" s="1" customFormat="1" ht="16.5" customHeight="1">
      <c r="B268" s="37"/>
      <c r="C268" s="224" t="s">
        <v>671</v>
      </c>
      <c r="D268" s="224" t="s">
        <v>209</v>
      </c>
      <c r="E268" s="225" t="s">
        <v>4840</v>
      </c>
      <c r="F268" s="226" t="s">
        <v>4841</v>
      </c>
      <c r="G268" s="227" t="s">
        <v>212</v>
      </c>
      <c r="H268" s="228">
        <v>9</v>
      </c>
      <c r="I268" s="229"/>
      <c r="J268" s="230">
        <f>ROUND(I268*H268,2)</f>
        <v>0</v>
      </c>
      <c r="K268" s="226" t="s">
        <v>1</v>
      </c>
      <c r="L268" s="42"/>
      <c r="M268" s="231" t="s">
        <v>1</v>
      </c>
      <c r="N268" s="232" t="s">
        <v>38</v>
      </c>
      <c r="O268" s="85"/>
      <c r="P268" s="233">
        <f>O268*H268</f>
        <v>0</v>
      </c>
      <c r="Q268" s="233">
        <v>0</v>
      </c>
      <c r="R268" s="233">
        <f>Q268*H268</f>
        <v>0</v>
      </c>
      <c r="S268" s="233">
        <v>0</v>
      </c>
      <c r="T268" s="234">
        <f>S268*H268</f>
        <v>0</v>
      </c>
      <c r="AR268" s="235" t="s">
        <v>336</v>
      </c>
      <c r="AT268" s="235" t="s">
        <v>209</v>
      </c>
      <c r="AU268" s="235" t="s">
        <v>81</v>
      </c>
      <c r="AY268" s="16" t="s">
        <v>208</v>
      </c>
      <c r="BE268" s="236">
        <f>IF(N268="základní",J268,0)</f>
        <v>0</v>
      </c>
      <c r="BF268" s="236">
        <f>IF(N268="snížená",J268,0)</f>
        <v>0</v>
      </c>
      <c r="BG268" s="236">
        <f>IF(N268="zákl. přenesená",J268,0)</f>
        <v>0</v>
      </c>
      <c r="BH268" s="236">
        <f>IF(N268="sníž. přenesená",J268,0)</f>
        <v>0</v>
      </c>
      <c r="BI268" s="236">
        <f>IF(N268="nulová",J268,0)</f>
        <v>0</v>
      </c>
      <c r="BJ268" s="16" t="s">
        <v>81</v>
      </c>
      <c r="BK268" s="236">
        <f>ROUND(I268*H268,2)</f>
        <v>0</v>
      </c>
      <c r="BL268" s="16" t="s">
        <v>336</v>
      </c>
      <c r="BM268" s="235" t="s">
        <v>4842</v>
      </c>
    </row>
    <row r="269" s="1" customFormat="1" ht="16.5" customHeight="1">
      <c r="B269" s="37"/>
      <c r="C269" s="224" t="s">
        <v>675</v>
      </c>
      <c r="D269" s="224" t="s">
        <v>209</v>
      </c>
      <c r="E269" s="225" t="s">
        <v>4843</v>
      </c>
      <c r="F269" s="226" t="s">
        <v>4844</v>
      </c>
      <c r="G269" s="227" t="s">
        <v>212</v>
      </c>
      <c r="H269" s="228">
        <v>18</v>
      </c>
      <c r="I269" s="229"/>
      <c r="J269" s="230">
        <f>ROUND(I269*H269,2)</f>
        <v>0</v>
      </c>
      <c r="K269" s="226" t="s">
        <v>1</v>
      </c>
      <c r="L269" s="42"/>
      <c r="M269" s="231" t="s">
        <v>1</v>
      </c>
      <c r="N269" s="232" t="s">
        <v>38</v>
      </c>
      <c r="O269" s="85"/>
      <c r="P269" s="233">
        <f>O269*H269</f>
        <v>0</v>
      </c>
      <c r="Q269" s="233">
        <v>0</v>
      </c>
      <c r="R269" s="233">
        <f>Q269*H269</f>
        <v>0</v>
      </c>
      <c r="S269" s="233">
        <v>0</v>
      </c>
      <c r="T269" s="234">
        <f>S269*H269</f>
        <v>0</v>
      </c>
      <c r="AR269" s="235" t="s">
        <v>336</v>
      </c>
      <c r="AT269" s="235" t="s">
        <v>209</v>
      </c>
      <c r="AU269" s="235" t="s">
        <v>81</v>
      </c>
      <c r="AY269" s="16" t="s">
        <v>208</v>
      </c>
      <c r="BE269" s="236">
        <f>IF(N269="základní",J269,0)</f>
        <v>0</v>
      </c>
      <c r="BF269" s="236">
        <f>IF(N269="snížená",J269,0)</f>
        <v>0</v>
      </c>
      <c r="BG269" s="236">
        <f>IF(N269="zákl. přenesená",J269,0)</f>
        <v>0</v>
      </c>
      <c r="BH269" s="236">
        <f>IF(N269="sníž. přenesená",J269,0)</f>
        <v>0</v>
      </c>
      <c r="BI269" s="236">
        <f>IF(N269="nulová",J269,0)</f>
        <v>0</v>
      </c>
      <c r="BJ269" s="16" t="s">
        <v>81</v>
      </c>
      <c r="BK269" s="236">
        <f>ROUND(I269*H269,2)</f>
        <v>0</v>
      </c>
      <c r="BL269" s="16" t="s">
        <v>336</v>
      </c>
      <c r="BM269" s="235" t="s">
        <v>4845</v>
      </c>
    </row>
    <row r="270" s="1" customFormat="1" ht="16.5" customHeight="1">
      <c r="B270" s="37"/>
      <c r="C270" s="224" t="s">
        <v>679</v>
      </c>
      <c r="D270" s="224" t="s">
        <v>209</v>
      </c>
      <c r="E270" s="225" t="s">
        <v>4846</v>
      </c>
      <c r="F270" s="226" t="s">
        <v>4847</v>
      </c>
      <c r="G270" s="227" t="s">
        <v>1256</v>
      </c>
      <c r="H270" s="228">
        <v>8</v>
      </c>
      <c r="I270" s="229"/>
      <c r="J270" s="230">
        <f>ROUND(I270*H270,2)</f>
        <v>0</v>
      </c>
      <c r="K270" s="226" t="s">
        <v>1</v>
      </c>
      <c r="L270" s="42"/>
      <c r="M270" s="231" t="s">
        <v>1</v>
      </c>
      <c r="N270" s="232" t="s">
        <v>38</v>
      </c>
      <c r="O270" s="85"/>
      <c r="P270" s="233">
        <f>O270*H270</f>
        <v>0</v>
      </c>
      <c r="Q270" s="233">
        <v>0</v>
      </c>
      <c r="R270" s="233">
        <f>Q270*H270</f>
        <v>0</v>
      </c>
      <c r="S270" s="233">
        <v>0</v>
      </c>
      <c r="T270" s="234">
        <f>S270*H270</f>
        <v>0</v>
      </c>
      <c r="AR270" s="235" t="s">
        <v>336</v>
      </c>
      <c r="AT270" s="235" t="s">
        <v>209</v>
      </c>
      <c r="AU270" s="235" t="s">
        <v>81</v>
      </c>
      <c r="AY270" s="16" t="s">
        <v>208</v>
      </c>
      <c r="BE270" s="236">
        <f>IF(N270="základní",J270,0)</f>
        <v>0</v>
      </c>
      <c r="BF270" s="236">
        <f>IF(N270="snížená",J270,0)</f>
        <v>0</v>
      </c>
      <c r="BG270" s="236">
        <f>IF(N270="zákl. přenesená",J270,0)</f>
        <v>0</v>
      </c>
      <c r="BH270" s="236">
        <f>IF(N270="sníž. přenesená",J270,0)</f>
        <v>0</v>
      </c>
      <c r="BI270" s="236">
        <f>IF(N270="nulová",J270,0)</f>
        <v>0</v>
      </c>
      <c r="BJ270" s="16" t="s">
        <v>81</v>
      </c>
      <c r="BK270" s="236">
        <f>ROUND(I270*H270,2)</f>
        <v>0</v>
      </c>
      <c r="BL270" s="16" t="s">
        <v>336</v>
      </c>
      <c r="BM270" s="235" t="s">
        <v>4848</v>
      </c>
    </row>
    <row r="271" s="1" customFormat="1" ht="16.5" customHeight="1">
      <c r="B271" s="37"/>
      <c r="C271" s="224" t="s">
        <v>683</v>
      </c>
      <c r="D271" s="224" t="s">
        <v>209</v>
      </c>
      <c r="E271" s="225" t="s">
        <v>4849</v>
      </c>
      <c r="F271" s="226" t="s">
        <v>4850</v>
      </c>
      <c r="G271" s="227" t="s">
        <v>1227</v>
      </c>
      <c r="H271" s="228">
        <v>0.0089999999999999993</v>
      </c>
      <c r="I271" s="229"/>
      <c r="J271" s="230">
        <f>ROUND(I271*H271,2)</f>
        <v>0</v>
      </c>
      <c r="K271" s="226" t="s">
        <v>1</v>
      </c>
      <c r="L271" s="42"/>
      <c r="M271" s="237" t="s">
        <v>1</v>
      </c>
      <c r="N271" s="238" t="s">
        <v>38</v>
      </c>
      <c r="O271" s="239"/>
      <c r="P271" s="240">
        <f>O271*H271</f>
        <v>0</v>
      </c>
      <c r="Q271" s="240">
        <v>0</v>
      </c>
      <c r="R271" s="240">
        <f>Q271*H271</f>
        <v>0</v>
      </c>
      <c r="S271" s="240">
        <v>0</v>
      </c>
      <c r="T271" s="241">
        <f>S271*H271</f>
        <v>0</v>
      </c>
      <c r="AR271" s="235" t="s">
        <v>336</v>
      </c>
      <c r="AT271" s="235" t="s">
        <v>209</v>
      </c>
      <c r="AU271" s="235" t="s">
        <v>81</v>
      </c>
      <c r="AY271" s="16" t="s">
        <v>208</v>
      </c>
      <c r="BE271" s="236">
        <f>IF(N271="základní",J271,0)</f>
        <v>0</v>
      </c>
      <c r="BF271" s="236">
        <f>IF(N271="snížená",J271,0)</f>
        <v>0</v>
      </c>
      <c r="BG271" s="236">
        <f>IF(N271="zákl. přenesená",J271,0)</f>
        <v>0</v>
      </c>
      <c r="BH271" s="236">
        <f>IF(N271="sníž. přenesená",J271,0)</f>
        <v>0</v>
      </c>
      <c r="BI271" s="236">
        <f>IF(N271="nulová",J271,0)</f>
        <v>0</v>
      </c>
      <c r="BJ271" s="16" t="s">
        <v>81</v>
      </c>
      <c r="BK271" s="236">
        <f>ROUND(I271*H271,2)</f>
        <v>0</v>
      </c>
      <c r="BL271" s="16" t="s">
        <v>336</v>
      </c>
      <c r="BM271" s="235" t="s">
        <v>4851</v>
      </c>
    </row>
    <row r="272" s="1" customFormat="1" ht="6.96" customHeight="1">
      <c r="B272" s="60"/>
      <c r="C272" s="61"/>
      <c r="D272" s="61"/>
      <c r="E272" s="61"/>
      <c r="F272" s="61"/>
      <c r="G272" s="61"/>
      <c r="H272" s="61"/>
      <c r="I272" s="182"/>
      <c r="J272" s="61"/>
      <c r="K272" s="61"/>
      <c r="L272" s="42"/>
    </row>
  </sheetData>
  <sheetProtection sheet="1" autoFilter="0" formatColumns="0" formatRows="0" objects="1" scenarios="1" spinCount="100000" saltValue="LHno/lJUw1W8zWAwE75Y21sbsy4RPyx63zgcgXYhzzuv8yZlsRlnrIHjCxUuifOmPBuHiGH6IfbY/v4qtvuWAw==" hashValue="xMPrbFDCmEmfrm8Fc5hs5tcYUxkVYaUr+hNyZ9LoVgY3YY3B6Tnd8UwTXMvvsH58Hy/CwUcAc+0xpoXeAMHOiA==" algorithmName="SHA-512" password="CC35"/>
  <autoFilter ref="C143:K27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2:H132"/>
    <mergeCell ref="E134:H134"/>
    <mergeCell ref="E136:H13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93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ht="12" customHeight="1">
      <c r="B8" s="19"/>
      <c r="D8" s="147" t="s">
        <v>187</v>
      </c>
      <c r="L8" s="19"/>
    </row>
    <row r="9" s="1" customFormat="1" ht="16.5" customHeight="1">
      <c r="B9" s="42"/>
      <c r="E9" s="148" t="s">
        <v>232</v>
      </c>
      <c r="F9" s="1"/>
      <c r="G9" s="1"/>
      <c r="H9" s="1"/>
      <c r="I9" s="149"/>
      <c r="L9" s="42"/>
    </row>
    <row r="10" s="1" customFormat="1" ht="12" customHeight="1">
      <c r="B10" s="42"/>
      <c r="D10" s="147" t="s">
        <v>233</v>
      </c>
      <c r="I10" s="149"/>
      <c r="L10" s="42"/>
    </row>
    <row r="11" s="1" customFormat="1" ht="36.96" customHeight="1">
      <c r="B11" s="42"/>
      <c r="E11" s="150" t="s">
        <v>1178</v>
      </c>
      <c r="F11" s="1"/>
      <c r="G11" s="1"/>
      <c r="H11" s="1"/>
      <c r="I11" s="149"/>
      <c r="L11" s="42"/>
    </row>
    <row r="12" s="1" customFormat="1">
      <c r="B12" s="42"/>
      <c r="I12" s="149"/>
      <c r="L12" s="42"/>
    </row>
    <row r="13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="1" customFormat="1" ht="12" customHeight="1">
      <c r="B14" s="42"/>
      <c r="D14" s="147" t="s">
        <v>20</v>
      </c>
      <c r="F14" s="135" t="s">
        <v>235</v>
      </c>
      <c r="I14" s="151" t="s">
        <v>22</v>
      </c>
      <c r="J14" s="152" t="str">
        <f>'Rekapitulace stavby'!AN8</f>
        <v>26. 4. 2019</v>
      </c>
      <c r="L14" s="42"/>
    </row>
    <row r="15" s="1" customFormat="1" ht="10.8" customHeight="1">
      <c r="B15" s="42"/>
      <c r="I15" s="149"/>
      <c r="L15" s="42"/>
    </row>
    <row r="16" s="1" customFormat="1" ht="12" customHeight="1">
      <c r="B16" s="42"/>
      <c r="D16" s="147" t="s">
        <v>24</v>
      </c>
      <c r="I16" s="151" t="s">
        <v>25</v>
      </c>
      <c r="J16" s="135" t="s">
        <v>1</v>
      </c>
      <c r="L16" s="42"/>
    </row>
    <row r="17" s="1" customFormat="1" ht="18" customHeight="1">
      <c r="B17" s="42"/>
      <c r="E17" s="135" t="s">
        <v>21</v>
      </c>
      <c r="I17" s="151" t="s">
        <v>26</v>
      </c>
      <c r="J17" s="135" t="s">
        <v>1</v>
      </c>
      <c r="L17" s="42"/>
    </row>
    <row r="18" s="1" customFormat="1" ht="6.96" customHeight="1">
      <c r="B18" s="42"/>
      <c r="I18" s="149"/>
      <c r="L18" s="42"/>
    </row>
    <row r="19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="1" customFormat="1" ht="6.96" customHeight="1">
      <c r="B21" s="42"/>
      <c r="I21" s="149"/>
      <c r="L21" s="42"/>
    </row>
    <row r="22" s="1" customFormat="1" ht="12" customHeight="1">
      <c r="B22" s="42"/>
      <c r="D22" s="147" t="s">
        <v>29</v>
      </c>
      <c r="I22" s="151" t="s">
        <v>25</v>
      </c>
      <c r="J22" s="135" t="s">
        <v>1</v>
      </c>
      <c r="L22" s="42"/>
    </row>
    <row r="23" s="1" customFormat="1" ht="18" customHeight="1">
      <c r="B23" s="42"/>
      <c r="E23" s="135" t="s">
        <v>236</v>
      </c>
      <c r="I23" s="151" t="s">
        <v>26</v>
      </c>
      <c r="J23" s="135" t="s">
        <v>1</v>
      </c>
      <c r="L23" s="42"/>
    </row>
    <row r="24" s="1" customFormat="1" ht="6.96" customHeight="1">
      <c r="B24" s="42"/>
      <c r="I24" s="149"/>
      <c r="L24" s="42"/>
    </row>
    <row r="25" s="1" customFormat="1" ht="12" customHeight="1">
      <c r="B25" s="42"/>
      <c r="D25" s="147" t="s">
        <v>30</v>
      </c>
      <c r="I25" s="151" t="s">
        <v>25</v>
      </c>
      <c r="J25" s="135" t="s">
        <v>1</v>
      </c>
      <c r="L25" s="42"/>
    </row>
    <row r="26" s="1" customFormat="1" ht="18" customHeight="1">
      <c r="B26" s="42"/>
      <c r="E26" s="135" t="s">
        <v>237</v>
      </c>
      <c r="I26" s="151" t="s">
        <v>26</v>
      </c>
      <c r="J26" s="135" t="s">
        <v>1</v>
      </c>
      <c r="L26" s="42"/>
    </row>
    <row r="27" s="1" customFormat="1" ht="6.96" customHeight="1">
      <c r="B27" s="42"/>
      <c r="I27" s="149"/>
      <c r="L27" s="42"/>
    </row>
    <row r="28" s="1" customFormat="1" ht="12" customHeight="1">
      <c r="B28" s="42"/>
      <c r="D28" s="147" t="s">
        <v>32</v>
      </c>
      <c r="I28" s="149"/>
      <c r="L28" s="42"/>
    </row>
    <row r="29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="1" customFormat="1" ht="6.96" customHeight="1">
      <c r="B30" s="42"/>
      <c r="I30" s="149"/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="1" customFormat="1" ht="25.44" customHeight="1">
      <c r="B32" s="42"/>
      <c r="D32" s="157" t="s">
        <v>33</v>
      </c>
      <c r="I32" s="149"/>
      <c r="J32" s="158">
        <f>ROUND(J131,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="1" customFormat="1" ht="14.4" customHeight="1">
      <c r="B35" s="42"/>
      <c r="D35" s="161" t="s">
        <v>37</v>
      </c>
      <c r="E35" s="147" t="s">
        <v>38</v>
      </c>
      <c r="F35" s="162">
        <f>ROUND((SUM(BE131:BE235)),  2)</f>
        <v>0</v>
      </c>
      <c r="I35" s="163">
        <v>0.20999999999999999</v>
      </c>
      <c r="J35" s="162">
        <f>ROUND(((SUM(BE131:BE235))*I35),  2)</f>
        <v>0</v>
      </c>
      <c r="L35" s="42"/>
    </row>
    <row r="36" s="1" customFormat="1" ht="14.4" customHeight="1">
      <c r="B36" s="42"/>
      <c r="E36" s="147" t="s">
        <v>39</v>
      </c>
      <c r="F36" s="162">
        <f>ROUND((SUM(BF131:BF235)),  2)</f>
        <v>0</v>
      </c>
      <c r="I36" s="163">
        <v>0.14999999999999999</v>
      </c>
      <c r="J36" s="162">
        <f>ROUND(((SUM(BF131:BF235))*I36),  2)</f>
        <v>0</v>
      </c>
      <c r="L36" s="42"/>
    </row>
    <row r="37" hidden="1" s="1" customFormat="1" ht="14.4" customHeight="1">
      <c r="B37" s="42"/>
      <c r="E37" s="147" t="s">
        <v>40</v>
      </c>
      <c r="F37" s="162">
        <f>ROUND((SUM(BG131:BG235)),  2)</f>
        <v>0</v>
      </c>
      <c r="I37" s="163">
        <v>0.20999999999999999</v>
      </c>
      <c r="J37" s="162">
        <f>0</f>
        <v>0</v>
      </c>
      <c r="L37" s="42"/>
    </row>
    <row r="38" hidden="1" s="1" customFormat="1" ht="14.4" customHeight="1">
      <c r="B38" s="42"/>
      <c r="E38" s="147" t="s">
        <v>41</v>
      </c>
      <c r="F38" s="162">
        <f>ROUND((SUM(BH131:BH235)),  2)</f>
        <v>0</v>
      </c>
      <c r="I38" s="163">
        <v>0.14999999999999999</v>
      </c>
      <c r="J38" s="162">
        <f>0</f>
        <v>0</v>
      </c>
      <c r="L38" s="42"/>
    </row>
    <row r="39" hidden="1" s="1" customFormat="1" ht="14.4" customHeight="1">
      <c r="B39" s="42"/>
      <c r="E39" s="147" t="s">
        <v>42</v>
      </c>
      <c r="F39" s="162">
        <f>ROUND((SUM(BI131:BI235)),  2)</f>
        <v>0</v>
      </c>
      <c r="I39" s="163">
        <v>0</v>
      </c>
      <c r="J39" s="162">
        <f>0</f>
        <v>0</v>
      </c>
      <c r="L39" s="42"/>
    </row>
    <row r="40" s="1" customFormat="1" ht="6.96" customHeight="1">
      <c r="B40" s="42"/>
      <c r="I40" s="149"/>
      <c r="L40" s="42"/>
    </row>
    <row r="41" s="1" customFormat="1" ht="25.4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="1" customFormat="1" ht="14.4" customHeight="1">
      <c r="B42" s="42"/>
      <c r="I42" s="149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="1" customFormat="1" ht="16.5" customHeight="1">
      <c r="B87" s="37"/>
      <c r="C87" s="38"/>
      <c r="D87" s="38"/>
      <c r="E87" s="186" t="s">
        <v>232</v>
      </c>
      <c r="F87" s="38"/>
      <c r="G87" s="38"/>
      <c r="H87" s="38"/>
      <c r="I87" s="149"/>
      <c r="J87" s="38"/>
      <c r="K87" s="38"/>
      <c r="L87" s="42"/>
    </row>
    <row r="88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="1" customFormat="1" ht="16.5" customHeight="1">
      <c r="B89" s="37"/>
      <c r="C89" s="38"/>
      <c r="D89" s="38"/>
      <c r="E89" s="70" t="str">
        <f>E11</f>
        <v>STR - STROJNÍ</v>
      </c>
      <c r="F89" s="38"/>
      <c r="G89" s="38"/>
      <c r="H89" s="38"/>
      <c r="I89" s="149"/>
      <c r="J89" s="38"/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2" customHeight="1">
      <c r="B91" s="37"/>
      <c r="C91" s="31" t="s">
        <v>20</v>
      </c>
      <c r="D91" s="38"/>
      <c r="E91" s="38"/>
      <c r="F91" s="26" t="str">
        <f>F14</f>
        <v>Březová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>Ing. Michal Pátek</v>
      </c>
      <c r="K93" s="38"/>
      <c r="L93" s="42"/>
    </row>
    <row r="94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>VK CAD s.r.o.</v>
      </c>
      <c r="K94" s="3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="1" customFormat="1" ht="29.28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J131</f>
        <v>0</v>
      </c>
      <c r="K98" s="38"/>
      <c r="L98" s="42"/>
      <c r="AU98" s="16" t="s">
        <v>193</v>
      </c>
    </row>
    <row r="99" s="8" customFormat="1" ht="24.96" customHeight="1">
      <c r="B99" s="192"/>
      <c r="C99" s="193"/>
      <c r="D99" s="194" t="s">
        <v>1179</v>
      </c>
      <c r="E99" s="195"/>
      <c r="F99" s="195"/>
      <c r="G99" s="195"/>
      <c r="H99" s="195"/>
      <c r="I99" s="196"/>
      <c r="J99" s="197">
        <f>J132</f>
        <v>0</v>
      </c>
      <c r="K99" s="193"/>
      <c r="L99" s="198"/>
    </row>
    <row r="100" s="11" customFormat="1" ht="19.92" customHeight="1">
      <c r="B100" s="242"/>
      <c r="C100" s="127"/>
      <c r="D100" s="243" t="s">
        <v>1180</v>
      </c>
      <c r="E100" s="244"/>
      <c r="F100" s="244"/>
      <c r="G100" s="244"/>
      <c r="H100" s="244"/>
      <c r="I100" s="245"/>
      <c r="J100" s="246">
        <f>J133</f>
        <v>0</v>
      </c>
      <c r="K100" s="127"/>
      <c r="L100" s="247"/>
    </row>
    <row r="101" s="8" customFormat="1" ht="24.96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J136</f>
        <v>0</v>
      </c>
      <c r="K101" s="193"/>
      <c r="L101" s="198"/>
    </row>
    <row r="102" s="11" customFormat="1" ht="19.92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J137</f>
        <v>0</v>
      </c>
      <c r="K102" s="127"/>
      <c r="L102" s="247"/>
    </row>
    <row r="103" s="11" customFormat="1" ht="19.92" customHeight="1">
      <c r="B103" s="242"/>
      <c r="C103" s="127"/>
      <c r="D103" s="243" t="s">
        <v>1183</v>
      </c>
      <c r="E103" s="244"/>
      <c r="F103" s="244"/>
      <c r="G103" s="244"/>
      <c r="H103" s="244"/>
      <c r="I103" s="245"/>
      <c r="J103" s="246">
        <f>J146</f>
        <v>0</v>
      </c>
      <c r="K103" s="127"/>
      <c r="L103" s="247"/>
    </row>
    <row r="104" s="11" customFormat="1" ht="19.92" customHeight="1">
      <c r="B104" s="242"/>
      <c r="C104" s="127"/>
      <c r="D104" s="243" t="s">
        <v>1184</v>
      </c>
      <c r="E104" s="244"/>
      <c r="F104" s="244"/>
      <c r="G104" s="244"/>
      <c r="H104" s="244"/>
      <c r="I104" s="245"/>
      <c r="J104" s="246">
        <f>J153</f>
        <v>0</v>
      </c>
      <c r="K104" s="127"/>
      <c r="L104" s="247"/>
    </row>
    <row r="105" s="11" customFormat="1" ht="19.92" customHeight="1">
      <c r="B105" s="242"/>
      <c r="C105" s="127"/>
      <c r="D105" s="243" t="s">
        <v>1185</v>
      </c>
      <c r="E105" s="244"/>
      <c r="F105" s="244"/>
      <c r="G105" s="244"/>
      <c r="H105" s="244"/>
      <c r="I105" s="245"/>
      <c r="J105" s="246">
        <f>J162</f>
        <v>0</v>
      </c>
      <c r="K105" s="127"/>
      <c r="L105" s="247"/>
    </row>
    <row r="106" s="11" customFormat="1" ht="19.92" customHeight="1">
      <c r="B106" s="242"/>
      <c r="C106" s="127"/>
      <c r="D106" s="243" t="s">
        <v>1186</v>
      </c>
      <c r="E106" s="244"/>
      <c r="F106" s="244"/>
      <c r="G106" s="244"/>
      <c r="H106" s="244"/>
      <c r="I106" s="245"/>
      <c r="J106" s="246">
        <f>J184</f>
        <v>0</v>
      </c>
      <c r="K106" s="127"/>
      <c r="L106" s="247"/>
    </row>
    <row r="107" s="11" customFormat="1" ht="19.92" customHeight="1">
      <c r="B107" s="242"/>
      <c r="C107" s="127"/>
      <c r="D107" s="243" t="s">
        <v>1187</v>
      </c>
      <c r="E107" s="244"/>
      <c r="F107" s="244"/>
      <c r="G107" s="244"/>
      <c r="H107" s="244"/>
      <c r="I107" s="245"/>
      <c r="J107" s="246">
        <f>J196</f>
        <v>0</v>
      </c>
      <c r="K107" s="127"/>
      <c r="L107" s="247"/>
    </row>
    <row r="108" s="11" customFormat="1" ht="19.92" customHeight="1">
      <c r="B108" s="242"/>
      <c r="C108" s="127"/>
      <c r="D108" s="243" t="s">
        <v>1188</v>
      </c>
      <c r="E108" s="244"/>
      <c r="F108" s="244"/>
      <c r="G108" s="244"/>
      <c r="H108" s="244"/>
      <c r="I108" s="245"/>
      <c r="J108" s="246">
        <f>J224</f>
        <v>0</v>
      </c>
      <c r="K108" s="127"/>
      <c r="L108" s="247"/>
    </row>
    <row r="109" s="11" customFormat="1" ht="19.92" customHeight="1">
      <c r="B109" s="242"/>
      <c r="C109" s="127"/>
      <c r="D109" s="243" t="s">
        <v>1189</v>
      </c>
      <c r="E109" s="244"/>
      <c r="F109" s="244"/>
      <c r="G109" s="244"/>
      <c r="H109" s="244"/>
      <c r="I109" s="245"/>
      <c r="J109" s="246">
        <f>J230</f>
        <v>0</v>
      </c>
      <c r="K109" s="127"/>
      <c r="L109" s="247"/>
    </row>
    <row r="110" s="1" customFormat="1" ht="21.84" customHeight="1">
      <c r="B110" s="37"/>
      <c r="C110" s="38"/>
      <c r="D110" s="38"/>
      <c r="E110" s="38"/>
      <c r="F110" s="38"/>
      <c r="G110" s="38"/>
      <c r="H110" s="38"/>
      <c r="I110" s="149"/>
      <c r="J110" s="38"/>
      <c r="K110" s="38"/>
      <c r="L110" s="42"/>
    </row>
    <row r="111" s="1" customFormat="1" ht="6.96" customHeight="1">
      <c r="B111" s="60"/>
      <c r="C111" s="61"/>
      <c r="D111" s="61"/>
      <c r="E111" s="61"/>
      <c r="F111" s="61"/>
      <c r="G111" s="61"/>
      <c r="H111" s="61"/>
      <c r="I111" s="182"/>
      <c r="J111" s="61"/>
      <c r="K111" s="61"/>
      <c r="L111" s="42"/>
    </row>
    <row r="115" s="1" customFormat="1" ht="6.96" customHeight="1">
      <c r="B115" s="62"/>
      <c r="C115" s="63"/>
      <c r="D115" s="63"/>
      <c r="E115" s="63"/>
      <c r="F115" s="63"/>
      <c r="G115" s="63"/>
      <c r="H115" s="63"/>
      <c r="I115" s="185"/>
      <c r="J115" s="63"/>
      <c r="K115" s="63"/>
      <c r="L115" s="42"/>
    </row>
    <row r="116" s="1" customFormat="1" ht="24.96" customHeight="1">
      <c r="B116" s="37"/>
      <c r="C116" s="22" t="s">
        <v>194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="1" customFormat="1" ht="6.96" customHeight="1">
      <c r="B117" s="37"/>
      <c r="C117" s="38"/>
      <c r="D117" s="38"/>
      <c r="E117" s="38"/>
      <c r="F117" s="38"/>
      <c r="G117" s="38"/>
      <c r="H117" s="38"/>
      <c r="I117" s="149"/>
      <c r="J117" s="38"/>
      <c r="K117" s="38"/>
      <c r="L117" s="42"/>
    </row>
    <row r="118" s="1" customFormat="1" ht="12" customHeight="1">
      <c r="B118" s="37"/>
      <c r="C118" s="31" t="s">
        <v>16</v>
      </c>
      <c r="D118" s="38"/>
      <c r="E118" s="38"/>
      <c r="F118" s="38"/>
      <c r="G118" s="38"/>
      <c r="H118" s="38"/>
      <c r="I118" s="149"/>
      <c r="J118" s="38"/>
      <c r="K118" s="38"/>
      <c r="L118" s="42"/>
    </row>
    <row r="119" s="1" customFormat="1" ht="16.5" customHeight="1">
      <c r="B119" s="37"/>
      <c r="C119" s="38"/>
      <c r="D119" s="38"/>
      <c r="E119" s="186" t="str">
        <f>E7</f>
        <v>NOVÝ ZDROJ TEPLA, TEPLOVODNÍ ROZVODY A REGULACE VYTÁPĚNÍ DŘEVOTERM s.r.o, BŘEZOVÁ</v>
      </c>
      <c r="F119" s="31"/>
      <c r="G119" s="31"/>
      <c r="H119" s="31"/>
      <c r="I119" s="149"/>
      <c r="J119" s="38"/>
      <c r="K119" s="38"/>
      <c r="L119" s="42"/>
    </row>
    <row r="120" ht="12" customHeight="1">
      <c r="B120" s="20"/>
      <c r="C120" s="31" t="s">
        <v>187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s="1" customFormat="1" ht="16.5" customHeight="1">
      <c r="B121" s="37"/>
      <c r="C121" s="38"/>
      <c r="D121" s="38"/>
      <c r="E121" s="186" t="s">
        <v>232</v>
      </c>
      <c r="F121" s="38"/>
      <c r="G121" s="38"/>
      <c r="H121" s="38"/>
      <c r="I121" s="149"/>
      <c r="J121" s="38"/>
      <c r="K121" s="38"/>
      <c r="L121" s="42"/>
    </row>
    <row r="122" s="1" customFormat="1" ht="12" customHeight="1">
      <c r="B122" s="37"/>
      <c r="C122" s="31" t="s">
        <v>233</v>
      </c>
      <c r="D122" s="38"/>
      <c r="E122" s="38"/>
      <c r="F122" s="38"/>
      <c r="G122" s="38"/>
      <c r="H122" s="38"/>
      <c r="I122" s="149"/>
      <c r="J122" s="38"/>
      <c r="K122" s="38"/>
      <c r="L122" s="42"/>
    </row>
    <row r="123" s="1" customFormat="1" ht="16.5" customHeight="1">
      <c r="B123" s="37"/>
      <c r="C123" s="38"/>
      <c r="D123" s="38"/>
      <c r="E123" s="70" t="str">
        <f>E11</f>
        <v>STR - STROJNÍ</v>
      </c>
      <c r="F123" s="38"/>
      <c r="G123" s="38"/>
      <c r="H123" s="38"/>
      <c r="I123" s="149"/>
      <c r="J123" s="38"/>
      <c r="K123" s="38"/>
      <c r="L123" s="42"/>
    </row>
    <row r="124" s="1" customFormat="1" ht="6.96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="1" customFormat="1" ht="12" customHeight="1">
      <c r="B125" s="37"/>
      <c r="C125" s="31" t="s">
        <v>20</v>
      </c>
      <c r="D125" s="38"/>
      <c r="E125" s="38"/>
      <c r="F125" s="26" t="str">
        <f>F14</f>
        <v>Březová</v>
      </c>
      <c r="G125" s="38"/>
      <c r="H125" s="38"/>
      <c r="I125" s="151" t="s">
        <v>22</v>
      </c>
      <c r="J125" s="73" t="str">
        <f>IF(J14="","",J14)</f>
        <v>26. 4. 2019</v>
      </c>
      <c r="K125" s="38"/>
      <c r="L125" s="42"/>
    </row>
    <row r="126" s="1" customFormat="1" ht="6.96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="1" customFormat="1" ht="15.15" customHeight="1">
      <c r="B127" s="37"/>
      <c r="C127" s="31" t="s">
        <v>24</v>
      </c>
      <c r="D127" s="38"/>
      <c r="E127" s="38"/>
      <c r="F127" s="26" t="str">
        <f>E17</f>
        <v xml:space="preserve"> </v>
      </c>
      <c r="G127" s="38"/>
      <c r="H127" s="38"/>
      <c r="I127" s="151" t="s">
        <v>29</v>
      </c>
      <c r="J127" s="35" t="str">
        <f>E23</f>
        <v>Ing. Michal Pátek</v>
      </c>
      <c r="K127" s="38"/>
      <c r="L127" s="42"/>
    </row>
    <row r="128" s="1" customFormat="1" ht="15.15" customHeight="1">
      <c r="B128" s="37"/>
      <c r="C128" s="31" t="s">
        <v>27</v>
      </c>
      <c r="D128" s="38"/>
      <c r="E128" s="38"/>
      <c r="F128" s="26" t="str">
        <f>IF(E20="","",E20)</f>
        <v>Vyplň údaj</v>
      </c>
      <c r="G128" s="38"/>
      <c r="H128" s="38"/>
      <c r="I128" s="151" t="s">
        <v>30</v>
      </c>
      <c r="J128" s="35" t="str">
        <f>E26</f>
        <v>VK CAD s.r.o.</v>
      </c>
      <c r="K128" s="38"/>
      <c r="L128" s="42"/>
    </row>
    <row r="129" s="1" customFormat="1" ht="10.32" customHeight="1">
      <c r="B129" s="37"/>
      <c r="C129" s="38"/>
      <c r="D129" s="38"/>
      <c r="E129" s="38"/>
      <c r="F129" s="38"/>
      <c r="G129" s="38"/>
      <c r="H129" s="38"/>
      <c r="I129" s="149"/>
      <c r="J129" s="38"/>
      <c r="K129" s="38"/>
      <c r="L129" s="42"/>
    </row>
    <row r="130" s="9" customFormat="1" ht="29.28" customHeight="1">
      <c r="B130" s="199"/>
      <c r="C130" s="200" t="s">
        <v>195</v>
      </c>
      <c r="D130" s="201" t="s">
        <v>58</v>
      </c>
      <c r="E130" s="201" t="s">
        <v>54</v>
      </c>
      <c r="F130" s="201" t="s">
        <v>55</v>
      </c>
      <c r="G130" s="201" t="s">
        <v>196</v>
      </c>
      <c r="H130" s="201" t="s">
        <v>197</v>
      </c>
      <c r="I130" s="202" t="s">
        <v>198</v>
      </c>
      <c r="J130" s="203" t="s">
        <v>191</v>
      </c>
      <c r="K130" s="204" t="s">
        <v>199</v>
      </c>
      <c r="L130" s="205"/>
      <c r="M130" s="94" t="s">
        <v>1</v>
      </c>
      <c r="N130" s="95" t="s">
        <v>37</v>
      </c>
      <c r="O130" s="95" t="s">
        <v>200</v>
      </c>
      <c r="P130" s="95" t="s">
        <v>201</v>
      </c>
      <c r="Q130" s="95" t="s">
        <v>202</v>
      </c>
      <c r="R130" s="95" t="s">
        <v>203</v>
      </c>
      <c r="S130" s="95" t="s">
        <v>204</v>
      </c>
      <c r="T130" s="96" t="s">
        <v>205</v>
      </c>
    </row>
    <row r="131" s="1" customFormat="1" ht="22.8" customHeight="1">
      <c r="B131" s="37"/>
      <c r="C131" s="101" t="s">
        <v>206</v>
      </c>
      <c r="D131" s="38"/>
      <c r="E131" s="38"/>
      <c r="F131" s="38"/>
      <c r="G131" s="38"/>
      <c r="H131" s="38"/>
      <c r="I131" s="149"/>
      <c r="J131" s="206">
        <f>BK131</f>
        <v>0</v>
      </c>
      <c r="K131" s="38"/>
      <c r="L131" s="42"/>
      <c r="M131" s="97"/>
      <c r="N131" s="98"/>
      <c r="O131" s="98"/>
      <c r="P131" s="207">
        <f>P132+P136</f>
        <v>0</v>
      </c>
      <c r="Q131" s="98"/>
      <c r="R131" s="207">
        <f>R132+R136</f>
        <v>3.3969100000000001</v>
      </c>
      <c r="S131" s="98"/>
      <c r="T131" s="208">
        <f>T132+T136</f>
        <v>0</v>
      </c>
      <c r="AT131" s="16" t="s">
        <v>72</v>
      </c>
      <c r="AU131" s="16" t="s">
        <v>193</v>
      </c>
      <c r="BK131" s="209">
        <f>BK132+BK136</f>
        <v>0</v>
      </c>
    </row>
    <row r="132" s="10" customFormat="1" ht="25.92" customHeight="1">
      <c r="B132" s="210"/>
      <c r="C132" s="211"/>
      <c r="D132" s="212" t="s">
        <v>72</v>
      </c>
      <c r="E132" s="213" t="s">
        <v>1190</v>
      </c>
      <c r="F132" s="213" t="s">
        <v>1191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</f>
        <v>0</v>
      </c>
      <c r="Q132" s="218"/>
      <c r="R132" s="219">
        <f>R133</f>
        <v>0</v>
      </c>
      <c r="S132" s="218"/>
      <c r="T132" s="220">
        <f>T133</f>
        <v>0</v>
      </c>
      <c r="AR132" s="221" t="s">
        <v>81</v>
      </c>
      <c r="AT132" s="222" t="s">
        <v>72</v>
      </c>
      <c r="AU132" s="222" t="s">
        <v>73</v>
      </c>
      <c r="AY132" s="221" t="s">
        <v>208</v>
      </c>
      <c r="BK132" s="223">
        <f>BK133</f>
        <v>0</v>
      </c>
    </row>
    <row r="133" s="10" customFormat="1" ht="22.8" customHeight="1">
      <c r="B133" s="210"/>
      <c r="C133" s="211"/>
      <c r="D133" s="212" t="s">
        <v>72</v>
      </c>
      <c r="E133" s="248" t="s">
        <v>309</v>
      </c>
      <c r="F133" s="248" t="s">
        <v>1192</v>
      </c>
      <c r="G133" s="211"/>
      <c r="H133" s="211"/>
      <c r="I133" s="214"/>
      <c r="J133" s="249">
        <f>BK133</f>
        <v>0</v>
      </c>
      <c r="K133" s="211"/>
      <c r="L133" s="216"/>
      <c r="M133" s="217"/>
      <c r="N133" s="218"/>
      <c r="O133" s="218"/>
      <c r="P133" s="219">
        <f>SUM(P134:P135)</f>
        <v>0</v>
      </c>
      <c r="Q133" s="218"/>
      <c r="R133" s="219">
        <f>SUM(R134:R135)</f>
        <v>0</v>
      </c>
      <c r="S133" s="218"/>
      <c r="T133" s="220">
        <f>SUM(T134:T135)</f>
        <v>0</v>
      </c>
      <c r="AR133" s="221" t="s">
        <v>81</v>
      </c>
      <c r="AT133" s="222" t="s">
        <v>72</v>
      </c>
      <c r="AU133" s="222" t="s">
        <v>81</v>
      </c>
      <c r="AY133" s="221" t="s">
        <v>208</v>
      </c>
      <c r="BK133" s="223">
        <f>SUM(BK134:BK135)</f>
        <v>0</v>
      </c>
    </row>
    <row r="134" s="1" customFormat="1" ht="24" customHeight="1">
      <c r="B134" s="37"/>
      <c r="C134" s="224" t="s">
        <v>81</v>
      </c>
      <c r="D134" s="224" t="s">
        <v>209</v>
      </c>
      <c r="E134" s="225" t="s">
        <v>1193</v>
      </c>
      <c r="F134" s="226" t="s">
        <v>1194</v>
      </c>
      <c r="G134" s="227" t="s">
        <v>712</v>
      </c>
      <c r="H134" s="228">
        <v>200</v>
      </c>
      <c r="I134" s="229"/>
      <c r="J134" s="230">
        <f>ROUND(I134*H134,2)</f>
        <v>0</v>
      </c>
      <c r="K134" s="226" t="s">
        <v>1195</v>
      </c>
      <c r="L134" s="42"/>
      <c r="M134" s="231" t="s">
        <v>1</v>
      </c>
      <c r="N134" s="232" t="s">
        <v>38</v>
      </c>
      <c r="O134" s="85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35" t="s">
        <v>221</v>
      </c>
      <c r="AT134" s="235" t="s">
        <v>209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221</v>
      </c>
      <c r="BM134" s="235" t="s">
        <v>1196</v>
      </c>
    </row>
    <row r="135" s="1" customFormat="1" ht="24" customHeight="1">
      <c r="B135" s="37"/>
      <c r="C135" s="224" t="s">
        <v>83</v>
      </c>
      <c r="D135" s="224" t="s">
        <v>209</v>
      </c>
      <c r="E135" s="225" t="s">
        <v>1197</v>
      </c>
      <c r="F135" s="226" t="s">
        <v>1198</v>
      </c>
      <c r="G135" s="227" t="s">
        <v>712</v>
      </c>
      <c r="H135" s="228">
        <v>200</v>
      </c>
      <c r="I135" s="229"/>
      <c r="J135" s="230">
        <f>ROUND(I135*H135,2)</f>
        <v>0</v>
      </c>
      <c r="K135" s="226" t="s">
        <v>1195</v>
      </c>
      <c r="L135" s="42"/>
      <c r="M135" s="231" t="s">
        <v>1</v>
      </c>
      <c r="N135" s="232" t="s">
        <v>38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221</v>
      </c>
      <c r="AT135" s="235" t="s">
        <v>209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221</v>
      </c>
      <c r="BM135" s="235" t="s">
        <v>1199</v>
      </c>
    </row>
    <row r="136" s="10" customFormat="1" ht="25.92" customHeight="1">
      <c r="B136" s="210"/>
      <c r="C136" s="211"/>
      <c r="D136" s="212" t="s">
        <v>72</v>
      </c>
      <c r="E136" s="213" t="s">
        <v>1200</v>
      </c>
      <c r="F136" s="213" t="s">
        <v>1201</v>
      </c>
      <c r="G136" s="211"/>
      <c r="H136" s="211"/>
      <c r="I136" s="214"/>
      <c r="J136" s="215">
        <f>BK136</f>
        <v>0</v>
      </c>
      <c r="K136" s="211"/>
      <c r="L136" s="216"/>
      <c r="M136" s="217"/>
      <c r="N136" s="218"/>
      <c r="O136" s="218"/>
      <c r="P136" s="219">
        <f>P137+P146+P153+P162+P184+P196+P224+P230</f>
        <v>0</v>
      </c>
      <c r="Q136" s="218"/>
      <c r="R136" s="219">
        <f>R137+R146+R153+R162+R184+R196+R224+R230</f>
        <v>3.3969100000000001</v>
      </c>
      <c r="S136" s="218"/>
      <c r="T136" s="220">
        <f>T137+T146+T153+T162+T184+T196+T224+T230</f>
        <v>0</v>
      </c>
      <c r="AR136" s="221" t="s">
        <v>83</v>
      </c>
      <c r="AT136" s="222" t="s">
        <v>72</v>
      </c>
      <c r="AU136" s="222" t="s">
        <v>73</v>
      </c>
      <c r="AY136" s="221" t="s">
        <v>208</v>
      </c>
      <c r="BK136" s="223">
        <f>BK137+BK146+BK153+BK162+BK184+BK196+BK224+BK230</f>
        <v>0</v>
      </c>
    </row>
    <row r="137" s="10" customFormat="1" ht="22.8" customHeight="1">
      <c r="B137" s="210"/>
      <c r="C137" s="211"/>
      <c r="D137" s="212" t="s">
        <v>72</v>
      </c>
      <c r="E137" s="248" t="s">
        <v>1202</v>
      </c>
      <c r="F137" s="248" t="s">
        <v>1203</v>
      </c>
      <c r="G137" s="211"/>
      <c r="H137" s="211"/>
      <c r="I137" s="214"/>
      <c r="J137" s="249">
        <f>BK137</f>
        <v>0</v>
      </c>
      <c r="K137" s="211"/>
      <c r="L137" s="216"/>
      <c r="M137" s="217"/>
      <c r="N137" s="218"/>
      <c r="O137" s="218"/>
      <c r="P137" s="219">
        <f>SUM(P138:P145)</f>
        <v>0</v>
      </c>
      <c r="Q137" s="218"/>
      <c r="R137" s="219">
        <f>SUM(R138:R145)</f>
        <v>0.42698000000000003</v>
      </c>
      <c r="S137" s="218"/>
      <c r="T137" s="220">
        <f>SUM(T138:T145)</f>
        <v>0</v>
      </c>
      <c r="AR137" s="221" t="s">
        <v>83</v>
      </c>
      <c r="AT137" s="222" t="s">
        <v>72</v>
      </c>
      <c r="AU137" s="222" t="s">
        <v>81</v>
      </c>
      <c r="AY137" s="221" t="s">
        <v>208</v>
      </c>
      <c r="BK137" s="223">
        <f>SUM(BK138:BK145)</f>
        <v>0</v>
      </c>
    </row>
    <row r="138" s="1" customFormat="1" ht="24" customHeight="1">
      <c r="B138" s="37"/>
      <c r="C138" s="224" t="s">
        <v>104</v>
      </c>
      <c r="D138" s="224" t="s">
        <v>209</v>
      </c>
      <c r="E138" s="225" t="s">
        <v>1204</v>
      </c>
      <c r="F138" s="226" t="s">
        <v>1205</v>
      </c>
      <c r="G138" s="227" t="s">
        <v>600</v>
      </c>
      <c r="H138" s="228">
        <v>75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0.00019000000000000001</v>
      </c>
      <c r="R138" s="233">
        <f>Q138*H138</f>
        <v>0.014250000000000001</v>
      </c>
      <c r="S138" s="233">
        <v>0</v>
      </c>
      <c r="T138" s="234">
        <f>S138*H138</f>
        <v>0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1206</v>
      </c>
    </row>
    <row r="139" s="1" customFormat="1" ht="24" customHeight="1">
      <c r="B139" s="37"/>
      <c r="C139" s="250" t="s">
        <v>221</v>
      </c>
      <c r="D139" s="250" t="s">
        <v>281</v>
      </c>
      <c r="E139" s="251" t="s">
        <v>1207</v>
      </c>
      <c r="F139" s="252" t="s">
        <v>1208</v>
      </c>
      <c r="G139" s="253" t="s">
        <v>600</v>
      </c>
      <c r="H139" s="254">
        <v>17</v>
      </c>
      <c r="I139" s="255"/>
      <c r="J139" s="256">
        <f>ROUND(I139*H139,2)</f>
        <v>0</v>
      </c>
      <c r="K139" s="252" t="s">
        <v>1</v>
      </c>
      <c r="L139" s="257"/>
      <c r="M139" s="258" t="s">
        <v>1</v>
      </c>
      <c r="N139" s="259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404</v>
      </c>
      <c r="AT139" s="235" t="s">
        <v>281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1209</v>
      </c>
    </row>
    <row r="140" s="1" customFormat="1" ht="24" customHeight="1">
      <c r="B140" s="37"/>
      <c r="C140" s="250" t="s">
        <v>207</v>
      </c>
      <c r="D140" s="250" t="s">
        <v>281</v>
      </c>
      <c r="E140" s="251" t="s">
        <v>1210</v>
      </c>
      <c r="F140" s="252" t="s">
        <v>1211</v>
      </c>
      <c r="G140" s="253" t="s">
        <v>600</v>
      </c>
      <c r="H140" s="254">
        <v>18</v>
      </c>
      <c r="I140" s="255"/>
      <c r="J140" s="256">
        <f>ROUND(I140*H140,2)</f>
        <v>0</v>
      </c>
      <c r="K140" s="252" t="s">
        <v>1</v>
      </c>
      <c r="L140" s="257"/>
      <c r="M140" s="258" t="s">
        <v>1</v>
      </c>
      <c r="N140" s="259" t="s">
        <v>38</v>
      </c>
      <c r="O140" s="85"/>
      <c r="P140" s="233">
        <f>O140*H140</f>
        <v>0</v>
      </c>
      <c r="Q140" s="233">
        <v>0.00072000000000000005</v>
      </c>
      <c r="R140" s="233">
        <f>Q140*H140</f>
        <v>0.012960000000000001</v>
      </c>
      <c r="S140" s="233">
        <v>0</v>
      </c>
      <c r="T140" s="234">
        <f>S140*H140</f>
        <v>0</v>
      </c>
      <c r="AR140" s="235" t="s">
        <v>404</v>
      </c>
      <c r="AT140" s="235" t="s">
        <v>281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1212</v>
      </c>
    </row>
    <row r="141" s="1" customFormat="1" ht="24" customHeight="1">
      <c r="B141" s="37"/>
      <c r="C141" s="250" t="s">
        <v>228</v>
      </c>
      <c r="D141" s="250" t="s">
        <v>281</v>
      </c>
      <c r="E141" s="251" t="s">
        <v>1213</v>
      </c>
      <c r="F141" s="252" t="s">
        <v>1214</v>
      </c>
      <c r="G141" s="253" t="s">
        <v>600</v>
      </c>
      <c r="H141" s="254">
        <v>40</v>
      </c>
      <c r="I141" s="255"/>
      <c r="J141" s="256">
        <f>ROUND(I141*H141,2)</f>
        <v>0</v>
      </c>
      <c r="K141" s="252" t="s">
        <v>1</v>
      </c>
      <c r="L141" s="257"/>
      <c r="M141" s="258" t="s">
        <v>1</v>
      </c>
      <c r="N141" s="259" t="s">
        <v>38</v>
      </c>
      <c r="O141" s="85"/>
      <c r="P141" s="233">
        <f>O141*H141</f>
        <v>0</v>
      </c>
      <c r="Q141" s="233">
        <v>0.00077999999999999999</v>
      </c>
      <c r="R141" s="233">
        <f>Q141*H141</f>
        <v>0.031199999999999999</v>
      </c>
      <c r="S141" s="233">
        <v>0</v>
      </c>
      <c r="T141" s="234">
        <f>S141*H141</f>
        <v>0</v>
      </c>
      <c r="AR141" s="235" t="s">
        <v>404</v>
      </c>
      <c r="AT141" s="235" t="s">
        <v>281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1215</v>
      </c>
    </row>
    <row r="142" s="1" customFormat="1" ht="24" customHeight="1">
      <c r="B142" s="37"/>
      <c r="C142" s="224" t="s">
        <v>302</v>
      </c>
      <c r="D142" s="224" t="s">
        <v>209</v>
      </c>
      <c r="E142" s="225" t="s">
        <v>1216</v>
      </c>
      <c r="F142" s="226" t="s">
        <v>1217</v>
      </c>
      <c r="G142" s="227" t="s">
        <v>600</v>
      </c>
      <c r="H142" s="228">
        <v>81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0.00027</v>
      </c>
      <c r="R142" s="233">
        <f>Q142*H142</f>
        <v>0.021870000000000001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1218</v>
      </c>
    </row>
    <row r="143" s="1" customFormat="1" ht="24" customHeight="1">
      <c r="B143" s="37"/>
      <c r="C143" s="250" t="s">
        <v>285</v>
      </c>
      <c r="D143" s="250" t="s">
        <v>281</v>
      </c>
      <c r="E143" s="251" t="s">
        <v>1219</v>
      </c>
      <c r="F143" s="252" t="s">
        <v>1220</v>
      </c>
      <c r="G143" s="253" t="s">
        <v>600</v>
      </c>
      <c r="H143" s="254">
        <v>2</v>
      </c>
      <c r="I143" s="255"/>
      <c r="J143" s="256">
        <f>ROUND(I143*H143,2)</f>
        <v>0</v>
      </c>
      <c r="K143" s="252" t="s">
        <v>1</v>
      </c>
      <c r="L143" s="257"/>
      <c r="M143" s="258" t="s">
        <v>1</v>
      </c>
      <c r="N143" s="259" t="s">
        <v>38</v>
      </c>
      <c r="O143" s="85"/>
      <c r="P143" s="233">
        <f>O143*H143</f>
        <v>0</v>
      </c>
      <c r="Q143" s="233">
        <v>0.0035000000000000001</v>
      </c>
      <c r="R143" s="233">
        <f>Q143*H143</f>
        <v>0.0070000000000000001</v>
      </c>
      <c r="S143" s="233">
        <v>0</v>
      </c>
      <c r="T143" s="234">
        <f>S143*H143</f>
        <v>0</v>
      </c>
      <c r="AR143" s="235" t="s">
        <v>404</v>
      </c>
      <c r="AT143" s="235" t="s">
        <v>281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1221</v>
      </c>
    </row>
    <row r="144" s="1" customFormat="1" ht="24" customHeight="1">
      <c r="B144" s="37"/>
      <c r="C144" s="250" t="s">
        <v>309</v>
      </c>
      <c r="D144" s="250" t="s">
        <v>281</v>
      </c>
      <c r="E144" s="251" t="s">
        <v>1222</v>
      </c>
      <c r="F144" s="252" t="s">
        <v>1223</v>
      </c>
      <c r="G144" s="253" t="s">
        <v>600</v>
      </c>
      <c r="H144" s="254">
        <v>79</v>
      </c>
      <c r="I144" s="255"/>
      <c r="J144" s="256">
        <f>ROUND(I144*H144,2)</f>
        <v>0</v>
      </c>
      <c r="K144" s="252" t="s">
        <v>1</v>
      </c>
      <c r="L144" s="257"/>
      <c r="M144" s="258" t="s">
        <v>1</v>
      </c>
      <c r="N144" s="259" t="s">
        <v>38</v>
      </c>
      <c r="O144" s="85"/>
      <c r="P144" s="233">
        <f>O144*H144</f>
        <v>0</v>
      </c>
      <c r="Q144" s="233">
        <v>0.0043</v>
      </c>
      <c r="R144" s="233">
        <f>Q144*H144</f>
        <v>0.3397</v>
      </c>
      <c r="S144" s="233">
        <v>0</v>
      </c>
      <c r="T144" s="234">
        <f>S144*H144</f>
        <v>0</v>
      </c>
      <c r="AR144" s="235" t="s">
        <v>404</v>
      </c>
      <c r="AT144" s="235" t="s">
        <v>281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1224</v>
      </c>
    </row>
    <row r="145" s="1" customFormat="1" ht="24" customHeight="1">
      <c r="B145" s="37"/>
      <c r="C145" s="224" t="s">
        <v>313</v>
      </c>
      <c r="D145" s="224" t="s">
        <v>209</v>
      </c>
      <c r="E145" s="225" t="s">
        <v>1225</v>
      </c>
      <c r="F145" s="226" t="s">
        <v>1226</v>
      </c>
      <c r="G145" s="227" t="s">
        <v>1227</v>
      </c>
      <c r="H145" s="228">
        <v>0.42699999999999999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336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1228</v>
      </c>
    </row>
    <row r="146" s="10" customFormat="1" ht="22.8" customHeight="1">
      <c r="B146" s="210"/>
      <c r="C146" s="211"/>
      <c r="D146" s="212" t="s">
        <v>72</v>
      </c>
      <c r="E146" s="248" t="s">
        <v>1229</v>
      </c>
      <c r="F146" s="248" t="s">
        <v>1230</v>
      </c>
      <c r="G146" s="211"/>
      <c r="H146" s="211"/>
      <c r="I146" s="214"/>
      <c r="J146" s="249">
        <f>BK146</f>
        <v>0</v>
      </c>
      <c r="K146" s="211"/>
      <c r="L146" s="216"/>
      <c r="M146" s="217"/>
      <c r="N146" s="218"/>
      <c r="O146" s="218"/>
      <c r="P146" s="219">
        <f>SUM(P147:P152)</f>
        <v>0</v>
      </c>
      <c r="Q146" s="218"/>
      <c r="R146" s="219">
        <f>SUM(R147:R152)</f>
        <v>0.006899999999999999</v>
      </c>
      <c r="S146" s="218"/>
      <c r="T146" s="220">
        <f>SUM(T147:T152)</f>
        <v>0</v>
      </c>
      <c r="AR146" s="221" t="s">
        <v>83</v>
      </c>
      <c r="AT146" s="222" t="s">
        <v>72</v>
      </c>
      <c r="AU146" s="222" t="s">
        <v>81</v>
      </c>
      <c r="AY146" s="221" t="s">
        <v>208</v>
      </c>
      <c r="BK146" s="223">
        <f>SUM(BK147:BK152)</f>
        <v>0</v>
      </c>
    </row>
    <row r="147" s="1" customFormat="1" ht="24" customHeight="1">
      <c r="B147" s="37"/>
      <c r="C147" s="224" t="s">
        <v>317</v>
      </c>
      <c r="D147" s="224" t="s">
        <v>209</v>
      </c>
      <c r="E147" s="225" t="s">
        <v>1231</v>
      </c>
      <c r="F147" s="226" t="s">
        <v>1232</v>
      </c>
      <c r="G147" s="227" t="s">
        <v>600</v>
      </c>
      <c r="H147" s="228">
        <v>6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0.00091</v>
      </c>
      <c r="R147" s="233">
        <f>Q147*H147</f>
        <v>0.0054599999999999996</v>
      </c>
      <c r="S147" s="233">
        <v>0</v>
      </c>
      <c r="T147" s="234">
        <f>S147*H147</f>
        <v>0</v>
      </c>
      <c r="AR147" s="235" t="s">
        <v>336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1233</v>
      </c>
    </row>
    <row r="148" s="1" customFormat="1" ht="24" customHeight="1">
      <c r="B148" s="37"/>
      <c r="C148" s="224" t="s">
        <v>321</v>
      </c>
      <c r="D148" s="224" t="s">
        <v>209</v>
      </c>
      <c r="E148" s="225" t="s">
        <v>1234</v>
      </c>
      <c r="F148" s="226" t="s">
        <v>1235</v>
      </c>
      <c r="G148" s="227" t="s">
        <v>212</v>
      </c>
      <c r="H148" s="228">
        <v>2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2.0000000000000002E-05</v>
      </c>
      <c r="R148" s="233">
        <f>Q148*H148</f>
        <v>4.0000000000000003E-05</v>
      </c>
      <c r="S148" s="233">
        <v>0</v>
      </c>
      <c r="T148" s="234">
        <f>S148*H148</f>
        <v>0</v>
      </c>
      <c r="AR148" s="235" t="s">
        <v>336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1236</v>
      </c>
    </row>
    <row r="149" s="1" customFormat="1" ht="16.5" customHeight="1">
      <c r="B149" s="37"/>
      <c r="C149" s="250" t="s">
        <v>325</v>
      </c>
      <c r="D149" s="250" t="s">
        <v>281</v>
      </c>
      <c r="E149" s="251" t="s">
        <v>1237</v>
      </c>
      <c r="F149" s="252" t="s">
        <v>1238</v>
      </c>
      <c r="G149" s="253" t="s">
        <v>212</v>
      </c>
      <c r="H149" s="254">
        <v>2</v>
      </c>
      <c r="I149" s="255"/>
      <c r="J149" s="256">
        <f>ROUND(I149*H149,2)</f>
        <v>0</v>
      </c>
      <c r="K149" s="252" t="s">
        <v>1</v>
      </c>
      <c r="L149" s="257"/>
      <c r="M149" s="258" t="s">
        <v>1</v>
      </c>
      <c r="N149" s="259" t="s">
        <v>38</v>
      </c>
      <c r="O149" s="85"/>
      <c r="P149" s="233">
        <f>O149*H149</f>
        <v>0</v>
      </c>
      <c r="Q149" s="233">
        <v>0.00010000000000000001</v>
      </c>
      <c r="R149" s="233">
        <f>Q149*H149</f>
        <v>0.00020000000000000001</v>
      </c>
      <c r="S149" s="233">
        <v>0</v>
      </c>
      <c r="T149" s="234">
        <f>S149*H149</f>
        <v>0</v>
      </c>
      <c r="AR149" s="235" t="s">
        <v>404</v>
      </c>
      <c r="AT149" s="235" t="s">
        <v>281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1239</v>
      </c>
    </row>
    <row r="150" s="1" customFormat="1" ht="16.5" customHeight="1">
      <c r="B150" s="37"/>
      <c r="C150" s="224" t="s">
        <v>329</v>
      </c>
      <c r="D150" s="224" t="s">
        <v>209</v>
      </c>
      <c r="E150" s="225" t="s">
        <v>1240</v>
      </c>
      <c r="F150" s="226" t="s">
        <v>1241</v>
      </c>
      <c r="G150" s="227" t="s">
        <v>600</v>
      </c>
      <c r="H150" s="228">
        <v>6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0.00019000000000000001</v>
      </c>
      <c r="R150" s="233">
        <f>Q150*H150</f>
        <v>0.00114</v>
      </c>
      <c r="S150" s="233">
        <v>0</v>
      </c>
      <c r="T150" s="234">
        <f>S150*H150</f>
        <v>0</v>
      </c>
      <c r="AR150" s="235" t="s">
        <v>336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1242</v>
      </c>
    </row>
    <row r="151" s="1" customFormat="1" ht="16.5" customHeight="1">
      <c r="B151" s="37"/>
      <c r="C151" s="224" t="s">
        <v>8</v>
      </c>
      <c r="D151" s="224" t="s">
        <v>209</v>
      </c>
      <c r="E151" s="225" t="s">
        <v>1243</v>
      </c>
      <c r="F151" s="226" t="s">
        <v>1244</v>
      </c>
      <c r="G151" s="227" t="s">
        <v>600</v>
      </c>
      <c r="H151" s="228">
        <v>6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1.0000000000000001E-05</v>
      </c>
      <c r="R151" s="233">
        <f>Q151*H151</f>
        <v>6.0000000000000008E-05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1245</v>
      </c>
    </row>
    <row r="152" s="1" customFormat="1" ht="24" customHeight="1">
      <c r="B152" s="37"/>
      <c r="C152" s="224" t="s">
        <v>336</v>
      </c>
      <c r="D152" s="224" t="s">
        <v>209</v>
      </c>
      <c r="E152" s="225" t="s">
        <v>1246</v>
      </c>
      <c r="F152" s="226" t="s">
        <v>1247</v>
      </c>
      <c r="G152" s="227" t="s">
        <v>1227</v>
      </c>
      <c r="H152" s="228">
        <v>0.0070000000000000001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336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1248</v>
      </c>
    </row>
    <row r="153" s="10" customFormat="1" ht="22.8" customHeight="1">
      <c r="B153" s="210"/>
      <c r="C153" s="211"/>
      <c r="D153" s="212" t="s">
        <v>72</v>
      </c>
      <c r="E153" s="248" t="s">
        <v>1249</v>
      </c>
      <c r="F153" s="248" t="s">
        <v>1250</v>
      </c>
      <c r="G153" s="211"/>
      <c r="H153" s="211"/>
      <c r="I153" s="214"/>
      <c r="J153" s="249">
        <f>BK153</f>
        <v>0</v>
      </c>
      <c r="K153" s="211"/>
      <c r="L153" s="216"/>
      <c r="M153" s="217"/>
      <c r="N153" s="218"/>
      <c r="O153" s="218"/>
      <c r="P153" s="219">
        <f>SUM(P154:P161)</f>
        <v>0</v>
      </c>
      <c r="Q153" s="218"/>
      <c r="R153" s="219">
        <f>SUM(R154:R161)</f>
        <v>0</v>
      </c>
      <c r="S153" s="218"/>
      <c r="T153" s="220">
        <f>SUM(T154:T161)</f>
        <v>0</v>
      </c>
      <c r="AR153" s="221" t="s">
        <v>83</v>
      </c>
      <c r="AT153" s="222" t="s">
        <v>72</v>
      </c>
      <c r="AU153" s="222" t="s">
        <v>81</v>
      </c>
      <c r="AY153" s="221" t="s">
        <v>208</v>
      </c>
      <c r="BK153" s="223">
        <f>SUM(BK154:BK161)</f>
        <v>0</v>
      </c>
    </row>
    <row r="154" s="1" customFormat="1" ht="24" customHeight="1">
      <c r="B154" s="37"/>
      <c r="C154" s="224" t="s">
        <v>341</v>
      </c>
      <c r="D154" s="224" t="s">
        <v>209</v>
      </c>
      <c r="E154" s="225" t="s">
        <v>1251</v>
      </c>
      <c r="F154" s="226" t="s">
        <v>1252</v>
      </c>
      <c r="G154" s="227" t="s">
        <v>212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336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1253</v>
      </c>
    </row>
    <row r="155" s="1" customFormat="1" ht="16.5" customHeight="1">
      <c r="B155" s="37"/>
      <c r="C155" s="224" t="s">
        <v>345</v>
      </c>
      <c r="D155" s="224" t="s">
        <v>209</v>
      </c>
      <c r="E155" s="225" t="s">
        <v>1254</v>
      </c>
      <c r="F155" s="226" t="s">
        <v>1255</v>
      </c>
      <c r="G155" s="227" t="s">
        <v>1256</v>
      </c>
      <c r="H155" s="228">
        <v>72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336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1257</v>
      </c>
    </row>
    <row r="156" s="1" customFormat="1" ht="24" customHeight="1">
      <c r="B156" s="37"/>
      <c r="C156" s="224" t="s">
        <v>349</v>
      </c>
      <c r="D156" s="224" t="s">
        <v>209</v>
      </c>
      <c r="E156" s="225" t="s">
        <v>1258</v>
      </c>
      <c r="F156" s="226" t="s">
        <v>1259</v>
      </c>
      <c r="G156" s="227" t="s">
        <v>212</v>
      </c>
      <c r="H156" s="228">
        <v>1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336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1260</v>
      </c>
    </row>
    <row r="157" s="1" customFormat="1" ht="16.5" customHeight="1">
      <c r="B157" s="37"/>
      <c r="C157" s="224" t="s">
        <v>353</v>
      </c>
      <c r="D157" s="224" t="s">
        <v>209</v>
      </c>
      <c r="E157" s="225" t="s">
        <v>1261</v>
      </c>
      <c r="F157" s="226" t="s">
        <v>1262</v>
      </c>
      <c r="G157" s="227" t="s">
        <v>212</v>
      </c>
      <c r="H157" s="228">
        <v>2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336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336</v>
      </c>
      <c r="BM157" s="235" t="s">
        <v>1263</v>
      </c>
    </row>
    <row r="158" s="1" customFormat="1" ht="16.5" customHeight="1">
      <c r="B158" s="37"/>
      <c r="C158" s="224" t="s">
        <v>7</v>
      </c>
      <c r="D158" s="224" t="s">
        <v>209</v>
      </c>
      <c r="E158" s="225" t="s">
        <v>1264</v>
      </c>
      <c r="F158" s="226" t="s">
        <v>1265</v>
      </c>
      <c r="G158" s="227" t="s">
        <v>212</v>
      </c>
      <c r="H158" s="228">
        <v>2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336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336</v>
      </c>
      <c r="BM158" s="235" t="s">
        <v>1266</v>
      </c>
    </row>
    <row r="159" s="1" customFormat="1" ht="16.5" customHeight="1">
      <c r="B159" s="37"/>
      <c r="C159" s="224" t="s">
        <v>360</v>
      </c>
      <c r="D159" s="224" t="s">
        <v>209</v>
      </c>
      <c r="E159" s="225" t="s">
        <v>1267</v>
      </c>
      <c r="F159" s="226" t="s">
        <v>1268</v>
      </c>
      <c r="G159" s="227" t="s">
        <v>212</v>
      </c>
      <c r="H159" s="228">
        <v>2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336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336</v>
      </c>
      <c r="BM159" s="235" t="s">
        <v>1269</v>
      </c>
    </row>
    <row r="160" s="1" customFormat="1" ht="16.5" customHeight="1">
      <c r="B160" s="37"/>
      <c r="C160" s="224" t="s">
        <v>364</v>
      </c>
      <c r="D160" s="224" t="s">
        <v>209</v>
      </c>
      <c r="E160" s="225" t="s">
        <v>1270</v>
      </c>
      <c r="F160" s="226" t="s">
        <v>1271</v>
      </c>
      <c r="G160" s="227" t="s">
        <v>212</v>
      </c>
      <c r="H160" s="228">
        <v>2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336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336</v>
      </c>
      <c r="BM160" s="235" t="s">
        <v>1272</v>
      </c>
    </row>
    <row r="161" s="1" customFormat="1" ht="24" customHeight="1">
      <c r="B161" s="37"/>
      <c r="C161" s="224" t="s">
        <v>368</v>
      </c>
      <c r="D161" s="224" t="s">
        <v>209</v>
      </c>
      <c r="E161" s="225" t="s">
        <v>1273</v>
      </c>
      <c r="F161" s="226" t="s">
        <v>1274</v>
      </c>
      <c r="G161" s="227" t="s">
        <v>212</v>
      </c>
      <c r="H161" s="228">
        <v>1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336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336</v>
      </c>
      <c r="BM161" s="235" t="s">
        <v>1275</v>
      </c>
    </row>
    <row r="162" s="10" customFormat="1" ht="22.8" customHeight="1">
      <c r="B162" s="210"/>
      <c r="C162" s="211"/>
      <c r="D162" s="212" t="s">
        <v>72</v>
      </c>
      <c r="E162" s="248" t="s">
        <v>1276</v>
      </c>
      <c r="F162" s="248" t="s">
        <v>1250</v>
      </c>
      <c r="G162" s="211"/>
      <c r="H162" s="211"/>
      <c r="I162" s="214"/>
      <c r="J162" s="249">
        <f>BK162</f>
        <v>0</v>
      </c>
      <c r="K162" s="211"/>
      <c r="L162" s="216"/>
      <c r="M162" s="217"/>
      <c r="N162" s="218"/>
      <c r="O162" s="218"/>
      <c r="P162" s="219">
        <f>SUM(P163:P183)</f>
        <v>0</v>
      </c>
      <c r="Q162" s="218"/>
      <c r="R162" s="219">
        <f>SUM(R163:R183)</f>
        <v>0.8733200000000001</v>
      </c>
      <c r="S162" s="218"/>
      <c r="T162" s="220">
        <f>SUM(T163:T183)</f>
        <v>0</v>
      </c>
      <c r="AR162" s="221" t="s">
        <v>83</v>
      </c>
      <c r="AT162" s="222" t="s">
        <v>72</v>
      </c>
      <c r="AU162" s="222" t="s">
        <v>81</v>
      </c>
      <c r="AY162" s="221" t="s">
        <v>208</v>
      </c>
      <c r="BK162" s="223">
        <f>SUM(BK163:BK183)</f>
        <v>0</v>
      </c>
    </row>
    <row r="163" s="1" customFormat="1" ht="24" customHeight="1">
      <c r="B163" s="37"/>
      <c r="C163" s="224" t="s">
        <v>372</v>
      </c>
      <c r="D163" s="224" t="s">
        <v>209</v>
      </c>
      <c r="E163" s="225" t="s">
        <v>1277</v>
      </c>
      <c r="F163" s="226" t="s">
        <v>1278</v>
      </c>
      <c r="G163" s="227" t="s">
        <v>212</v>
      </c>
      <c r="H163" s="228">
        <v>2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0.086480000000000001</v>
      </c>
      <c r="R163" s="233">
        <f>Q163*H163</f>
        <v>0.17296</v>
      </c>
      <c r="S163" s="233">
        <v>0</v>
      </c>
      <c r="T163" s="234">
        <f>S163*H163</f>
        <v>0</v>
      </c>
      <c r="AR163" s="235" t="s">
        <v>336</v>
      </c>
      <c r="AT163" s="235" t="s">
        <v>209</v>
      </c>
      <c r="AU163" s="235" t="s">
        <v>83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336</v>
      </c>
      <c r="BM163" s="235" t="s">
        <v>1279</v>
      </c>
    </row>
    <row r="164" s="1" customFormat="1" ht="24" customHeight="1">
      <c r="B164" s="37"/>
      <c r="C164" s="224" t="s">
        <v>376</v>
      </c>
      <c r="D164" s="224" t="s">
        <v>209</v>
      </c>
      <c r="E164" s="225" t="s">
        <v>1280</v>
      </c>
      <c r="F164" s="226" t="s">
        <v>1281</v>
      </c>
      <c r="G164" s="227" t="s">
        <v>212</v>
      </c>
      <c r="H164" s="228">
        <v>2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0.02911</v>
      </c>
      <c r="R164" s="233">
        <f>Q164*H164</f>
        <v>0.058220000000000001</v>
      </c>
      <c r="S164" s="233">
        <v>0</v>
      </c>
      <c r="T164" s="234">
        <f>S164*H164</f>
        <v>0</v>
      </c>
      <c r="AR164" s="235" t="s">
        <v>336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1282</v>
      </c>
    </row>
    <row r="165" s="1" customFormat="1" ht="24" customHeight="1">
      <c r="B165" s="37"/>
      <c r="C165" s="224" t="s">
        <v>384</v>
      </c>
      <c r="D165" s="224" t="s">
        <v>209</v>
      </c>
      <c r="E165" s="225" t="s">
        <v>1283</v>
      </c>
      <c r="F165" s="226" t="s">
        <v>1284</v>
      </c>
      <c r="G165" s="227" t="s">
        <v>212</v>
      </c>
      <c r="H165" s="228">
        <v>2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0.00059000000000000003</v>
      </c>
      <c r="R165" s="233">
        <f>Q165*H165</f>
        <v>0.0011800000000000001</v>
      </c>
      <c r="S165" s="233">
        <v>0</v>
      </c>
      <c r="T165" s="234">
        <f>S165*H165</f>
        <v>0</v>
      </c>
      <c r="AR165" s="235" t="s">
        <v>336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1285</v>
      </c>
    </row>
    <row r="166" s="1" customFormat="1" ht="24" customHeight="1">
      <c r="B166" s="37"/>
      <c r="C166" s="224" t="s">
        <v>388</v>
      </c>
      <c r="D166" s="224" t="s">
        <v>209</v>
      </c>
      <c r="E166" s="225" t="s">
        <v>1286</v>
      </c>
      <c r="F166" s="226" t="s">
        <v>1287</v>
      </c>
      <c r="G166" s="227" t="s">
        <v>212</v>
      </c>
      <c r="H166" s="228">
        <v>2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0.00067000000000000002</v>
      </c>
      <c r="R166" s="233">
        <f>Q166*H166</f>
        <v>0.0013400000000000001</v>
      </c>
      <c r="S166" s="233">
        <v>0</v>
      </c>
      <c r="T166" s="234">
        <f>S166*H166</f>
        <v>0</v>
      </c>
      <c r="AR166" s="235" t="s">
        <v>336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336</v>
      </c>
      <c r="BM166" s="235" t="s">
        <v>1288</v>
      </c>
    </row>
    <row r="167" s="1" customFormat="1" ht="24" customHeight="1">
      <c r="B167" s="37"/>
      <c r="C167" s="224" t="s">
        <v>392</v>
      </c>
      <c r="D167" s="224" t="s">
        <v>209</v>
      </c>
      <c r="E167" s="225" t="s">
        <v>1289</v>
      </c>
      <c r="F167" s="226" t="s">
        <v>1290</v>
      </c>
      <c r="G167" s="227" t="s">
        <v>212</v>
      </c>
      <c r="H167" s="228">
        <v>2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0.0013799999999999999</v>
      </c>
      <c r="R167" s="233">
        <f>Q167*H167</f>
        <v>0.0027599999999999999</v>
      </c>
      <c r="S167" s="233">
        <v>0</v>
      </c>
      <c r="T167" s="234">
        <f>S167*H167</f>
        <v>0</v>
      </c>
      <c r="AR167" s="235" t="s">
        <v>336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1291</v>
      </c>
    </row>
    <row r="168" s="1" customFormat="1" ht="24" customHeight="1">
      <c r="B168" s="37"/>
      <c r="C168" s="224" t="s">
        <v>396</v>
      </c>
      <c r="D168" s="224" t="s">
        <v>209</v>
      </c>
      <c r="E168" s="225" t="s">
        <v>1292</v>
      </c>
      <c r="F168" s="226" t="s">
        <v>1293</v>
      </c>
      <c r="G168" s="227" t="s">
        <v>212</v>
      </c>
      <c r="H168" s="228">
        <v>7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0.0083599999999999994</v>
      </c>
      <c r="R168" s="233">
        <f>Q168*H168</f>
        <v>0.058519999999999996</v>
      </c>
      <c r="S168" s="233">
        <v>0</v>
      </c>
      <c r="T168" s="234">
        <f>S168*H168</f>
        <v>0</v>
      </c>
      <c r="AR168" s="235" t="s">
        <v>336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336</v>
      </c>
      <c r="BM168" s="235" t="s">
        <v>1294</v>
      </c>
    </row>
    <row r="169" s="1" customFormat="1" ht="16.5" customHeight="1">
      <c r="B169" s="37"/>
      <c r="C169" s="224" t="s">
        <v>400</v>
      </c>
      <c r="D169" s="224" t="s">
        <v>209</v>
      </c>
      <c r="E169" s="225" t="s">
        <v>1295</v>
      </c>
      <c r="F169" s="226" t="s">
        <v>1296</v>
      </c>
      <c r="G169" s="227" t="s">
        <v>212</v>
      </c>
      <c r="H169" s="228">
        <v>20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0.0011299999999999999</v>
      </c>
      <c r="R169" s="233">
        <f>Q169*H169</f>
        <v>0.022599999999999999</v>
      </c>
      <c r="S169" s="233">
        <v>0</v>
      </c>
      <c r="T169" s="234">
        <f>S169*H169</f>
        <v>0</v>
      </c>
      <c r="AR169" s="235" t="s">
        <v>336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336</v>
      </c>
      <c r="BM169" s="235" t="s">
        <v>1297</v>
      </c>
    </row>
    <row r="170" s="1" customFormat="1" ht="24" customHeight="1">
      <c r="B170" s="37"/>
      <c r="C170" s="224" t="s">
        <v>404</v>
      </c>
      <c r="D170" s="224" t="s">
        <v>209</v>
      </c>
      <c r="E170" s="225" t="s">
        <v>1298</v>
      </c>
      <c r="F170" s="226" t="s">
        <v>1299</v>
      </c>
      <c r="G170" s="227" t="s">
        <v>212</v>
      </c>
      <c r="H170" s="228">
        <v>2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0.060670000000000002</v>
      </c>
      <c r="R170" s="233">
        <f>Q170*H170</f>
        <v>0.12134</v>
      </c>
      <c r="S170" s="233">
        <v>0</v>
      </c>
      <c r="T170" s="234">
        <f>S170*H170</f>
        <v>0</v>
      </c>
      <c r="AR170" s="235" t="s">
        <v>336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336</v>
      </c>
      <c r="BM170" s="235" t="s">
        <v>1300</v>
      </c>
    </row>
    <row r="171" s="1" customFormat="1" ht="24" customHeight="1">
      <c r="B171" s="37"/>
      <c r="C171" s="224" t="s">
        <v>408</v>
      </c>
      <c r="D171" s="224" t="s">
        <v>209</v>
      </c>
      <c r="E171" s="225" t="s">
        <v>1301</v>
      </c>
      <c r="F171" s="226" t="s">
        <v>1302</v>
      </c>
      <c r="G171" s="227" t="s">
        <v>212</v>
      </c>
      <c r="H171" s="228">
        <v>1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336</v>
      </c>
      <c r="AT171" s="235" t="s">
        <v>209</v>
      </c>
      <c r="AU171" s="235" t="s">
        <v>83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336</v>
      </c>
      <c r="BM171" s="235" t="s">
        <v>1303</v>
      </c>
    </row>
    <row r="172" s="1" customFormat="1" ht="24" customHeight="1">
      <c r="B172" s="37"/>
      <c r="C172" s="250" t="s">
        <v>412</v>
      </c>
      <c r="D172" s="250" t="s">
        <v>281</v>
      </c>
      <c r="E172" s="251" t="s">
        <v>1304</v>
      </c>
      <c r="F172" s="252" t="s">
        <v>1305</v>
      </c>
      <c r="G172" s="253" t="s">
        <v>212</v>
      </c>
      <c r="H172" s="254">
        <v>1</v>
      </c>
      <c r="I172" s="255"/>
      <c r="J172" s="256">
        <f>ROUND(I172*H172,2)</f>
        <v>0</v>
      </c>
      <c r="K172" s="252" t="s">
        <v>1</v>
      </c>
      <c r="L172" s="257"/>
      <c r="M172" s="258" t="s">
        <v>1</v>
      </c>
      <c r="N172" s="259" t="s">
        <v>38</v>
      </c>
      <c r="O172" s="85"/>
      <c r="P172" s="233">
        <f>O172*H172</f>
        <v>0</v>
      </c>
      <c r="Q172" s="233">
        <v>0.0025999999999999999</v>
      </c>
      <c r="R172" s="233">
        <f>Q172*H172</f>
        <v>0.0025999999999999999</v>
      </c>
      <c r="S172" s="233">
        <v>0</v>
      </c>
      <c r="T172" s="234">
        <f>S172*H172</f>
        <v>0</v>
      </c>
      <c r="AR172" s="235" t="s">
        <v>404</v>
      </c>
      <c r="AT172" s="235" t="s">
        <v>281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336</v>
      </c>
      <c r="BM172" s="235" t="s">
        <v>1306</v>
      </c>
    </row>
    <row r="173" s="1" customFormat="1" ht="24" customHeight="1">
      <c r="B173" s="37"/>
      <c r="C173" s="224" t="s">
        <v>416</v>
      </c>
      <c r="D173" s="224" t="s">
        <v>209</v>
      </c>
      <c r="E173" s="225" t="s">
        <v>1307</v>
      </c>
      <c r="F173" s="226" t="s">
        <v>1308</v>
      </c>
      <c r="G173" s="227" t="s">
        <v>212</v>
      </c>
      <c r="H173" s="228">
        <v>4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0.00745</v>
      </c>
      <c r="R173" s="233">
        <f>Q173*H173</f>
        <v>0.0298</v>
      </c>
      <c r="S173" s="233">
        <v>0</v>
      </c>
      <c r="T173" s="234">
        <f>S173*H173</f>
        <v>0</v>
      </c>
      <c r="AR173" s="235" t="s">
        <v>336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336</v>
      </c>
      <c r="BM173" s="235" t="s">
        <v>1309</v>
      </c>
    </row>
    <row r="174" s="1" customFormat="1" ht="24" customHeight="1">
      <c r="B174" s="37"/>
      <c r="C174" s="250" t="s">
        <v>418</v>
      </c>
      <c r="D174" s="250" t="s">
        <v>281</v>
      </c>
      <c r="E174" s="251" t="s">
        <v>1310</v>
      </c>
      <c r="F174" s="252" t="s">
        <v>1311</v>
      </c>
      <c r="G174" s="253" t="s">
        <v>212</v>
      </c>
      <c r="H174" s="254">
        <v>2</v>
      </c>
      <c r="I174" s="255"/>
      <c r="J174" s="256">
        <f>ROUND(I174*H174,2)</f>
        <v>0</v>
      </c>
      <c r="K174" s="252" t="s">
        <v>1</v>
      </c>
      <c r="L174" s="257"/>
      <c r="M174" s="258" t="s">
        <v>1</v>
      </c>
      <c r="N174" s="259" t="s">
        <v>38</v>
      </c>
      <c r="O174" s="85"/>
      <c r="P174" s="233">
        <f>O174*H174</f>
        <v>0</v>
      </c>
      <c r="Q174" s="233">
        <v>0.037999999999999999</v>
      </c>
      <c r="R174" s="233">
        <f>Q174*H174</f>
        <v>0.075999999999999998</v>
      </c>
      <c r="S174" s="233">
        <v>0</v>
      </c>
      <c r="T174" s="234">
        <f>S174*H174</f>
        <v>0</v>
      </c>
      <c r="AR174" s="235" t="s">
        <v>404</v>
      </c>
      <c r="AT174" s="235" t="s">
        <v>281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336</v>
      </c>
      <c r="BM174" s="235" t="s">
        <v>1312</v>
      </c>
    </row>
    <row r="175" s="1" customFormat="1" ht="24" customHeight="1">
      <c r="B175" s="37"/>
      <c r="C175" s="250" t="s">
        <v>420</v>
      </c>
      <c r="D175" s="250" t="s">
        <v>281</v>
      </c>
      <c r="E175" s="251" t="s">
        <v>1313</v>
      </c>
      <c r="F175" s="252" t="s">
        <v>1314</v>
      </c>
      <c r="G175" s="253" t="s">
        <v>212</v>
      </c>
      <c r="H175" s="254">
        <v>2</v>
      </c>
      <c r="I175" s="255"/>
      <c r="J175" s="256">
        <f>ROUND(I175*H175,2)</f>
        <v>0</v>
      </c>
      <c r="K175" s="252" t="s">
        <v>1</v>
      </c>
      <c r="L175" s="257"/>
      <c r="M175" s="258" t="s">
        <v>1</v>
      </c>
      <c r="N175" s="259" t="s">
        <v>38</v>
      </c>
      <c r="O175" s="85"/>
      <c r="P175" s="233">
        <f>O175*H175</f>
        <v>0</v>
      </c>
      <c r="Q175" s="233">
        <v>0.037999999999999999</v>
      </c>
      <c r="R175" s="233">
        <f>Q175*H175</f>
        <v>0.075999999999999998</v>
      </c>
      <c r="S175" s="233">
        <v>0</v>
      </c>
      <c r="T175" s="234">
        <f>S175*H175</f>
        <v>0</v>
      </c>
      <c r="AR175" s="235" t="s">
        <v>404</v>
      </c>
      <c r="AT175" s="235" t="s">
        <v>281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336</v>
      </c>
      <c r="BM175" s="235" t="s">
        <v>1315</v>
      </c>
    </row>
    <row r="176" s="1" customFormat="1" ht="16.5" customHeight="1">
      <c r="B176" s="37"/>
      <c r="C176" s="224" t="s">
        <v>422</v>
      </c>
      <c r="D176" s="224" t="s">
        <v>209</v>
      </c>
      <c r="E176" s="225" t="s">
        <v>1316</v>
      </c>
      <c r="F176" s="226" t="s">
        <v>1317</v>
      </c>
      <c r="G176" s="227" t="s">
        <v>212</v>
      </c>
      <c r="H176" s="228">
        <v>1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336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336</v>
      </c>
      <c r="BM176" s="235" t="s">
        <v>1318</v>
      </c>
    </row>
    <row r="177" s="1" customFormat="1" ht="16.5" customHeight="1">
      <c r="B177" s="37"/>
      <c r="C177" s="250" t="s">
        <v>424</v>
      </c>
      <c r="D177" s="250" t="s">
        <v>281</v>
      </c>
      <c r="E177" s="251" t="s">
        <v>1319</v>
      </c>
      <c r="F177" s="252" t="s">
        <v>1320</v>
      </c>
      <c r="G177" s="253" t="s">
        <v>212</v>
      </c>
      <c r="H177" s="254">
        <v>1</v>
      </c>
      <c r="I177" s="255"/>
      <c r="J177" s="256">
        <f>ROUND(I177*H177,2)</f>
        <v>0</v>
      </c>
      <c r="K177" s="252" t="s">
        <v>1</v>
      </c>
      <c r="L177" s="257"/>
      <c r="M177" s="258" t="s">
        <v>1</v>
      </c>
      <c r="N177" s="259" t="s">
        <v>38</v>
      </c>
      <c r="O177" s="85"/>
      <c r="P177" s="233">
        <f>O177*H177</f>
        <v>0</v>
      </c>
      <c r="Q177" s="233">
        <v>0.20000000000000001</v>
      </c>
      <c r="R177" s="233">
        <f>Q177*H177</f>
        <v>0.20000000000000001</v>
      </c>
      <c r="S177" s="233">
        <v>0</v>
      </c>
      <c r="T177" s="234">
        <f>S177*H177</f>
        <v>0</v>
      </c>
      <c r="AR177" s="235" t="s">
        <v>404</v>
      </c>
      <c r="AT177" s="235" t="s">
        <v>281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336</v>
      </c>
      <c r="BM177" s="235" t="s">
        <v>1321</v>
      </c>
    </row>
    <row r="178" s="1" customFormat="1" ht="16.5" customHeight="1">
      <c r="B178" s="37"/>
      <c r="C178" s="224" t="s">
        <v>426</v>
      </c>
      <c r="D178" s="224" t="s">
        <v>209</v>
      </c>
      <c r="E178" s="225" t="s">
        <v>1322</v>
      </c>
      <c r="F178" s="226" t="s">
        <v>1323</v>
      </c>
      <c r="G178" s="227" t="s">
        <v>212</v>
      </c>
      <c r="H178" s="228">
        <v>1</v>
      </c>
      <c r="I178" s="229"/>
      <c r="J178" s="230">
        <f>ROUND(I178*H178,2)</f>
        <v>0</v>
      </c>
      <c r="K178" s="226" t="s">
        <v>1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336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336</v>
      </c>
      <c r="BM178" s="235" t="s">
        <v>1324</v>
      </c>
    </row>
    <row r="179" s="1" customFormat="1" ht="16.5" customHeight="1">
      <c r="B179" s="37"/>
      <c r="C179" s="224" t="s">
        <v>428</v>
      </c>
      <c r="D179" s="224" t="s">
        <v>209</v>
      </c>
      <c r="E179" s="225" t="s">
        <v>1325</v>
      </c>
      <c r="F179" s="226" t="s">
        <v>1326</v>
      </c>
      <c r="G179" s="227" t="s">
        <v>212</v>
      </c>
      <c r="H179" s="228">
        <v>1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336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336</v>
      </c>
      <c r="BM179" s="235" t="s">
        <v>1327</v>
      </c>
    </row>
    <row r="180" s="1" customFormat="1" ht="36" customHeight="1">
      <c r="B180" s="37"/>
      <c r="C180" s="250" t="s">
        <v>431</v>
      </c>
      <c r="D180" s="250" t="s">
        <v>281</v>
      </c>
      <c r="E180" s="251" t="s">
        <v>1328</v>
      </c>
      <c r="F180" s="252" t="s">
        <v>1329</v>
      </c>
      <c r="G180" s="253" t="s">
        <v>212</v>
      </c>
      <c r="H180" s="254">
        <v>1</v>
      </c>
      <c r="I180" s="255"/>
      <c r="J180" s="256">
        <f>ROUND(I180*H180,2)</f>
        <v>0</v>
      </c>
      <c r="K180" s="252" t="s">
        <v>1</v>
      </c>
      <c r="L180" s="257"/>
      <c r="M180" s="258" t="s">
        <v>1</v>
      </c>
      <c r="N180" s="259" t="s">
        <v>38</v>
      </c>
      <c r="O180" s="85"/>
      <c r="P180" s="233">
        <f>O180*H180</f>
        <v>0</v>
      </c>
      <c r="Q180" s="233">
        <v>0.050000000000000003</v>
      </c>
      <c r="R180" s="233">
        <f>Q180*H180</f>
        <v>0.050000000000000003</v>
      </c>
      <c r="S180" s="233">
        <v>0</v>
      </c>
      <c r="T180" s="234">
        <f>S180*H180</f>
        <v>0</v>
      </c>
      <c r="AR180" s="235" t="s">
        <v>404</v>
      </c>
      <c r="AT180" s="235" t="s">
        <v>281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336</v>
      </c>
      <c r="BM180" s="235" t="s">
        <v>1330</v>
      </c>
    </row>
    <row r="181" s="1" customFormat="1" ht="16.5" customHeight="1">
      <c r="B181" s="37"/>
      <c r="C181" s="224" t="s">
        <v>433</v>
      </c>
      <c r="D181" s="224" t="s">
        <v>209</v>
      </c>
      <c r="E181" s="225" t="s">
        <v>1331</v>
      </c>
      <c r="F181" s="226" t="s">
        <v>1332</v>
      </c>
      <c r="G181" s="227" t="s">
        <v>212</v>
      </c>
      <c r="H181" s="228">
        <v>1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336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336</v>
      </c>
      <c r="BM181" s="235" t="s">
        <v>1333</v>
      </c>
    </row>
    <row r="182" s="1" customFormat="1" ht="48" customHeight="1">
      <c r="B182" s="37"/>
      <c r="C182" s="250" t="s">
        <v>436</v>
      </c>
      <c r="D182" s="250" t="s">
        <v>281</v>
      </c>
      <c r="E182" s="251" t="s">
        <v>1334</v>
      </c>
      <c r="F182" s="252" t="s">
        <v>1335</v>
      </c>
      <c r="G182" s="253" t="s">
        <v>212</v>
      </c>
      <c r="H182" s="254">
        <v>1</v>
      </c>
      <c r="I182" s="255"/>
      <c r="J182" s="256">
        <f>ROUND(I182*H182,2)</f>
        <v>0</v>
      </c>
      <c r="K182" s="252" t="s">
        <v>1</v>
      </c>
      <c r="L182" s="257"/>
      <c r="M182" s="258" t="s">
        <v>1</v>
      </c>
      <c r="N182" s="259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404</v>
      </c>
      <c r="AT182" s="235" t="s">
        <v>281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336</v>
      </c>
      <c r="BM182" s="235" t="s">
        <v>1336</v>
      </c>
    </row>
    <row r="183" s="1" customFormat="1" ht="16.5" customHeight="1">
      <c r="B183" s="37"/>
      <c r="C183" s="224" t="s">
        <v>439</v>
      </c>
      <c r="D183" s="224" t="s">
        <v>209</v>
      </c>
      <c r="E183" s="225" t="s">
        <v>1337</v>
      </c>
      <c r="F183" s="226" t="s">
        <v>1338</v>
      </c>
      <c r="G183" s="227" t="s">
        <v>1227</v>
      </c>
      <c r="H183" s="228">
        <v>0.873</v>
      </c>
      <c r="I183" s="229"/>
      <c r="J183" s="230">
        <f>ROUND(I183*H183,2)</f>
        <v>0</v>
      </c>
      <c r="K183" s="226" t="s">
        <v>1</v>
      </c>
      <c r="L183" s="42"/>
      <c r="M183" s="231" t="s">
        <v>1</v>
      </c>
      <c r="N183" s="232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336</v>
      </c>
      <c r="AT183" s="235" t="s">
        <v>209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336</v>
      </c>
      <c r="BM183" s="235" t="s">
        <v>1339</v>
      </c>
    </row>
    <row r="184" s="10" customFormat="1" ht="22.8" customHeight="1">
      <c r="B184" s="210"/>
      <c r="C184" s="211"/>
      <c r="D184" s="212" t="s">
        <v>72</v>
      </c>
      <c r="E184" s="248" t="s">
        <v>1340</v>
      </c>
      <c r="F184" s="248" t="s">
        <v>1250</v>
      </c>
      <c r="G184" s="211"/>
      <c r="H184" s="211"/>
      <c r="I184" s="214"/>
      <c r="J184" s="249">
        <f>BK184</f>
        <v>0</v>
      </c>
      <c r="K184" s="211"/>
      <c r="L184" s="216"/>
      <c r="M184" s="217"/>
      <c r="N184" s="218"/>
      <c r="O184" s="218"/>
      <c r="P184" s="219">
        <f>SUM(P185:P195)</f>
        <v>0</v>
      </c>
      <c r="Q184" s="218"/>
      <c r="R184" s="219">
        <f>SUM(R185:R195)</f>
        <v>1.50627</v>
      </c>
      <c r="S184" s="218"/>
      <c r="T184" s="220">
        <f>SUM(T185:T195)</f>
        <v>0</v>
      </c>
      <c r="AR184" s="221" t="s">
        <v>83</v>
      </c>
      <c r="AT184" s="222" t="s">
        <v>72</v>
      </c>
      <c r="AU184" s="222" t="s">
        <v>81</v>
      </c>
      <c r="AY184" s="221" t="s">
        <v>208</v>
      </c>
      <c r="BK184" s="223">
        <f>SUM(BK185:BK195)</f>
        <v>0</v>
      </c>
    </row>
    <row r="185" s="1" customFormat="1" ht="24" customHeight="1">
      <c r="B185" s="37"/>
      <c r="C185" s="224" t="s">
        <v>442</v>
      </c>
      <c r="D185" s="224" t="s">
        <v>209</v>
      </c>
      <c r="E185" s="225" t="s">
        <v>1341</v>
      </c>
      <c r="F185" s="226" t="s">
        <v>1342</v>
      </c>
      <c r="G185" s="227" t="s">
        <v>600</v>
      </c>
      <c r="H185" s="228">
        <v>36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0.00158</v>
      </c>
      <c r="R185" s="233">
        <f>Q185*H185</f>
        <v>0.05688</v>
      </c>
      <c r="S185" s="233">
        <v>0</v>
      </c>
      <c r="T185" s="234">
        <f>S185*H185</f>
        <v>0</v>
      </c>
      <c r="AR185" s="235" t="s">
        <v>336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336</v>
      </c>
      <c r="BM185" s="235" t="s">
        <v>1343</v>
      </c>
    </row>
    <row r="186" s="1" customFormat="1" ht="24" customHeight="1">
      <c r="B186" s="37"/>
      <c r="C186" s="224" t="s">
        <v>445</v>
      </c>
      <c r="D186" s="224" t="s">
        <v>209</v>
      </c>
      <c r="E186" s="225" t="s">
        <v>1344</v>
      </c>
      <c r="F186" s="226" t="s">
        <v>1345</v>
      </c>
      <c r="G186" s="227" t="s">
        <v>600</v>
      </c>
      <c r="H186" s="228">
        <v>17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0.00296</v>
      </c>
      <c r="R186" s="233">
        <f>Q186*H186</f>
        <v>0.050319999999999997</v>
      </c>
      <c r="S186" s="233">
        <v>0</v>
      </c>
      <c r="T186" s="234">
        <f>S186*H186</f>
        <v>0</v>
      </c>
      <c r="AR186" s="235" t="s">
        <v>336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336</v>
      </c>
      <c r="BM186" s="235" t="s">
        <v>1346</v>
      </c>
    </row>
    <row r="187" s="1" customFormat="1" ht="24" customHeight="1">
      <c r="B187" s="37"/>
      <c r="C187" s="224" t="s">
        <v>448</v>
      </c>
      <c r="D187" s="224" t="s">
        <v>209</v>
      </c>
      <c r="E187" s="225" t="s">
        <v>1347</v>
      </c>
      <c r="F187" s="226" t="s">
        <v>1348</v>
      </c>
      <c r="G187" s="227" t="s">
        <v>600</v>
      </c>
      <c r="H187" s="228">
        <v>18</v>
      </c>
      <c r="I187" s="229"/>
      <c r="J187" s="230">
        <f>ROUND(I187*H187,2)</f>
        <v>0</v>
      </c>
      <c r="K187" s="226" t="s">
        <v>1</v>
      </c>
      <c r="L187" s="42"/>
      <c r="M187" s="231" t="s">
        <v>1</v>
      </c>
      <c r="N187" s="232" t="s">
        <v>38</v>
      </c>
      <c r="O187" s="85"/>
      <c r="P187" s="233">
        <f>O187*H187</f>
        <v>0</v>
      </c>
      <c r="Q187" s="233">
        <v>0.0037599999999999999</v>
      </c>
      <c r="R187" s="233">
        <f>Q187*H187</f>
        <v>0.067680000000000004</v>
      </c>
      <c r="S187" s="233">
        <v>0</v>
      </c>
      <c r="T187" s="234">
        <f>S187*H187</f>
        <v>0</v>
      </c>
      <c r="AR187" s="235" t="s">
        <v>336</v>
      </c>
      <c r="AT187" s="235" t="s">
        <v>209</v>
      </c>
      <c r="AU187" s="235" t="s">
        <v>83</v>
      </c>
      <c r="AY187" s="16" t="s">
        <v>208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6" t="s">
        <v>81</v>
      </c>
      <c r="BK187" s="236">
        <f>ROUND(I187*H187,2)</f>
        <v>0</v>
      </c>
      <c r="BL187" s="16" t="s">
        <v>336</v>
      </c>
      <c r="BM187" s="235" t="s">
        <v>1349</v>
      </c>
    </row>
    <row r="188" s="1" customFormat="1" ht="24" customHeight="1">
      <c r="B188" s="37"/>
      <c r="C188" s="224" t="s">
        <v>451</v>
      </c>
      <c r="D188" s="224" t="s">
        <v>209</v>
      </c>
      <c r="E188" s="225" t="s">
        <v>1350</v>
      </c>
      <c r="F188" s="226" t="s">
        <v>1351</v>
      </c>
      <c r="G188" s="227" t="s">
        <v>600</v>
      </c>
      <c r="H188" s="228">
        <v>40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0.0044000000000000003</v>
      </c>
      <c r="R188" s="233">
        <f>Q188*H188</f>
        <v>0.17600000000000002</v>
      </c>
      <c r="S188" s="233">
        <v>0</v>
      </c>
      <c r="T188" s="234">
        <f>S188*H188</f>
        <v>0</v>
      </c>
      <c r="AR188" s="235" t="s">
        <v>336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336</v>
      </c>
      <c r="BM188" s="235" t="s">
        <v>1352</v>
      </c>
    </row>
    <row r="189" s="1" customFormat="1" ht="24" customHeight="1">
      <c r="B189" s="37"/>
      <c r="C189" s="224" t="s">
        <v>454</v>
      </c>
      <c r="D189" s="224" t="s">
        <v>209</v>
      </c>
      <c r="E189" s="225" t="s">
        <v>1353</v>
      </c>
      <c r="F189" s="226" t="s">
        <v>1354</v>
      </c>
      <c r="G189" s="227" t="s">
        <v>600</v>
      </c>
      <c r="H189" s="228">
        <v>15</v>
      </c>
      <c r="I189" s="229"/>
      <c r="J189" s="230">
        <f>ROUND(I189*H189,2)</f>
        <v>0</v>
      </c>
      <c r="K189" s="226" t="s">
        <v>1</v>
      </c>
      <c r="L189" s="42"/>
      <c r="M189" s="231" t="s">
        <v>1</v>
      </c>
      <c r="N189" s="232" t="s">
        <v>38</v>
      </c>
      <c r="O189" s="85"/>
      <c r="P189" s="233">
        <f>O189*H189</f>
        <v>0</v>
      </c>
      <c r="Q189" s="233">
        <v>0.0062899999999999996</v>
      </c>
      <c r="R189" s="233">
        <f>Q189*H189</f>
        <v>0.094349999999999989</v>
      </c>
      <c r="S189" s="233">
        <v>0</v>
      </c>
      <c r="T189" s="234">
        <f>S189*H189</f>
        <v>0</v>
      </c>
      <c r="AR189" s="235" t="s">
        <v>336</v>
      </c>
      <c r="AT189" s="235" t="s">
        <v>209</v>
      </c>
      <c r="AU189" s="235" t="s">
        <v>83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336</v>
      </c>
      <c r="BM189" s="235" t="s">
        <v>1355</v>
      </c>
    </row>
    <row r="190" s="1" customFormat="1" ht="24" customHeight="1">
      <c r="B190" s="37"/>
      <c r="C190" s="224" t="s">
        <v>459</v>
      </c>
      <c r="D190" s="224" t="s">
        <v>209</v>
      </c>
      <c r="E190" s="225" t="s">
        <v>1356</v>
      </c>
      <c r="F190" s="226" t="s">
        <v>1357</v>
      </c>
      <c r="G190" s="227" t="s">
        <v>600</v>
      </c>
      <c r="H190" s="228">
        <v>2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0.012279999999999999</v>
      </c>
      <c r="R190" s="233">
        <f>Q190*H190</f>
        <v>0.024559999999999998</v>
      </c>
      <c r="S190" s="233">
        <v>0</v>
      </c>
      <c r="T190" s="234">
        <f>S190*H190</f>
        <v>0</v>
      </c>
      <c r="AR190" s="235" t="s">
        <v>336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336</v>
      </c>
      <c r="BM190" s="235" t="s">
        <v>1358</v>
      </c>
    </row>
    <row r="191" s="1" customFormat="1" ht="24" customHeight="1">
      <c r="B191" s="37"/>
      <c r="C191" s="224" t="s">
        <v>464</v>
      </c>
      <c r="D191" s="224" t="s">
        <v>209</v>
      </c>
      <c r="E191" s="225" t="s">
        <v>1359</v>
      </c>
      <c r="F191" s="226" t="s">
        <v>1360</v>
      </c>
      <c r="G191" s="227" t="s">
        <v>600</v>
      </c>
      <c r="H191" s="228">
        <v>79</v>
      </c>
      <c r="I191" s="229"/>
      <c r="J191" s="230">
        <f>ROUND(I191*H191,2)</f>
        <v>0</v>
      </c>
      <c r="K191" s="226" t="s">
        <v>1</v>
      </c>
      <c r="L191" s="42"/>
      <c r="M191" s="231" t="s">
        <v>1</v>
      </c>
      <c r="N191" s="232" t="s">
        <v>38</v>
      </c>
      <c r="O191" s="85"/>
      <c r="P191" s="233">
        <f>O191*H191</f>
        <v>0</v>
      </c>
      <c r="Q191" s="233">
        <v>0.01312</v>
      </c>
      <c r="R191" s="233">
        <f>Q191*H191</f>
        <v>1.0364800000000001</v>
      </c>
      <c r="S191" s="233">
        <v>0</v>
      </c>
      <c r="T191" s="234">
        <f>S191*H191</f>
        <v>0</v>
      </c>
      <c r="AR191" s="235" t="s">
        <v>336</v>
      </c>
      <c r="AT191" s="235" t="s">
        <v>209</v>
      </c>
      <c r="AU191" s="235" t="s">
        <v>83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336</v>
      </c>
      <c r="BM191" s="235" t="s">
        <v>1361</v>
      </c>
    </row>
    <row r="192" s="1" customFormat="1" ht="16.5" customHeight="1">
      <c r="B192" s="37"/>
      <c r="C192" s="224" t="s">
        <v>468</v>
      </c>
      <c r="D192" s="224" t="s">
        <v>209</v>
      </c>
      <c r="E192" s="225" t="s">
        <v>1362</v>
      </c>
      <c r="F192" s="226" t="s">
        <v>1363</v>
      </c>
      <c r="G192" s="227" t="s">
        <v>600</v>
      </c>
      <c r="H192" s="228">
        <v>111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336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336</v>
      </c>
      <c r="BM192" s="235" t="s">
        <v>1364</v>
      </c>
    </row>
    <row r="193" s="1" customFormat="1" ht="16.5" customHeight="1">
      <c r="B193" s="37"/>
      <c r="C193" s="224" t="s">
        <v>472</v>
      </c>
      <c r="D193" s="224" t="s">
        <v>209</v>
      </c>
      <c r="E193" s="225" t="s">
        <v>1365</v>
      </c>
      <c r="F193" s="226" t="s">
        <v>1366</v>
      </c>
      <c r="G193" s="227" t="s">
        <v>600</v>
      </c>
      <c r="H193" s="228">
        <v>15</v>
      </c>
      <c r="I193" s="229"/>
      <c r="J193" s="230">
        <f>ROUND(I193*H193,2)</f>
        <v>0</v>
      </c>
      <c r="K193" s="226" t="s">
        <v>1</v>
      </c>
      <c r="L193" s="42"/>
      <c r="M193" s="231" t="s">
        <v>1</v>
      </c>
      <c r="N193" s="232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336</v>
      </c>
      <c r="AT193" s="235" t="s">
        <v>209</v>
      </c>
      <c r="AU193" s="235" t="s">
        <v>83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336</v>
      </c>
      <c r="BM193" s="235" t="s">
        <v>1367</v>
      </c>
    </row>
    <row r="194" s="1" customFormat="1" ht="24" customHeight="1">
      <c r="B194" s="37"/>
      <c r="C194" s="224" t="s">
        <v>476</v>
      </c>
      <c r="D194" s="224" t="s">
        <v>209</v>
      </c>
      <c r="E194" s="225" t="s">
        <v>1368</v>
      </c>
      <c r="F194" s="226" t="s">
        <v>1369</v>
      </c>
      <c r="G194" s="227" t="s">
        <v>600</v>
      </c>
      <c r="H194" s="228">
        <v>81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336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336</v>
      </c>
      <c r="BM194" s="235" t="s">
        <v>1370</v>
      </c>
    </row>
    <row r="195" s="1" customFormat="1" ht="24" customHeight="1">
      <c r="B195" s="37"/>
      <c r="C195" s="224" t="s">
        <v>480</v>
      </c>
      <c r="D195" s="224" t="s">
        <v>209</v>
      </c>
      <c r="E195" s="225" t="s">
        <v>1371</v>
      </c>
      <c r="F195" s="226" t="s">
        <v>1372</v>
      </c>
      <c r="G195" s="227" t="s">
        <v>1227</v>
      </c>
      <c r="H195" s="228">
        <v>1.506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336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336</v>
      </c>
      <c r="BM195" s="235" t="s">
        <v>1373</v>
      </c>
    </row>
    <row r="196" s="10" customFormat="1" ht="22.8" customHeight="1">
      <c r="B196" s="210"/>
      <c r="C196" s="211"/>
      <c r="D196" s="212" t="s">
        <v>72</v>
      </c>
      <c r="E196" s="248" t="s">
        <v>1374</v>
      </c>
      <c r="F196" s="248" t="s">
        <v>1250</v>
      </c>
      <c r="G196" s="211"/>
      <c r="H196" s="211"/>
      <c r="I196" s="214"/>
      <c r="J196" s="249">
        <f>BK196</f>
        <v>0</v>
      </c>
      <c r="K196" s="211"/>
      <c r="L196" s="216"/>
      <c r="M196" s="217"/>
      <c r="N196" s="218"/>
      <c r="O196" s="218"/>
      <c r="P196" s="219">
        <f>SUM(P197:P223)</f>
        <v>0</v>
      </c>
      <c r="Q196" s="218"/>
      <c r="R196" s="219">
        <f>SUM(R197:R223)</f>
        <v>0.56559999999999988</v>
      </c>
      <c r="S196" s="218"/>
      <c r="T196" s="220">
        <f>SUM(T197:T223)</f>
        <v>0</v>
      </c>
      <c r="AR196" s="221" t="s">
        <v>83</v>
      </c>
      <c r="AT196" s="222" t="s">
        <v>72</v>
      </c>
      <c r="AU196" s="222" t="s">
        <v>81</v>
      </c>
      <c r="AY196" s="221" t="s">
        <v>208</v>
      </c>
      <c r="BK196" s="223">
        <f>SUM(BK197:BK223)</f>
        <v>0</v>
      </c>
    </row>
    <row r="197" s="1" customFormat="1" ht="24" customHeight="1">
      <c r="B197" s="37"/>
      <c r="C197" s="224" t="s">
        <v>483</v>
      </c>
      <c r="D197" s="224" t="s">
        <v>209</v>
      </c>
      <c r="E197" s="225" t="s">
        <v>1375</v>
      </c>
      <c r="F197" s="226" t="s">
        <v>1376</v>
      </c>
      <c r="G197" s="227" t="s">
        <v>212</v>
      </c>
      <c r="H197" s="228">
        <v>2</v>
      </c>
      <c r="I197" s="229"/>
      <c r="J197" s="230">
        <f>ROUND(I197*H197,2)</f>
        <v>0</v>
      </c>
      <c r="K197" s="226" t="s">
        <v>1</v>
      </c>
      <c r="L197" s="42"/>
      <c r="M197" s="231" t="s">
        <v>1</v>
      </c>
      <c r="N197" s="232" t="s">
        <v>38</v>
      </c>
      <c r="O197" s="85"/>
      <c r="P197" s="233">
        <f>O197*H197</f>
        <v>0</v>
      </c>
      <c r="Q197" s="233">
        <v>0.0035400000000000002</v>
      </c>
      <c r="R197" s="233">
        <f>Q197*H197</f>
        <v>0.0070800000000000004</v>
      </c>
      <c r="S197" s="233">
        <v>0</v>
      </c>
      <c r="T197" s="234">
        <f>S197*H197</f>
        <v>0</v>
      </c>
      <c r="AR197" s="235" t="s">
        <v>336</v>
      </c>
      <c r="AT197" s="235" t="s">
        <v>209</v>
      </c>
      <c r="AU197" s="235" t="s">
        <v>83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336</v>
      </c>
      <c r="BM197" s="235" t="s">
        <v>1377</v>
      </c>
    </row>
    <row r="198" s="1" customFormat="1" ht="16.5" customHeight="1">
      <c r="B198" s="37"/>
      <c r="C198" s="250" t="s">
        <v>485</v>
      </c>
      <c r="D198" s="250" t="s">
        <v>281</v>
      </c>
      <c r="E198" s="251" t="s">
        <v>1378</v>
      </c>
      <c r="F198" s="252" t="s">
        <v>1379</v>
      </c>
      <c r="G198" s="253" t="s">
        <v>212</v>
      </c>
      <c r="H198" s="254">
        <v>2</v>
      </c>
      <c r="I198" s="255"/>
      <c r="J198" s="256">
        <f>ROUND(I198*H198,2)</f>
        <v>0</v>
      </c>
      <c r="K198" s="252" t="s">
        <v>1</v>
      </c>
      <c r="L198" s="257"/>
      <c r="M198" s="258" t="s">
        <v>1</v>
      </c>
      <c r="N198" s="259" t="s">
        <v>38</v>
      </c>
      <c r="O198" s="85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404</v>
      </c>
      <c r="AT198" s="235" t="s">
        <v>281</v>
      </c>
      <c r="AU198" s="235" t="s">
        <v>83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336</v>
      </c>
      <c r="BM198" s="235" t="s">
        <v>1380</v>
      </c>
    </row>
    <row r="199" s="1" customFormat="1" ht="24" customHeight="1">
      <c r="B199" s="37"/>
      <c r="C199" s="224" t="s">
        <v>489</v>
      </c>
      <c r="D199" s="224" t="s">
        <v>209</v>
      </c>
      <c r="E199" s="225" t="s">
        <v>1381</v>
      </c>
      <c r="F199" s="226" t="s">
        <v>1382</v>
      </c>
      <c r="G199" s="227" t="s">
        <v>212</v>
      </c>
      <c r="H199" s="228">
        <v>2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0.00779</v>
      </c>
      <c r="R199" s="233">
        <f>Q199*H199</f>
        <v>0.01558</v>
      </c>
      <c r="S199" s="233">
        <v>0</v>
      </c>
      <c r="T199" s="234">
        <f>S199*H199</f>
        <v>0</v>
      </c>
      <c r="AR199" s="235" t="s">
        <v>336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336</v>
      </c>
      <c r="BM199" s="235" t="s">
        <v>1383</v>
      </c>
    </row>
    <row r="200" s="1" customFormat="1" ht="36" customHeight="1">
      <c r="B200" s="37"/>
      <c r="C200" s="250" t="s">
        <v>497</v>
      </c>
      <c r="D200" s="250" t="s">
        <v>281</v>
      </c>
      <c r="E200" s="251" t="s">
        <v>1384</v>
      </c>
      <c r="F200" s="252" t="s">
        <v>1385</v>
      </c>
      <c r="G200" s="253" t="s">
        <v>212</v>
      </c>
      <c r="H200" s="254">
        <v>2</v>
      </c>
      <c r="I200" s="255"/>
      <c r="J200" s="256">
        <f>ROUND(I200*H200,2)</f>
        <v>0</v>
      </c>
      <c r="K200" s="252" t="s">
        <v>1</v>
      </c>
      <c r="L200" s="257"/>
      <c r="M200" s="258" t="s">
        <v>1</v>
      </c>
      <c r="N200" s="259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404</v>
      </c>
      <c r="AT200" s="235" t="s">
        <v>281</v>
      </c>
      <c r="AU200" s="235" t="s">
        <v>83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336</v>
      </c>
      <c r="BM200" s="235" t="s">
        <v>1386</v>
      </c>
    </row>
    <row r="201" s="1" customFormat="1" ht="24" customHeight="1">
      <c r="B201" s="37"/>
      <c r="C201" s="224" t="s">
        <v>503</v>
      </c>
      <c r="D201" s="224" t="s">
        <v>209</v>
      </c>
      <c r="E201" s="225" t="s">
        <v>1387</v>
      </c>
      <c r="F201" s="226" t="s">
        <v>1388</v>
      </c>
      <c r="G201" s="227" t="s">
        <v>212</v>
      </c>
      <c r="H201" s="228">
        <v>20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0.01576</v>
      </c>
      <c r="R201" s="233">
        <f>Q201*H201</f>
        <v>0.31519999999999998</v>
      </c>
      <c r="S201" s="233">
        <v>0</v>
      </c>
      <c r="T201" s="234">
        <f>S201*H201</f>
        <v>0</v>
      </c>
      <c r="AR201" s="235" t="s">
        <v>336</v>
      </c>
      <c r="AT201" s="235" t="s">
        <v>209</v>
      </c>
      <c r="AU201" s="235" t="s">
        <v>83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336</v>
      </c>
      <c r="BM201" s="235" t="s">
        <v>1389</v>
      </c>
    </row>
    <row r="202" s="1" customFormat="1" ht="16.5" customHeight="1">
      <c r="B202" s="37"/>
      <c r="C202" s="250" t="s">
        <v>507</v>
      </c>
      <c r="D202" s="250" t="s">
        <v>281</v>
      </c>
      <c r="E202" s="251" t="s">
        <v>1390</v>
      </c>
      <c r="F202" s="252" t="s">
        <v>1391</v>
      </c>
      <c r="G202" s="253" t="s">
        <v>212</v>
      </c>
      <c r="H202" s="254">
        <v>20</v>
      </c>
      <c r="I202" s="255"/>
      <c r="J202" s="256">
        <f>ROUND(I202*H202,2)</f>
        <v>0</v>
      </c>
      <c r="K202" s="252" t="s">
        <v>1</v>
      </c>
      <c r="L202" s="257"/>
      <c r="M202" s="258" t="s">
        <v>1</v>
      </c>
      <c r="N202" s="259" t="s">
        <v>38</v>
      </c>
      <c r="O202" s="85"/>
      <c r="P202" s="233">
        <f>O202*H202</f>
        <v>0</v>
      </c>
      <c r="Q202" s="233">
        <v>0.0063499999999999997</v>
      </c>
      <c r="R202" s="233">
        <f>Q202*H202</f>
        <v>0.127</v>
      </c>
      <c r="S202" s="233">
        <v>0</v>
      </c>
      <c r="T202" s="234">
        <f>S202*H202</f>
        <v>0</v>
      </c>
      <c r="AR202" s="235" t="s">
        <v>404</v>
      </c>
      <c r="AT202" s="235" t="s">
        <v>281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336</v>
      </c>
      <c r="BM202" s="235" t="s">
        <v>1392</v>
      </c>
    </row>
    <row r="203" s="1" customFormat="1" ht="16.5" customHeight="1">
      <c r="B203" s="37"/>
      <c r="C203" s="250" t="s">
        <v>511</v>
      </c>
      <c r="D203" s="250" t="s">
        <v>281</v>
      </c>
      <c r="E203" s="251" t="s">
        <v>1393</v>
      </c>
      <c r="F203" s="252" t="s">
        <v>1394</v>
      </c>
      <c r="G203" s="253" t="s">
        <v>212</v>
      </c>
      <c r="H203" s="254">
        <v>2</v>
      </c>
      <c r="I203" s="255"/>
      <c r="J203" s="256">
        <f>ROUND(I203*H203,2)</f>
        <v>0</v>
      </c>
      <c r="K203" s="252" t="s">
        <v>1</v>
      </c>
      <c r="L203" s="257"/>
      <c r="M203" s="258" t="s">
        <v>1</v>
      </c>
      <c r="N203" s="259" t="s">
        <v>38</v>
      </c>
      <c r="O203" s="85"/>
      <c r="P203" s="233">
        <f>O203*H203</f>
        <v>0</v>
      </c>
      <c r="Q203" s="233">
        <v>0.0031900000000000001</v>
      </c>
      <c r="R203" s="233">
        <f>Q203*H203</f>
        <v>0.0063800000000000003</v>
      </c>
      <c r="S203" s="233">
        <v>0</v>
      </c>
      <c r="T203" s="234">
        <f>S203*H203</f>
        <v>0</v>
      </c>
      <c r="AR203" s="235" t="s">
        <v>404</v>
      </c>
      <c r="AT203" s="235" t="s">
        <v>281</v>
      </c>
      <c r="AU203" s="235" t="s">
        <v>83</v>
      </c>
      <c r="AY203" s="16" t="s">
        <v>208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6" t="s">
        <v>81</v>
      </c>
      <c r="BK203" s="236">
        <f>ROUND(I203*H203,2)</f>
        <v>0</v>
      </c>
      <c r="BL203" s="16" t="s">
        <v>336</v>
      </c>
      <c r="BM203" s="235" t="s">
        <v>1395</v>
      </c>
    </row>
    <row r="204" s="1" customFormat="1" ht="16.5" customHeight="1">
      <c r="B204" s="37"/>
      <c r="C204" s="250" t="s">
        <v>515</v>
      </c>
      <c r="D204" s="250" t="s">
        <v>281</v>
      </c>
      <c r="E204" s="251" t="s">
        <v>1396</v>
      </c>
      <c r="F204" s="252" t="s">
        <v>1397</v>
      </c>
      <c r="G204" s="253" t="s">
        <v>212</v>
      </c>
      <c r="H204" s="254">
        <v>1</v>
      </c>
      <c r="I204" s="255"/>
      <c r="J204" s="256">
        <f>ROUND(I204*H204,2)</f>
        <v>0</v>
      </c>
      <c r="K204" s="252" t="s">
        <v>1</v>
      </c>
      <c r="L204" s="257"/>
      <c r="M204" s="258" t="s">
        <v>1</v>
      </c>
      <c r="N204" s="259" t="s">
        <v>38</v>
      </c>
      <c r="O204" s="85"/>
      <c r="P204" s="233">
        <f>O204*H204</f>
        <v>0</v>
      </c>
      <c r="Q204" s="233">
        <v>0.00133</v>
      </c>
      <c r="R204" s="233">
        <f>Q204*H204</f>
        <v>0.00133</v>
      </c>
      <c r="S204" s="233">
        <v>0</v>
      </c>
      <c r="T204" s="234">
        <f>S204*H204</f>
        <v>0</v>
      </c>
      <c r="AR204" s="235" t="s">
        <v>404</v>
      </c>
      <c r="AT204" s="235" t="s">
        <v>281</v>
      </c>
      <c r="AU204" s="235" t="s">
        <v>83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336</v>
      </c>
      <c r="BM204" s="235" t="s">
        <v>1398</v>
      </c>
    </row>
    <row r="205" s="1" customFormat="1" ht="24" customHeight="1">
      <c r="B205" s="37"/>
      <c r="C205" s="224" t="s">
        <v>523</v>
      </c>
      <c r="D205" s="224" t="s">
        <v>209</v>
      </c>
      <c r="E205" s="225" t="s">
        <v>1399</v>
      </c>
      <c r="F205" s="226" t="s">
        <v>1400</v>
      </c>
      <c r="G205" s="227" t="s">
        <v>212</v>
      </c>
      <c r="H205" s="228">
        <v>2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0.017250000000000001</v>
      </c>
      <c r="R205" s="233">
        <f>Q205*H205</f>
        <v>0.034500000000000003</v>
      </c>
      <c r="S205" s="233">
        <v>0</v>
      </c>
      <c r="T205" s="234">
        <f>S205*H205</f>
        <v>0</v>
      </c>
      <c r="AR205" s="235" t="s">
        <v>336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336</v>
      </c>
      <c r="BM205" s="235" t="s">
        <v>1401</v>
      </c>
    </row>
    <row r="206" s="1" customFormat="1" ht="36" customHeight="1">
      <c r="B206" s="37"/>
      <c r="C206" s="250" t="s">
        <v>527</v>
      </c>
      <c r="D206" s="250" t="s">
        <v>281</v>
      </c>
      <c r="E206" s="251" t="s">
        <v>1402</v>
      </c>
      <c r="F206" s="252" t="s">
        <v>1403</v>
      </c>
      <c r="G206" s="253" t="s">
        <v>212</v>
      </c>
      <c r="H206" s="254">
        <v>2</v>
      </c>
      <c r="I206" s="255"/>
      <c r="J206" s="256">
        <f>ROUND(I206*H206,2)</f>
        <v>0</v>
      </c>
      <c r="K206" s="252" t="s">
        <v>1</v>
      </c>
      <c r="L206" s="257"/>
      <c r="M206" s="258" t="s">
        <v>1</v>
      </c>
      <c r="N206" s="259" t="s">
        <v>38</v>
      </c>
      <c r="O206" s="85"/>
      <c r="P206" s="233">
        <f>O206*H206</f>
        <v>0</v>
      </c>
      <c r="Q206" s="233">
        <v>0.0077000000000000002</v>
      </c>
      <c r="R206" s="233">
        <f>Q206*H206</f>
        <v>0.015400000000000001</v>
      </c>
      <c r="S206" s="233">
        <v>0</v>
      </c>
      <c r="T206" s="234">
        <f>S206*H206</f>
        <v>0</v>
      </c>
      <c r="AR206" s="235" t="s">
        <v>404</v>
      </c>
      <c r="AT206" s="235" t="s">
        <v>281</v>
      </c>
      <c r="AU206" s="235" t="s">
        <v>83</v>
      </c>
      <c r="AY206" s="16" t="s">
        <v>208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6" t="s">
        <v>81</v>
      </c>
      <c r="BK206" s="236">
        <f>ROUND(I206*H206,2)</f>
        <v>0</v>
      </c>
      <c r="BL206" s="16" t="s">
        <v>336</v>
      </c>
      <c r="BM206" s="235" t="s">
        <v>1404</v>
      </c>
    </row>
    <row r="207" s="1" customFormat="1" ht="16.5" customHeight="1">
      <c r="B207" s="37"/>
      <c r="C207" s="224" t="s">
        <v>531</v>
      </c>
      <c r="D207" s="224" t="s">
        <v>209</v>
      </c>
      <c r="E207" s="225" t="s">
        <v>1405</v>
      </c>
      <c r="F207" s="226" t="s">
        <v>1406</v>
      </c>
      <c r="G207" s="227" t="s">
        <v>212</v>
      </c>
      <c r="H207" s="228">
        <v>1</v>
      </c>
      <c r="I207" s="229"/>
      <c r="J207" s="230">
        <f>ROUND(I207*H207,2)</f>
        <v>0</v>
      </c>
      <c r="K207" s="226" t="s">
        <v>1</v>
      </c>
      <c r="L207" s="42"/>
      <c r="M207" s="231" t="s">
        <v>1</v>
      </c>
      <c r="N207" s="232" t="s">
        <v>38</v>
      </c>
      <c r="O207" s="85"/>
      <c r="P207" s="233">
        <f>O207*H207</f>
        <v>0</v>
      </c>
      <c r="Q207" s="233">
        <v>0.01367</v>
      </c>
      <c r="R207" s="233">
        <f>Q207*H207</f>
        <v>0.01367</v>
      </c>
      <c r="S207" s="233">
        <v>0</v>
      </c>
      <c r="T207" s="234">
        <f>S207*H207</f>
        <v>0</v>
      </c>
      <c r="AR207" s="235" t="s">
        <v>336</v>
      </c>
      <c r="AT207" s="235" t="s">
        <v>209</v>
      </c>
      <c r="AU207" s="235" t="s">
        <v>83</v>
      </c>
      <c r="AY207" s="16" t="s">
        <v>208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81</v>
      </c>
      <c r="BK207" s="236">
        <f>ROUND(I207*H207,2)</f>
        <v>0</v>
      </c>
      <c r="BL207" s="16" t="s">
        <v>336</v>
      </c>
      <c r="BM207" s="235" t="s">
        <v>1407</v>
      </c>
    </row>
    <row r="208" s="1" customFormat="1" ht="16.5" customHeight="1">
      <c r="B208" s="37"/>
      <c r="C208" s="224" t="s">
        <v>537</v>
      </c>
      <c r="D208" s="224" t="s">
        <v>209</v>
      </c>
      <c r="E208" s="225" t="s">
        <v>1408</v>
      </c>
      <c r="F208" s="226" t="s">
        <v>1409</v>
      </c>
      <c r="G208" s="227" t="s">
        <v>212</v>
      </c>
      <c r="H208" s="228">
        <v>15</v>
      </c>
      <c r="I208" s="229"/>
      <c r="J208" s="230">
        <f>ROUND(I208*H208,2)</f>
        <v>0</v>
      </c>
      <c r="K208" s="226" t="s">
        <v>1</v>
      </c>
      <c r="L208" s="42"/>
      <c r="M208" s="231" t="s">
        <v>1</v>
      </c>
      <c r="N208" s="232" t="s">
        <v>38</v>
      </c>
      <c r="O208" s="85"/>
      <c r="P208" s="233">
        <f>O208*H208</f>
        <v>0</v>
      </c>
      <c r="Q208" s="233">
        <v>3.0000000000000001E-05</v>
      </c>
      <c r="R208" s="233">
        <f>Q208*H208</f>
        <v>0.00044999999999999999</v>
      </c>
      <c r="S208" s="233">
        <v>0</v>
      </c>
      <c r="T208" s="234">
        <f>S208*H208</f>
        <v>0</v>
      </c>
      <c r="AR208" s="235" t="s">
        <v>336</v>
      </c>
      <c r="AT208" s="235" t="s">
        <v>209</v>
      </c>
      <c r="AU208" s="235" t="s">
        <v>83</v>
      </c>
      <c r="AY208" s="16" t="s">
        <v>208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6" t="s">
        <v>81</v>
      </c>
      <c r="BK208" s="236">
        <f>ROUND(I208*H208,2)</f>
        <v>0</v>
      </c>
      <c r="BL208" s="16" t="s">
        <v>336</v>
      </c>
      <c r="BM208" s="235" t="s">
        <v>1410</v>
      </c>
    </row>
    <row r="209" s="1" customFormat="1" ht="16.5" customHeight="1">
      <c r="B209" s="37"/>
      <c r="C209" s="250" t="s">
        <v>541</v>
      </c>
      <c r="D209" s="250" t="s">
        <v>281</v>
      </c>
      <c r="E209" s="251" t="s">
        <v>1411</v>
      </c>
      <c r="F209" s="252" t="s">
        <v>1412</v>
      </c>
      <c r="G209" s="253" t="s">
        <v>212</v>
      </c>
      <c r="H209" s="254">
        <v>9</v>
      </c>
      <c r="I209" s="255"/>
      <c r="J209" s="256">
        <f>ROUND(I209*H209,2)</f>
        <v>0</v>
      </c>
      <c r="K209" s="252" t="s">
        <v>1</v>
      </c>
      <c r="L209" s="257"/>
      <c r="M209" s="258" t="s">
        <v>1</v>
      </c>
      <c r="N209" s="259" t="s">
        <v>38</v>
      </c>
      <c r="O209" s="85"/>
      <c r="P209" s="233">
        <f>O209*H209</f>
        <v>0</v>
      </c>
      <c r="Q209" s="233">
        <v>0.00025000000000000001</v>
      </c>
      <c r="R209" s="233">
        <f>Q209*H209</f>
        <v>0.0022500000000000003</v>
      </c>
      <c r="S209" s="233">
        <v>0</v>
      </c>
      <c r="T209" s="234">
        <f>S209*H209</f>
        <v>0</v>
      </c>
      <c r="AR209" s="235" t="s">
        <v>404</v>
      </c>
      <c r="AT209" s="235" t="s">
        <v>281</v>
      </c>
      <c r="AU209" s="235" t="s">
        <v>83</v>
      </c>
      <c r="AY209" s="16" t="s">
        <v>208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6" t="s">
        <v>81</v>
      </c>
      <c r="BK209" s="236">
        <f>ROUND(I209*H209,2)</f>
        <v>0</v>
      </c>
      <c r="BL209" s="16" t="s">
        <v>336</v>
      </c>
      <c r="BM209" s="235" t="s">
        <v>1413</v>
      </c>
    </row>
    <row r="210" s="1" customFormat="1" ht="16.5" customHeight="1">
      <c r="B210" s="37"/>
      <c r="C210" s="250" t="s">
        <v>547</v>
      </c>
      <c r="D210" s="250" t="s">
        <v>281</v>
      </c>
      <c r="E210" s="251" t="s">
        <v>1414</v>
      </c>
      <c r="F210" s="252" t="s">
        <v>1415</v>
      </c>
      <c r="G210" s="253" t="s">
        <v>212</v>
      </c>
      <c r="H210" s="254">
        <v>6</v>
      </c>
      <c r="I210" s="255"/>
      <c r="J210" s="256">
        <f>ROUND(I210*H210,2)</f>
        <v>0</v>
      </c>
      <c r="K210" s="252" t="s">
        <v>1</v>
      </c>
      <c r="L210" s="257"/>
      <c r="M210" s="258" t="s">
        <v>1</v>
      </c>
      <c r="N210" s="259" t="s">
        <v>38</v>
      </c>
      <c r="O210" s="85"/>
      <c r="P210" s="233">
        <f>O210*H210</f>
        <v>0</v>
      </c>
      <c r="Q210" s="233">
        <v>0</v>
      </c>
      <c r="R210" s="233">
        <f>Q210*H210</f>
        <v>0</v>
      </c>
      <c r="S210" s="233">
        <v>0</v>
      </c>
      <c r="T210" s="234">
        <f>S210*H210</f>
        <v>0</v>
      </c>
      <c r="AR210" s="235" t="s">
        <v>404</v>
      </c>
      <c r="AT210" s="235" t="s">
        <v>281</v>
      </c>
      <c r="AU210" s="235" t="s">
        <v>83</v>
      </c>
      <c r="AY210" s="16" t="s">
        <v>208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6" t="s">
        <v>81</v>
      </c>
      <c r="BK210" s="236">
        <f>ROUND(I210*H210,2)</f>
        <v>0</v>
      </c>
      <c r="BL210" s="16" t="s">
        <v>336</v>
      </c>
      <c r="BM210" s="235" t="s">
        <v>1416</v>
      </c>
    </row>
    <row r="211" s="1" customFormat="1" ht="16.5" customHeight="1">
      <c r="B211" s="37"/>
      <c r="C211" s="224" t="s">
        <v>551</v>
      </c>
      <c r="D211" s="224" t="s">
        <v>209</v>
      </c>
      <c r="E211" s="225" t="s">
        <v>1417</v>
      </c>
      <c r="F211" s="226" t="s">
        <v>1418</v>
      </c>
      <c r="G211" s="227" t="s">
        <v>212</v>
      </c>
      <c r="H211" s="228">
        <v>2</v>
      </c>
      <c r="I211" s="229"/>
      <c r="J211" s="230">
        <f>ROUND(I211*H211,2)</f>
        <v>0</v>
      </c>
      <c r="K211" s="226" t="s">
        <v>1</v>
      </c>
      <c r="L211" s="42"/>
      <c r="M211" s="231" t="s">
        <v>1</v>
      </c>
      <c r="N211" s="232" t="s">
        <v>38</v>
      </c>
      <c r="O211" s="85"/>
      <c r="P211" s="233">
        <f>O211*H211</f>
        <v>0</v>
      </c>
      <c r="Q211" s="233">
        <v>3.0000000000000001E-05</v>
      </c>
      <c r="R211" s="233">
        <f>Q211*H211</f>
        <v>6.0000000000000002E-05</v>
      </c>
      <c r="S211" s="233">
        <v>0</v>
      </c>
      <c r="T211" s="234">
        <f>S211*H211</f>
        <v>0</v>
      </c>
      <c r="AR211" s="235" t="s">
        <v>336</v>
      </c>
      <c r="AT211" s="235" t="s">
        <v>209</v>
      </c>
      <c r="AU211" s="235" t="s">
        <v>83</v>
      </c>
      <c r="AY211" s="16" t="s">
        <v>208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81</v>
      </c>
      <c r="BK211" s="236">
        <f>ROUND(I211*H211,2)</f>
        <v>0</v>
      </c>
      <c r="BL211" s="16" t="s">
        <v>336</v>
      </c>
      <c r="BM211" s="235" t="s">
        <v>1419</v>
      </c>
    </row>
    <row r="212" s="1" customFormat="1" ht="16.5" customHeight="1">
      <c r="B212" s="37"/>
      <c r="C212" s="250" t="s">
        <v>557</v>
      </c>
      <c r="D212" s="250" t="s">
        <v>281</v>
      </c>
      <c r="E212" s="251" t="s">
        <v>1420</v>
      </c>
      <c r="F212" s="252" t="s">
        <v>1421</v>
      </c>
      <c r="G212" s="253" t="s">
        <v>212</v>
      </c>
      <c r="H212" s="254">
        <v>2</v>
      </c>
      <c r="I212" s="255"/>
      <c r="J212" s="256">
        <f>ROUND(I212*H212,2)</f>
        <v>0</v>
      </c>
      <c r="K212" s="252" t="s">
        <v>1</v>
      </c>
      <c r="L212" s="257"/>
      <c r="M212" s="258" t="s">
        <v>1</v>
      </c>
      <c r="N212" s="259" t="s">
        <v>38</v>
      </c>
      <c r="O212" s="85"/>
      <c r="P212" s="233">
        <f>O212*H212</f>
        <v>0</v>
      </c>
      <c r="Q212" s="233">
        <v>0.00038000000000000002</v>
      </c>
      <c r="R212" s="233">
        <f>Q212*H212</f>
        <v>0.00076000000000000004</v>
      </c>
      <c r="S212" s="233">
        <v>0</v>
      </c>
      <c r="T212" s="234">
        <f>S212*H212</f>
        <v>0</v>
      </c>
      <c r="AR212" s="235" t="s">
        <v>404</v>
      </c>
      <c r="AT212" s="235" t="s">
        <v>281</v>
      </c>
      <c r="AU212" s="235" t="s">
        <v>83</v>
      </c>
      <c r="AY212" s="16" t="s">
        <v>208</v>
      </c>
      <c r="BE212" s="236">
        <f>IF(N212="základní",J212,0)</f>
        <v>0</v>
      </c>
      <c r="BF212" s="236">
        <f>IF(N212="snížená",J212,0)</f>
        <v>0</v>
      </c>
      <c r="BG212" s="236">
        <f>IF(N212="zákl. přenesená",J212,0)</f>
        <v>0</v>
      </c>
      <c r="BH212" s="236">
        <f>IF(N212="sníž. přenesená",J212,0)</f>
        <v>0</v>
      </c>
      <c r="BI212" s="236">
        <f>IF(N212="nulová",J212,0)</f>
        <v>0</v>
      </c>
      <c r="BJ212" s="16" t="s">
        <v>81</v>
      </c>
      <c r="BK212" s="236">
        <f>ROUND(I212*H212,2)</f>
        <v>0</v>
      </c>
      <c r="BL212" s="16" t="s">
        <v>336</v>
      </c>
      <c r="BM212" s="235" t="s">
        <v>1422</v>
      </c>
    </row>
    <row r="213" s="1" customFormat="1" ht="16.5" customHeight="1">
      <c r="B213" s="37"/>
      <c r="C213" s="224" t="s">
        <v>561</v>
      </c>
      <c r="D213" s="224" t="s">
        <v>209</v>
      </c>
      <c r="E213" s="225" t="s">
        <v>1423</v>
      </c>
      <c r="F213" s="226" t="s">
        <v>1424</v>
      </c>
      <c r="G213" s="227" t="s">
        <v>212</v>
      </c>
      <c r="H213" s="228">
        <v>6</v>
      </c>
      <c r="I213" s="229"/>
      <c r="J213" s="230">
        <f>ROUND(I213*H213,2)</f>
        <v>0</v>
      </c>
      <c r="K213" s="226" t="s">
        <v>1</v>
      </c>
      <c r="L213" s="42"/>
      <c r="M213" s="231" t="s">
        <v>1</v>
      </c>
      <c r="N213" s="232" t="s">
        <v>38</v>
      </c>
      <c r="O213" s="85"/>
      <c r="P213" s="233">
        <f>O213*H213</f>
        <v>0</v>
      </c>
      <c r="Q213" s="233">
        <v>8.0000000000000007E-05</v>
      </c>
      <c r="R213" s="233">
        <f>Q213*H213</f>
        <v>0.00048000000000000007</v>
      </c>
      <c r="S213" s="233">
        <v>0</v>
      </c>
      <c r="T213" s="234">
        <f>S213*H213</f>
        <v>0</v>
      </c>
      <c r="AR213" s="235" t="s">
        <v>336</v>
      </c>
      <c r="AT213" s="235" t="s">
        <v>209</v>
      </c>
      <c r="AU213" s="235" t="s">
        <v>83</v>
      </c>
      <c r="AY213" s="16" t="s">
        <v>208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81</v>
      </c>
      <c r="BK213" s="236">
        <f>ROUND(I213*H213,2)</f>
        <v>0</v>
      </c>
      <c r="BL213" s="16" t="s">
        <v>336</v>
      </c>
      <c r="BM213" s="235" t="s">
        <v>1425</v>
      </c>
    </row>
    <row r="214" s="1" customFormat="1" ht="16.5" customHeight="1">
      <c r="B214" s="37"/>
      <c r="C214" s="250" t="s">
        <v>565</v>
      </c>
      <c r="D214" s="250" t="s">
        <v>281</v>
      </c>
      <c r="E214" s="251" t="s">
        <v>1426</v>
      </c>
      <c r="F214" s="252" t="s">
        <v>1427</v>
      </c>
      <c r="G214" s="253" t="s">
        <v>212</v>
      </c>
      <c r="H214" s="254">
        <v>6</v>
      </c>
      <c r="I214" s="255"/>
      <c r="J214" s="256">
        <f>ROUND(I214*H214,2)</f>
        <v>0</v>
      </c>
      <c r="K214" s="252" t="s">
        <v>1</v>
      </c>
      <c r="L214" s="257"/>
      <c r="M214" s="258" t="s">
        <v>1</v>
      </c>
      <c r="N214" s="259" t="s">
        <v>38</v>
      </c>
      <c r="O214" s="85"/>
      <c r="P214" s="233">
        <f>O214*H214</f>
        <v>0</v>
      </c>
      <c r="Q214" s="233">
        <v>0.00024000000000000001</v>
      </c>
      <c r="R214" s="233">
        <f>Q214*H214</f>
        <v>0.0014400000000000001</v>
      </c>
      <c r="S214" s="233">
        <v>0</v>
      </c>
      <c r="T214" s="234">
        <f>S214*H214</f>
        <v>0</v>
      </c>
      <c r="AR214" s="235" t="s">
        <v>404</v>
      </c>
      <c r="AT214" s="235" t="s">
        <v>281</v>
      </c>
      <c r="AU214" s="235" t="s">
        <v>83</v>
      </c>
      <c r="AY214" s="16" t="s">
        <v>208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6" t="s">
        <v>81</v>
      </c>
      <c r="BK214" s="236">
        <f>ROUND(I214*H214,2)</f>
        <v>0</v>
      </c>
      <c r="BL214" s="16" t="s">
        <v>336</v>
      </c>
      <c r="BM214" s="235" t="s">
        <v>1428</v>
      </c>
    </row>
    <row r="215" s="1" customFormat="1" ht="16.5" customHeight="1">
      <c r="B215" s="37"/>
      <c r="C215" s="224" t="s">
        <v>569</v>
      </c>
      <c r="D215" s="224" t="s">
        <v>209</v>
      </c>
      <c r="E215" s="225" t="s">
        <v>1429</v>
      </c>
      <c r="F215" s="226" t="s">
        <v>1430</v>
      </c>
      <c r="G215" s="227" t="s">
        <v>212</v>
      </c>
      <c r="H215" s="228">
        <v>9</v>
      </c>
      <c r="I215" s="229"/>
      <c r="J215" s="230">
        <f>ROUND(I215*H215,2)</f>
        <v>0</v>
      </c>
      <c r="K215" s="226" t="s">
        <v>1</v>
      </c>
      <c r="L215" s="42"/>
      <c r="M215" s="231" t="s">
        <v>1</v>
      </c>
      <c r="N215" s="232" t="s">
        <v>38</v>
      </c>
      <c r="O215" s="85"/>
      <c r="P215" s="233">
        <f>O215*H215</f>
        <v>0</v>
      </c>
      <c r="Q215" s="233">
        <v>0.00013999999999999999</v>
      </c>
      <c r="R215" s="233">
        <f>Q215*H215</f>
        <v>0.0012599999999999998</v>
      </c>
      <c r="S215" s="233">
        <v>0</v>
      </c>
      <c r="T215" s="234">
        <f>S215*H215</f>
        <v>0</v>
      </c>
      <c r="AR215" s="235" t="s">
        <v>336</v>
      </c>
      <c r="AT215" s="235" t="s">
        <v>209</v>
      </c>
      <c r="AU215" s="235" t="s">
        <v>83</v>
      </c>
      <c r="AY215" s="16" t="s">
        <v>208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6" t="s">
        <v>81</v>
      </c>
      <c r="BK215" s="236">
        <f>ROUND(I215*H215,2)</f>
        <v>0</v>
      </c>
      <c r="BL215" s="16" t="s">
        <v>336</v>
      </c>
      <c r="BM215" s="235" t="s">
        <v>1431</v>
      </c>
    </row>
    <row r="216" s="1" customFormat="1" ht="16.5" customHeight="1">
      <c r="B216" s="37"/>
      <c r="C216" s="250" t="s">
        <v>573</v>
      </c>
      <c r="D216" s="250" t="s">
        <v>281</v>
      </c>
      <c r="E216" s="251" t="s">
        <v>1432</v>
      </c>
      <c r="F216" s="252" t="s">
        <v>1433</v>
      </c>
      <c r="G216" s="253" t="s">
        <v>212</v>
      </c>
      <c r="H216" s="254">
        <v>5</v>
      </c>
      <c r="I216" s="255"/>
      <c r="J216" s="256">
        <f>ROUND(I216*H216,2)</f>
        <v>0</v>
      </c>
      <c r="K216" s="252" t="s">
        <v>1</v>
      </c>
      <c r="L216" s="257"/>
      <c r="M216" s="258" t="s">
        <v>1</v>
      </c>
      <c r="N216" s="259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404</v>
      </c>
      <c r="AT216" s="235" t="s">
        <v>281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336</v>
      </c>
      <c r="BM216" s="235" t="s">
        <v>1434</v>
      </c>
    </row>
    <row r="217" s="1" customFormat="1" ht="16.5" customHeight="1">
      <c r="B217" s="37"/>
      <c r="C217" s="250" t="s">
        <v>579</v>
      </c>
      <c r="D217" s="250" t="s">
        <v>281</v>
      </c>
      <c r="E217" s="251" t="s">
        <v>1435</v>
      </c>
      <c r="F217" s="252" t="s">
        <v>1436</v>
      </c>
      <c r="G217" s="253" t="s">
        <v>212</v>
      </c>
      <c r="H217" s="254">
        <v>1</v>
      </c>
      <c r="I217" s="255"/>
      <c r="J217" s="256">
        <f>ROUND(I217*H217,2)</f>
        <v>0</v>
      </c>
      <c r="K217" s="252" t="s">
        <v>1</v>
      </c>
      <c r="L217" s="257"/>
      <c r="M217" s="258" t="s">
        <v>1</v>
      </c>
      <c r="N217" s="259" t="s">
        <v>38</v>
      </c>
      <c r="O217" s="85"/>
      <c r="P217" s="233">
        <f>O217*H217</f>
        <v>0</v>
      </c>
      <c r="Q217" s="233">
        <v>0</v>
      </c>
      <c r="R217" s="233">
        <f>Q217*H217</f>
        <v>0</v>
      </c>
      <c r="S217" s="233">
        <v>0</v>
      </c>
      <c r="T217" s="234">
        <f>S217*H217</f>
        <v>0</v>
      </c>
      <c r="AR217" s="235" t="s">
        <v>404</v>
      </c>
      <c r="AT217" s="235" t="s">
        <v>281</v>
      </c>
      <c r="AU217" s="235" t="s">
        <v>83</v>
      </c>
      <c r="AY217" s="16" t="s">
        <v>208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6" t="s">
        <v>81</v>
      </c>
      <c r="BK217" s="236">
        <f>ROUND(I217*H217,2)</f>
        <v>0</v>
      </c>
      <c r="BL217" s="16" t="s">
        <v>336</v>
      </c>
      <c r="BM217" s="235" t="s">
        <v>1437</v>
      </c>
    </row>
    <row r="218" s="1" customFormat="1" ht="16.5" customHeight="1">
      <c r="B218" s="37"/>
      <c r="C218" s="250" t="s">
        <v>583</v>
      </c>
      <c r="D218" s="250" t="s">
        <v>281</v>
      </c>
      <c r="E218" s="251" t="s">
        <v>1438</v>
      </c>
      <c r="F218" s="252" t="s">
        <v>1439</v>
      </c>
      <c r="G218" s="253" t="s">
        <v>212</v>
      </c>
      <c r="H218" s="254">
        <v>1</v>
      </c>
      <c r="I218" s="255"/>
      <c r="J218" s="256">
        <f>ROUND(I218*H218,2)</f>
        <v>0</v>
      </c>
      <c r="K218" s="252" t="s">
        <v>1</v>
      </c>
      <c r="L218" s="257"/>
      <c r="M218" s="258" t="s">
        <v>1</v>
      </c>
      <c r="N218" s="259" t="s">
        <v>38</v>
      </c>
      <c r="O218" s="85"/>
      <c r="P218" s="233">
        <f>O218*H218</f>
        <v>0</v>
      </c>
      <c r="Q218" s="233">
        <v>0</v>
      </c>
      <c r="R218" s="233">
        <f>Q218*H218</f>
        <v>0</v>
      </c>
      <c r="S218" s="233">
        <v>0</v>
      </c>
      <c r="T218" s="234">
        <f>S218*H218</f>
        <v>0</v>
      </c>
      <c r="AR218" s="235" t="s">
        <v>404</v>
      </c>
      <c r="AT218" s="235" t="s">
        <v>281</v>
      </c>
      <c r="AU218" s="235" t="s">
        <v>83</v>
      </c>
      <c r="AY218" s="16" t="s">
        <v>208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6" t="s">
        <v>81</v>
      </c>
      <c r="BK218" s="236">
        <f>ROUND(I218*H218,2)</f>
        <v>0</v>
      </c>
      <c r="BL218" s="16" t="s">
        <v>336</v>
      </c>
      <c r="BM218" s="235" t="s">
        <v>1440</v>
      </c>
    </row>
    <row r="219" s="1" customFormat="1" ht="24" customHeight="1">
      <c r="B219" s="37"/>
      <c r="C219" s="250" t="s">
        <v>589</v>
      </c>
      <c r="D219" s="250" t="s">
        <v>281</v>
      </c>
      <c r="E219" s="251" t="s">
        <v>1441</v>
      </c>
      <c r="F219" s="252" t="s">
        <v>1442</v>
      </c>
      <c r="G219" s="253" t="s">
        <v>212</v>
      </c>
      <c r="H219" s="254">
        <v>2</v>
      </c>
      <c r="I219" s="255"/>
      <c r="J219" s="256">
        <f>ROUND(I219*H219,2)</f>
        <v>0</v>
      </c>
      <c r="K219" s="252" t="s">
        <v>1</v>
      </c>
      <c r="L219" s="257"/>
      <c r="M219" s="258" t="s">
        <v>1</v>
      </c>
      <c r="N219" s="259" t="s">
        <v>38</v>
      </c>
      <c r="O219" s="85"/>
      <c r="P219" s="233">
        <f>O219*H219</f>
        <v>0</v>
      </c>
      <c r="Q219" s="233">
        <v>0</v>
      </c>
      <c r="R219" s="233">
        <f>Q219*H219</f>
        <v>0</v>
      </c>
      <c r="S219" s="233">
        <v>0</v>
      </c>
      <c r="T219" s="234">
        <f>S219*H219</f>
        <v>0</v>
      </c>
      <c r="AR219" s="235" t="s">
        <v>404</v>
      </c>
      <c r="AT219" s="235" t="s">
        <v>281</v>
      </c>
      <c r="AU219" s="235" t="s">
        <v>83</v>
      </c>
      <c r="AY219" s="16" t="s">
        <v>208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81</v>
      </c>
      <c r="BK219" s="236">
        <f>ROUND(I219*H219,2)</f>
        <v>0</v>
      </c>
      <c r="BL219" s="16" t="s">
        <v>336</v>
      </c>
      <c r="BM219" s="235" t="s">
        <v>1443</v>
      </c>
    </row>
    <row r="220" s="1" customFormat="1" ht="24" customHeight="1">
      <c r="B220" s="37"/>
      <c r="C220" s="224" t="s">
        <v>597</v>
      </c>
      <c r="D220" s="224" t="s">
        <v>209</v>
      </c>
      <c r="E220" s="225" t="s">
        <v>1444</v>
      </c>
      <c r="F220" s="226" t="s">
        <v>1445</v>
      </c>
      <c r="G220" s="227" t="s">
        <v>212</v>
      </c>
      <c r="H220" s="228">
        <v>16</v>
      </c>
      <c r="I220" s="229"/>
      <c r="J220" s="230">
        <f>ROUND(I220*H220,2)</f>
        <v>0</v>
      </c>
      <c r="K220" s="226" t="s">
        <v>1</v>
      </c>
      <c r="L220" s="42"/>
      <c r="M220" s="231" t="s">
        <v>1</v>
      </c>
      <c r="N220" s="232" t="s">
        <v>38</v>
      </c>
      <c r="O220" s="85"/>
      <c r="P220" s="233">
        <f>O220*H220</f>
        <v>0</v>
      </c>
      <c r="Q220" s="233">
        <v>0.00052999999999999998</v>
      </c>
      <c r="R220" s="233">
        <f>Q220*H220</f>
        <v>0.0084799999999999997</v>
      </c>
      <c r="S220" s="233">
        <v>0</v>
      </c>
      <c r="T220" s="234">
        <f>S220*H220</f>
        <v>0</v>
      </c>
      <c r="AR220" s="235" t="s">
        <v>336</v>
      </c>
      <c r="AT220" s="235" t="s">
        <v>209</v>
      </c>
      <c r="AU220" s="235" t="s">
        <v>83</v>
      </c>
      <c r="AY220" s="16" t="s">
        <v>208</v>
      </c>
      <c r="BE220" s="236">
        <f>IF(N220="základní",J220,0)</f>
        <v>0</v>
      </c>
      <c r="BF220" s="236">
        <f>IF(N220="snížená",J220,0)</f>
        <v>0</v>
      </c>
      <c r="BG220" s="236">
        <f>IF(N220="zákl. přenesená",J220,0)</f>
        <v>0</v>
      </c>
      <c r="BH220" s="236">
        <f>IF(N220="sníž. přenesená",J220,0)</f>
        <v>0</v>
      </c>
      <c r="BI220" s="236">
        <f>IF(N220="nulová",J220,0)</f>
        <v>0</v>
      </c>
      <c r="BJ220" s="16" t="s">
        <v>81</v>
      </c>
      <c r="BK220" s="236">
        <f>ROUND(I220*H220,2)</f>
        <v>0</v>
      </c>
      <c r="BL220" s="16" t="s">
        <v>336</v>
      </c>
      <c r="BM220" s="235" t="s">
        <v>1446</v>
      </c>
    </row>
    <row r="221" s="1" customFormat="1" ht="24" customHeight="1">
      <c r="B221" s="37"/>
      <c r="C221" s="224" t="s">
        <v>602</v>
      </c>
      <c r="D221" s="224" t="s">
        <v>209</v>
      </c>
      <c r="E221" s="225" t="s">
        <v>1447</v>
      </c>
      <c r="F221" s="226" t="s">
        <v>1448</v>
      </c>
      <c r="G221" s="227" t="s">
        <v>212</v>
      </c>
      <c r="H221" s="228">
        <v>4</v>
      </c>
      <c r="I221" s="229"/>
      <c r="J221" s="230">
        <f>ROUND(I221*H221,2)</f>
        <v>0</v>
      </c>
      <c r="K221" s="226" t="s">
        <v>1</v>
      </c>
      <c r="L221" s="42"/>
      <c r="M221" s="231" t="s">
        <v>1</v>
      </c>
      <c r="N221" s="232" t="s">
        <v>38</v>
      </c>
      <c r="O221" s="85"/>
      <c r="P221" s="233">
        <f>O221*H221</f>
        <v>0</v>
      </c>
      <c r="Q221" s="233">
        <v>0.00147</v>
      </c>
      <c r="R221" s="233">
        <f>Q221*H221</f>
        <v>0.0058799999999999998</v>
      </c>
      <c r="S221" s="233">
        <v>0</v>
      </c>
      <c r="T221" s="234">
        <f>S221*H221</f>
        <v>0</v>
      </c>
      <c r="AR221" s="235" t="s">
        <v>336</v>
      </c>
      <c r="AT221" s="235" t="s">
        <v>209</v>
      </c>
      <c r="AU221" s="235" t="s">
        <v>83</v>
      </c>
      <c r="AY221" s="16" t="s">
        <v>208</v>
      </c>
      <c r="BE221" s="236">
        <f>IF(N221="základní",J221,0)</f>
        <v>0</v>
      </c>
      <c r="BF221" s="236">
        <f>IF(N221="snížená",J221,0)</f>
        <v>0</v>
      </c>
      <c r="BG221" s="236">
        <f>IF(N221="zákl. přenesená",J221,0)</f>
        <v>0</v>
      </c>
      <c r="BH221" s="236">
        <f>IF(N221="sníž. přenesená",J221,0)</f>
        <v>0</v>
      </c>
      <c r="BI221" s="236">
        <f>IF(N221="nulová",J221,0)</f>
        <v>0</v>
      </c>
      <c r="BJ221" s="16" t="s">
        <v>81</v>
      </c>
      <c r="BK221" s="236">
        <f>ROUND(I221*H221,2)</f>
        <v>0</v>
      </c>
      <c r="BL221" s="16" t="s">
        <v>336</v>
      </c>
      <c r="BM221" s="235" t="s">
        <v>1449</v>
      </c>
    </row>
    <row r="222" s="1" customFormat="1" ht="16.5" customHeight="1">
      <c r="B222" s="37"/>
      <c r="C222" s="224" t="s">
        <v>606</v>
      </c>
      <c r="D222" s="224" t="s">
        <v>209</v>
      </c>
      <c r="E222" s="225" t="s">
        <v>1450</v>
      </c>
      <c r="F222" s="226" t="s">
        <v>1451</v>
      </c>
      <c r="G222" s="227" t="s">
        <v>212</v>
      </c>
      <c r="H222" s="228">
        <v>35</v>
      </c>
      <c r="I222" s="229"/>
      <c r="J222" s="230">
        <f>ROUND(I222*H222,2)</f>
        <v>0</v>
      </c>
      <c r="K222" s="226" t="s">
        <v>1</v>
      </c>
      <c r="L222" s="42"/>
      <c r="M222" s="231" t="s">
        <v>1</v>
      </c>
      <c r="N222" s="232" t="s">
        <v>38</v>
      </c>
      <c r="O222" s="85"/>
      <c r="P222" s="233">
        <f>O222*H222</f>
        <v>0</v>
      </c>
      <c r="Q222" s="233">
        <v>0.00024000000000000001</v>
      </c>
      <c r="R222" s="233">
        <f>Q222*H222</f>
        <v>0.0083999999999999995</v>
      </c>
      <c r="S222" s="233">
        <v>0</v>
      </c>
      <c r="T222" s="234">
        <f>S222*H222</f>
        <v>0</v>
      </c>
      <c r="AR222" s="235" t="s">
        <v>336</v>
      </c>
      <c r="AT222" s="235" t="s">
        <v>209</v>
      </c>
      <c r="AU222" s="235" t="s">
        <v>83</v>
      </c>
      <c r="AY222" s="16" t="s">
        <v>208</v>
      </c>
      <c r="BE222" s="236">
        <f>IF(N222="základní",J222,0)</f>
        <v>0</v>
      </c>
      <c r="BF222" s="236">
        <f>IF(N222="snížená",J222,0)</f>
        <v>0</v>
      </c>
      <c r="BG222" s="236">
        <f>IF(N222="zákl. přenesená",J222,0)</f>
        <v>0</v>
      </c>
      <c r="BH222" s="236">
        <f>IF(N222="sníž. přenesená",J222,0)</f>
        <v>0</v>
      </c>
      <c r="BI222" s="236">
        <f>IF(N222="nulová",J222,0)</f>
        <v>0</v>
      </c>
      <c r="BJ222" s="16" t="s">
        <v>81</v>
      </c>
      <c r="BK222" s="236">
        <f>ROUND(I222*H222,2)</f>
        <v>0</v>
      </c>
      <c r="BL222" s="16" t="s">
        <v>336</v>
      </c>
      <c r="BM222" s="235" t="s">
        <v>1452</v>
      </c>
    </row>
    <row r="223" s="1" customFormat="1" ht="16.5" customHeight="1">
      <c r="B223" s="37"/>
      <c r="C223" s="224" t="s">
        <v>610</v>
      </c>
      <c r="D223" s="224" t="s">
        <v>209</v>
      </c>
      <c r="E223" s="225" t="s">
        <v>1453</v>
      </c>
      <c r="F223" s="226" t="s">
        <v>1454</v>
      </c>
      <c r="G223" s="227" t="s">
        <v>1227</v>
      </c>
      <c r="H223" s="228">
        <v>0.56599999999999995</v>
      </c>
      <c r="I223" s="229"/>
      <c r="J223" s="230">
        <f>ROUND(I223*H223,2)</f>
        <v>0</v>
      </c>
      <c r="K223" s="226" t="s">
        <v>1</v>
      </c>
      <c r="L223" s="42"/>
      <c r="M223" s="231" t="s">
        <v>1</v>
      </c>
      <c r="N223" s="232" t="s">
        <v>38</v>
      </c>
      <c r="O223" s="85"/>
      <c r="P223" s="233">
        <f>O223*H223</f>
        <v>0</v>
      </c>
      <c r="Q223" s="233">
        <v>0</v>
      </c>
      <c r="R223" s="233">
        <f>Q223*H223</f>
        <v>0</v>
      </c>
      <c r="S223" s="233">
        <v>0</v>
      </c>
      <c r="T223" s="234">
        <f>S223*H223</f>
        <v>0</v>
      </c>
      <c r="AR223" s="235" t="s">
        <v>336</v>
      </c>
      <c r="AT223" s="235" t="s">
        <v>209</v>
      </c>
      <c r="AU223" s="235" t="s">
        <v>83</v>
      </c>
      <c r="AY223" s="16" t="s">
        <v>208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6" t="s">
        <v>81</v>
      </c>
      <c r="BK223" s="236">
        <f>ROUND(I223*H223,2)</f>
        <v>0</v>
      </c>
      <c r="BL223" s="16" t="s">
        <v>336</v>
      </c>
      <c r="BM223" s="235" t="s">
        <v>1455</v>
      </c>
    </row>
    <row r="224" s="10" customFormat="1" ht="22.8" customHeight="1">
      <c r="B224" s="210"/>
      <c r="C224" s="211"/>
      <c r="D224" s="212" t="s">
        <v>72</v>
      </c>
      <c r="E224" s="248" t="s">
        <v>1456</v>
      </c>
      <c r="F224" s="248" t="s">
        <v>1457</v>
      </c>
      <c r="G224" s="211"/>
      <c r="H224" s="211"/>
      <c r="I224" s="214"/>
      <c r="J224" s="249">
        <f>BK224</f>
        <v>0</v>
      </c>
      <c r="K224" s="211"/>
      <c r="L224" s="216"/>
      <c r="M224" s="217"/>
      <c r="N224" s="218"/>
      <c r="O224" s="218"/>
      <c r="P224" s="219">
        <f>SUM(P225:P229)</f>
        <v>0</v>
      </c>
      <c r="Q224" s="218"/>
      <c r="R224" s="219">
        <f>SUM(R225:R229)</f>
        <v>0.017839999999999998</v>
      </c>
      <c r="S224" s="218"/>
      <c r="T224" s="220">
        <f>SUM(T225:T229)</f>
        <v>0</v>
      </c>
      <c r="AR224" s="221" t="s">
        <v>83</v>
      </c>
      <c r="AT224" s="222" t="s">
        <v>72</v>
      </c>
      <c r="AU224" s="222" t="s">
        <v>81</v>
      </c>
      <c r="AY224" s="221" t="s">
        <v>208</v>
      </c>
      <c r="BK224" s="223">
        <f>SUM(BK225:BK229)</f>
        <v>0</v>
      </c>
    </row>
    <row r="225" s="1" customFormat="1" ht="24" customHeight="1">
      <c r="B225" s="37"/>
      <c r="C225" s="224" t="s">
        <v>614</v>
      </c>
      <c r="D225" s="224" t="s">
        <v>209</v>
      </c>
      <c r="E225" s="225" t="s">
        <v>1458</v>
      </c>
      <c r="F225" s="226" t="s">
        <v>1459</v>
      </c>
      <c r="G225" s="227" t="s">
        <v>600</v>
      </c>
      <c r="H225" s="228">
        <v>126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2.0000000000000002E-05</v>
      </c>
      <c r="R225" s="233">
        <f>Q225*H225</f>
        <v>0.0025200000000000001</v>
      </c>
      <c r="S225" s="233">
        <v>0</v>
      </c>
      <c r="T225" s="234">
        <f>S225*H225</f>
        <v>0</v>
      </c>
      <c r="AR225" s="235" t="s">
        <v>336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336</v>
      </c>
      <c r="BM225" s="235" t="s">
        <v>1460</v>
      </c>
    </row>
    <row r="226" s="1" customFormat="1" ht="24" customHeight="1">
      <c r="B226" s="37"/>
      <c r="C226" s="224" t="s">
        <v>619</v>
      </c>
      <c r="D226" s="224" t="s">
        <v>209</v>
      </c>
      <c r="E226" s="225" t="s">
        <v>1461</v>
      </c>
      <c r="F226" s="226" t="s">
        <v>1462</v>
      </c>
      <c r="G226" s="227" t="s">
        <v>600</v>
      </c>
      <c r="H226" s="228">
        <v>2</v>
      </c>
      <c r="I226" s="229"/>
      <c r="J226" s="230">
        <f>ROUND(I226*H226,2)</f>
        <v>0</v>
      </c>
      <c r="K226" s="226" t="s">
        <v>1</v>
      </c>
      <c r="L226" s="42"/>
      <c r="M226" s="231" t="s">
        <v>1</v>
      </c>
      <c r="N226" s="232" t="s">
        <v>38</v>
      </c>
      <c r="O226" s="85"/>
      <c r="P226" s="233">
        <f>O226*H226</f>
        <v>0</v>
      </c>
      <c r="Q226" s="233">
        <v>5.0000000000000002E-05</v>
      </c>
      <c r="R226" s="233">
        <f>Q226*H226</f>
        <v>0.00010000000000000001</v>
      </c>
      <c r="S226" s="233">
        <v>0</v>
      </c>
      <c r="T226" s="234">
        <f>S226*H226</f>
        <v>0</v>
      </c>
      <c r="AR226" s="235" t="s">
        <v>336</v>
      </c>
      <c r="AT226" s="235" t="s">
        <v>209</v>
      </c>
      <c r="AU226" s="235" t="s">
        <v>83</v>
      </c>
      <c r="AY226" s="16" t="s">
        <v>208</v>
      </c>
      <c r="BE226" s="236">
        <f>IF(N226="základní",J226,0)</f>
        <v>0</v>
      </c>
      <c r="BF226" s="236">
        <f>IF(N226="snížená",J226,0)</f>
        <v>0</v>
      </c>
      <c r="BG226" s="236">
        <f>IF(N226="zákl. přenesená",J226,0)</f>
        <v>0</v>
      </c>
      <c r="BH226" s="236">
        <f>IF(N226="sníž. přenesená",J226,0)</f>
        <v>0</v>
      </c>
      <c r="BI226" s="236">
        <f>IF(N226="nulová",J226,0)</f>
        <v>0</v>
      </c>
      <c r="BJ226" s="16" t="s">
        <v>81</v>
      </c>
      <c r="BK226" s="236">
        <f>ROUND(I226*H226,2)</f>
        <v>0</v>
      </c>
      <c r="BL226" s="16" t="s">
        <v>336</v>
      </c>
      <c r="BM226" s="235" t="s">
        <v>1463</v>
      </c>
    </row>
    <row r="227" s="1" customFormat="1" ht="24" customHeight="1">
      <c r="B227" s="37"/>
      <c r="C227" s="224" t="s">
        <v>623</v>
      </c>
      <c r="D227" s="224" t="s">
        <v>209</v>
      </c>
      <c r="E227" s="225" t="s">
        <v>1464</v>
      </c>
      <c r="F227" s="226" t="s">
        <v>1465</v>
      </c>
      <c r="G227" s="227" t="s">
        <v>600</v>
      </c>
      <c r="H227" s="228">
        <v>79</v>
      </c>
      <c r="I227" s="229"/>
      <c r="J227" s="230">
        <f>ROUND(I227*H227,2)</f>
        <v>0</v>
      </c>
      <c r="K227" s="226" t="s">
        <v>1</v>
      </c>
      <c r="L227" s="42"/>
      <c r="M227" s="231" t="s">
        <v>1</v>
      </c>
      <c r="N227" s="232" t="s">
        <v>38</v>
      </c>
      <c r="O227" s="85"/>
      <c r="P227" s="233">
        <f>O227*H227</f>
        <v>0</v>
      </c>
      <c r="Q227" s="233">
        <v>6.9999999999999994E-05</v>
      </c>
      <c r="R227" s="233">
        <f>Q227*H227</f>
        <v>0.0055299999999999993</v>
      </c>
      <c r="S227" s="233">
        <v>0</v>
      </c>
      <c r="T227" s="234">
        <f>S227*H227</f>
        <v>0</v>
      </c>
      <c r="AR227" s="235" t="s">
        <v>336</v>
      </c>
      <c r="AT227" s="235" t="s">
        <v>209</v>
      </c>
      <c r="AU227" s="235" t="s">
        <v>83</v>
      </c>
      <c r="AY227" s="16" t="s">
        <v>208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6" t="s">
        <v>81</v>
      </c>
      <c r="BK227" s="236">
        <f>ROUND(I227*H227,2)</f>
        <v>0</v>
      </c>
      <c r="BL227" s="16" t="s">
        <v>336</v>
      </c>
      <c r="BM227" s="235" t="s">
        <v>1466</v>
      </c>
    </row>
    <row r="228" s="1" customFormat="1" ht="24" customHeight="1">
      <c r="B228" s="37"/>
      <c r="C228" s="224" t="s">
        <v>627</v>
      </c>
      <c r="D228" s="224" t="s">
        <v>209</v>
      </c>
      <c r="E228" s="225" t="s">
        <v>1467</v>
      </c>
      <c r="F228" s="226" t="s">
        <v>1468</v>
      </c>
      <c r="G228" s="227" t="s">
        <v>600</v>
      </c>
      <c r="H228" s="228">
        <v>51</v>
      </c>
      <c r="I228" s="229"/>
      <c r="J228" s="230">
        <f>ROUND(I228*H228,2)</f>
        <v>0</v>
      </c>
      <c r="K228" s="226" t="s">
        <v>1</v>
      </c>
      <c r="L228" s="42"/>
      <c r="M228" s="231" t="s">
        <v>1</v>
      </c>
      <c r="N228" s="232" t="s">
        <v>38</v>
      </c>
      <c r="O228" s="85"/>
      <c r="P228" s="233">
        <f>O228*H228</f>
        <v>0</v>
      </c>
      <c r="Q228" s="233">
        <v>6.0000000000000002E-05</v>
      </c>
      <c r="R228" s="233">
        <f>Q228*H228</f>
        <v>0.0030600000000000002</v>
      </c>
      <c r="S228" s="233">
        <v>0</v>
      </c>
      <c r="T228" s="234">
        <f>S228*H228</f>
        <v>0</v>
      </c>
      <c r="AR228" s="235" t="s">
        <v>336</v>
      </c>
      <c r="AT228" s="235" t="s">
        <v>209</v>
      </c>
      <c r="AU228" s="235" t="s">
        <v>83</v>
      </c>
      <c r="AY228" s="16" t="s">
        <v>208</v>
      </c>
      <c r="BE228" s="236">
        <f>IF(N228="základní",J228,0)</f>
        <v>0</v>
      </c>
      <c r="BF228" s="236">
        <f>IF(N228="snížená",J228,0)</f>
        <v>0</v>
      </c>
      <c r="BG228" s="236">
        <f>IF(N228="zákl. přenesená",J228,0)</f>
        <v>0</v>
      </c>
      <c r="BH228" s="236">
        <f>IF(N228="sníž. přenesená",J228,0)</f>
        <v>0</v>
      </c>
      <c r="BI228" s="236">
        <f>IF(N228="nulová",J228,0)</f>
        <v>0</v>
      </c>
      <c r="BJ228" s="16" t="s">
        <v>81</v>
      </c>
      <c r="BK228" s="236">
        <f>ROUND(I228*H228,2)</f>
        <v>0</v>
      </c>
      <c r="BL228" s="16" t="s">
        <v>336</v>
      </c>
      <c r="BM228" s="235" t="s">
        <v>1469</v>
      </c>
    </row>
    <row r="229" s="1" customFormat="1" ht="24" customHeight="1">
      <c r="B229" s="37"/>
      <c r="C229" s="224" t="s">
        <v>631</v>
      </c>
      <c r="D229" s="224" t="s">
        <v>209</v>
      </c>
      <c r="E229" s="225" t="s">
        <v>1470</v>
      </c>
      <c r="F229" s="226" t="s">
        <v>1471</v>
      </c>
      <c r="G229" s="227" t="s">
        <v>212</v>
      </c>
      <c r="H229" s="228">
        <v>51</v>
      </c>
      <c r="I229" s="229"/>
      <c r="J229" s="230">
        <f>ROUND(I229*H229,2)</f>
        <v>0</v>
      </c>
      <c r="K229" s="226" t="s">
        <v>1</v>
      </c>
      <c r="L229" s="42"/>
      <c r="M229" s="231" t="s">
        <v>1</v>
      </c>
      <c r="N229" s="232" t="s">
        <v>38</v>
      </c>
      <c r="O229" s="85"/>
      <c r="P229" s="233">
        <f>O229*H229</f>
        <v>0</v>
      </c>
      <c r="Q229" s="233">
        <v>0.00012999999999999999</v>
      </c>
      <c r="R229" s="233">
        <f>Q229*H229</f>
        <v>0.0066299999999999996</v>
      </c>
      <c r="S229" s="233">
        <v>0</v>
      </c>
      <c r="T229" s="234">
        <f>S229*H229</f>
        <v>0</v>
      </c>
      <c r="AR229" s="235" t="s">
        <v>336</v>
      </c>
      <c r="AT229" s="235" t="s">
        <v>209</v>
      </c>
      <c r="AU229" s="235" t="s">
        <v>83</v>
      </c>
      <c r="AY229" s="16" t="s">
        <v>208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81</v>
      </c>
      <c r="BK229" s="236">
        <f>ROUND(I229*H229,2)</f>
        <v>0</v>
      </c>
      <c r="BL229" s="16" t="s">
        <v>336</v>
      </c>
      <c r="BM229" s="235" t="s">
        <v>1472</v>
      </c>
    </row>
    <row r="230" s="10" customFormat="1" ht="22.8" customHeight="1">
      <c r="B230" s="210"/>
      <c r="C230" s="211"/>
      <c r="D230" s="212" t="s">
        <v>72</v>
      </c>
      <c r="E230" s="248" t="s">
        <v>1473</v>
      </c>
      <c r="F230" s="248" t="s">
        <v>1474</v>
      </c>
      <c r="G230" s="211"/>
      <c r="H230" s="211"/>
      <c r="I230" s="214"/>
      <c r="J230" s="249">
        <f>BK230</f>
        <v>0</v>
      </c>
      <c r="K230" s="211"/>
      <c r="L230" s="216"/>
      <c r="M230" s="217"/>
      <c r="N230" s="218"/>
      <c r="O230" s="218"/>
      <c r="P230" s="219">
        <f>SUM(P231:P235)</f>
        <v>0</v>
      </c>
      <c r="Q230" s="218"/>
      <c r="R230" s="219">
        <f>SUM(R231:R235)</f>
        <v>0</v>
      </c>
      <c r="S230" s="218"/>
      <c r="T230" s="220">
        <f>SUM(T231:T235)</f>
        <v>0</v>
      </c>
      <c r="AR230" s="221" t="s">
        <v>221</v>
      </c>
      <c r="AT230" s="222" t="s">
        <v>72</v>
      </c>
      <c r="AU230" s="222" t="s">
        <v>81</v>
      </c>
      <c r="AY230" s="221" t="s">
        <v>208</v>
      </c>
      <c r="BK230" s="223">
        <f>SUM(BK231:BK235)</f>
        <v>0</v>
      </c>
    </row>
    <row r="231" s="1" customFormat="1" ht="24" customHeight="1">
      <c r="B231" s="37"/>
      <c r="C231" s="224" t="s">
        <v>635</v>
      </c>
      <c r="D231" s="224" t="s">
        <v>209</v>
      </c>
      <c r="E231" s="225" t="s">
        <v>1475</v>
      </c>
      <c r="F231" s="226" t="s">
        <v>1476</v>
      </c>
      <c r="G231" s="227" t="s">
        <v>1477</v>
      </c>
      <c r="H231" s="228">
        <v>1</v>
      </c>
      <c r="I231" s="229"/>
      <c r="J231" s="230">
        <f>ROUND(I231*H231,2)</f>
        <v>0</v>
      </c>
      <c r="K231" s="226" t="s">
        <v>1</v>
      </c>
      <c r="L231" s="42"/>
      <c r="M231" s="231" t="s">
        <v>1</v>
      </c>
      <c r="N231" s="232" t="s">
        <v>38</v>
      </c>
      <c r="O231" s="85"/>
      <c r="P231" s="233">
        <f>O231*H231</f>
        <v>0</v>
      </c>
      <c r="Q231" s="233">
        <v>0</v>
      </c>
      <c r="R231" s="233">
        <f>Q231*H231</f>
        <v>0</v>
      </c>
      <c r="S231" s="233">
        <v>0</v>
      </c>
      <c r="T231" s="234">
        <f>S231*H231</f>
        <v>0</v>
      </c>
      <c r="AR231" s="235" t="s">
        <v>336</v>
      </c>
      <c r="AT231" s="235" t="s">
        <v>209</v>
      </c>
      <c r="AU231" s="235" t="s">
        <v>83</v>
      </c>
      <c r="AY231" s="16" t="s">
        <v>208</v>
      </c>
      <c r="BE231" s="236">
        <f>IF(N231="základní",J231,0)</f>
        <v>0</v>
      </c>
      <c r="BF231" s="236">
        <f>IF(N231="snížená",J231,0)</f>
        <v>0</v>
      </c>
      <c r="BG231" s="236">
        <f>IF(N231="zákl. přenesená",J231,0)</f>
        <v>0</v>
      </c>
      <c r="BH231" s="236">
        <f>IF(N231="sníž. přenesená",J231,0)</f>
        <v>0</v>
      </c>
      <c r="BI231" s="236">
        <f>IF(N231="nulová",J231,0)</f>
        <v>0</v>
      </c>
      <c r="BJ231" s="16" t="s">
        <v>81</v>
      </c>
      <c r="BK231" s="236">
        <f>ROUND(I231*H231,2)</f>
        <v>0</v>
      </c>
      <c r="BL231" s="16" t="s">
        <v>336</v>
      </c>
      <c r="BM231" s="235" t="s">
        <v>1478</v>
      </c>
    </row>
    <row r="232" s="1" customFormat="1" ht="16.5" customHeight="1">
      <c r="B232" s="37"/>
      <c r="C232" s="224" t="s">
        <v>639</v>
      </c>
      <c r="D232" s="224" t="s">
        <v>209</v>
      </c>
      <c r="E232" s="225" t="s">
        <v>1479</v>
      </c>
      <c r="F232" s="226" t="s">
        <v>1480</v>
      </c>
      <c r="G232" s="227" t="s">
        <v>1477</v>
      </c>
      <c r="H232" s="228">
        <v>1</v>
      </c>
      <c r="I232" s="229"/>
      <c r="J232" s="230">
        <f>ROUND(I232*H232,2)</f>
        <v>0</v>
      </c>
      <c r="K232" s="226" t="s">
        <v>1</v>
      </c>
      <c r="L232" s="42"/>
      <c r="M232" s="231" t="s">
        <v>1</v>
      </c>
      <c r="N232" s="232" t="s">
        <v>38</v>
      </c>
      <c r="O232" s="85"/>
      <c r="P232" s="233">
        <f>O232*H232</f>
        <v>0</v>
      </c>
      <c r="Q232" s="233">
        <v>0</v>
      </c>
      <c r="R232" s="233">
        <f>Q232*H232</f>
        <v>0</v>
      </c>
      <c r="S232" s="233">
        <v>0</v>
      </c>
      <c r="T232" s="234">
        <f>S232*H232</f>
        <v>0</v>
      </c>
      <c r="AR232" s="235" t="s">
        <v>336</v>
      </c>
      <c r="AT232" s="235" t="s">
        <v>209</v>
      </c>
      <c r="AU232" s="235" t="s">
        <v>83</v>
      </c>
      <c r="AY232" s="16" t="s">
        <v>208</v>
      </c>
      <c r="BE232" s="236">
        <f>IF(N232="základní",J232,0)</f>
        <v>0</v>
      </c>
      <c r="BF232" s="236">
        <f>IF(N232="snížená",J232,0)</f>
        <v>0</v>
      </c>
      <c r="BG232" s="236">
        <f>IF(N232="zákl. přenesená",J232,0)</f>
        <v>0</v>
      </c>
      <c r="BH232" s="236">
        <f>IF(N232="sníž. přenesená",J232,0)</f>
        <v>0</v>
      </c>
      <c r="BI232" s="236">
        <f>IF(N232="nulová",J232,0)</f>
        <v>0</v>
      </c>
      <c r="BJ232" s="16" t="s">
        <v>81</v>
      </c>
      <c r="BK232" s="236">
        <f>ROUND(I232*H232,2)</f>
        <v>0</v>
      </c>
      <c r="BL232" s="16" t="s">
        <v>336</v>
      </c>
      <c r="BM232" s="235" t="s">
        <v>1481</v>
      </c>
    </row>
    <row r="233" s="1" customFormat="1" ht="16.5" customHeight="1">
      <c r="B233" s="37"/>
      <c r="C233" s="224" t="s">
        <v>643</v>
      </c>
      <c r="D233" s="224" t="s">
        <v>209</v>
      </c>
      <c r="E233" s="225" t="s">
        <v>1482</v>
      </c>
      <c r="F233" s="226" t="s">
        <v>1483</v>
      </c>
      <c r="G233" s="227" t="s">
        <v>212</v>
      </c>
      <c r="H233" s="228">
        <v>1</v>
      </c>
      <c r="I233" s="229"/>
      <c r="J233" s="230">
        <f>ROUND(I233*H233,2)</f>
        <v>0</v>
      </c>
      <c r="K233" s="226" t="s">
        <v>1</v>
      </c>
      <c r="L233" s="42"/>
      <c r="M233" s="231" t="s">
        <v>1</v>
      </c>
      <c r="N233" s="232" t="s">
        <v>38</v>
      </c>
      <c r="O233" s="85"/>
      <c r="P233" s="233">
        <f>O233*H233</f>
        <v>0</v>
      </c>
      <c r="Q233" s="233">
        <v>0</v>
      </c>
      <c r="R233" s="233">
        <f>Q233*H233</f>
        <v>0</v>
      </c>
      <c r="S233" s="233">
        <v>0</v>
      </c>
      <c r="T233" s="234">
        <f>S233*H233</f>
        <v>0</v>
      </c>
      <c r="AR233" s="235" t="s">
        <v>221</v>
      </c>
      <c r="AT233" s="235" t="s">
        <v>209</v>
      </c>
      <c r="AU233" s="235" t="s">
        <v>83</v>
      </c>
      <c r="AY233" s="16" t="s">
        <v>208</v>
      </c>
      <c r="BE233" s="236">
        <f>IF(N233="základní",J233,0)</f>
        <v>0</v>
      </c>
      <c r="BF233" s="236">
        <f>IF(N233="snížená",J233,0)</f>
        <v>0</v>
      </c>
      <c r="BG233" s="236">
        <f>IF(N233="zákl. přenesená",J233,0)</f>
        <v>0</v>
      </c>
      <c r="BH233" s="236">
        <f>IF(N233="sníž. přenesená",J233,0)</f>
        <v>0</v>
      </c>
      <c r="BI233" s="236">
        <f>IF(N233="nulová",J233,0)</f>
        <v>0</v>
      </c>
      <c r="BJ233" s="16" t="s">
        <v>81</v>
      </c>
      <c r="BK233" s="236">
        <f>ROUND(I233*H233,2)</f>
        <v>0</v>
      </c>
      <c r="BL233" s="16" t="s">
        <v>221</v>
      </c>
      <c r="BM233" s="235" t="s">
        <v>1484</v>
      </c>
    </row>
    <row r="234" s="1" customFormat="1" ht="16.5" customHeight="1">
      <c r="B234" s="37"/>
      <c r="C234" s="224" t="s">
        <v>647</v>
      </c>
      <c r="D234" s="224" t="s">
        <v>209</v>
      </c>
      <c r="E234" s="225" t="s">
        <v>1485</v>
      </c>
      <c r="F234" s="226" t="s">
        <v>1486</v>
      </c>
      <c r="G234" s="227" t="s">
        <v>212</v>
      </c>
      <c r="H234" s="228">
        <v>1</v>
      </c>
      <c r="I234" s="229"/>
      <c r="J234" s="230">
        <f>ROUND(I234*H234,2)</f>
        <v>0</v>
      </c>
      <c r="K234" s="226" t="s">
        <v>1</v>
      </c>
      <c r="L234" s="42"/>
      <c r="M234" s="231" t="s">
        <v>1</v>
      </c>
      <c r="N234" s="232" t="s">
        <v>38</v>
      </c>
      <c r="O234" s="85"/>
      <c r="P234" s="233">
        <f>O234*H234</f>
        <v>0</v>
      </c>
      <c r="Q234" s="233">
        <v>0</v>
      </c>
      <c r="R234" s="233">
        <f>Q234*H234</f>
        <v>0</v>
      </c>
      <c r="S234" s="233">
        <v>0</v>
      </c>
      <c r="T234" s="234">
        <f>S234*H234</f>
        <v>0</v>
      </c>
      <c r="AR234" s="235" t="s">
        <v>221</v>
      </c>
      <c r="AT234" s="235" t="s">
        <v>209</v>
      </c>
      <c r="AU234" s="235" t="s">
        <v>83</v>
      </c>
      <c r="AY234" s="16" t="s">
        <v>208</v>
      </c>
      <c r="BE234" s="236">
        <f>IF(N234="základní",J234,0)</f>
        <v>0</v>
      </c>
      <c r="BF234" s="236">
        <f>IF(N234="snížená",J234,0)</f>
        <v>0</v>
      </c>
      <c r="BG234" s="236">
        <f>IF(N234="zákl. přenesená",J234,0)</f>
        <v>0</v>
      </c>
      <c r="BH234" s="236">
        <f>IF(N234="sníž. přenesená",J234,0)</f>
        <v>0</v>
      </c>
      <c r="BI234" s="236">
        <f>IF(N234="nulová",J234,0)</f>
        <v>0</v>
      </c>
      <c r="BJ234" s="16" t="s">
        <v>81</v>
      </c>
      <c r="BK234" s="236">
        <f>ROUND(I234*H234,2)</f>
        <v>0</v>
      </c>
      <c r="BL234" s="16" t="s">
        <v>221</v>
      </c>
      <c r="BM234" s="235" t="s">
        <v>1487</v>
      </c>
    </row>
    <row r="235" s="1" customFormat="1" ht="16.5" customHeight="1">
      <c r="B235" s="37"/>
      <c r="C235" s="224" t="s">
        <v>651</v>
      </c>
      <c r="D235" s="224" t="s">
        <v>209</v>
      </c>
      <c r="E235" s="225" t="s">
        <v>1488</v>
      </c>
      <c r="F235" s="226" t="s">
        <v>1489</v>
      </c>
      <c r="G235" s="227" t="s">
        <v>864</v>
      </c>
      <c r="H235" s="228">
        <v>24</v>
      </c>
      <c r="I235" s="229"/>
      <c r="J235" s="230">
        <f>ROUND(I235*H235,2)</f>
        <v>0</v>
      </c>
      <c r="K235" s="226" t="s">
        <v>1</v>
      </c>
      <c r="L235" s="42"/>
      <c r="M235" s="237" t="s">
        <v>1</v>
      </c>
      <c r="N235" s="238" t="s">
        <v>38</v>
      </c>
      <c r="O235" s="239"/>
      <c r="P235" s="240">
        <f>O235*H235</f>
        <v>0</v>
      </c>
      <c r="Q235" s="240">
        <v>0</v>
      </c>
      <c r="R235" s="240">
        <f>Q235*H235</f>
        <v>0</v>
      </c>
      <c r="S235" s="240">
        <v>0</v>
      </c>
      <c r="T235" s="241">
        <f>S235*H235</f>
        <v>0</v>
      </c>
      <c r="AR235" s="235" t="s">
        <v>221</v>
      </c>
      <c r="AT235" s="235" t="s">
        <v>209</v>
      </c>
      <c r="AU235" s="235" t="s">
        <v>83</v>
      </c>
      <c r="AY235" s="16" t="s">
        <v>208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6" t="s">
        <v>81</v>
      </c>
      <c r="BK235" s="236">
        <f>ROUND(I235*H235,2)</f>
        <v>0</v>
      </c>
      <c r="BL235" s="16" t="s">
        <v>221</v>
      </c>
      <c r="BM235" s="235" t="s">
        <v>1490</v>
      </c>
    </row>
    <row r="236" s="1" customFormat="1" ht="6.96" customHeight="1">
      <c r="B236" s="60"/>
      <c r="C236" s="61"/>
      <c r="D236" s="61"/>
      <c r="E236" s="61"/>
      <c r="F236" s="61"/>
      <c r="G236" s="61"/>
      <c r="H236" s="61"/>
      <c r="I236" s="182"/>
      <c r="J236" s="61"/>
      <c r="K236" s="61"/>
      <c r="L236" s="42"/>
    </row>
  </sheetData>
  <sheetProtection sheet="1" autoFilter="0" formatColumns="0" formatRows="0" objects="1" scenarios="1" spinCount="100000" saltValue="3Fbdg4oNGmDnf1TZIFke0CbTc5rwPYxEjiUDFav0rJsej2fWDcmZpNkpyYUfyR4WWxKw706b+fQCDFldaDWzBQ==" hashValue="ujOzukPmH4Vi+XfivcUKmYGoGiUZoT83t9Uhv55WgC3kpevY5ijhfVwIYHSZrro9qskbDedGi3tzpUvr6tc3PQ==" algorithmName="SHA-512" password="CC35"/>
  <autoFilter ref="C130:K23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96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ht="12" customHeight="1">
      <c r="B8" s="19"/>
      <c r="D8" s="147" t="s">
        <v>187</v>
      </c>
      <c r="L8" s="19"/>
    </row>
    <row r="9" s="1" customFormat="1" ht="16.5" customHeight="1">
      <c r="B9" s="42"/>
      <c r="E9" s="148" t="s">
        <v>232</v>
      </c>
      <c r="F9" s="1"/>
      <c r="G9" s="1"/>
      <c r="H9" s="1"/>
      <c r="I9" s="149"/>
      <c r="L9" s="42"/>
    </row>
    <row r="10" s="1" customFormat="1" ht="12" customHeight="1">
      <c r="B10" s="42"/>
      <c r="D10" s="147" t="s">
        <v>233</v>
      </c>
      <c r="I10" s="149"/>
      <c r="L10" s="42"/>
    </row>
    <row r="11" s="1" customFormat="1" ht="36.96" customHeight="1">
      <c r="B11" s="42"/>
      <c r="E11" s="150" t="s">
        <v>1491</v>
      </c>
      <c r="F11" s="1"/>
      <c r="G11" s="1"/>
      <c r="H11" s="1"/>
      <c r="I11" s="149"/>
      <c r="L11" s="42"/>
    </row>
    <row r="12" s="1" customFormat="1">
      <c r="B12" s="42"/>
      <c r="I12" s="149"/>
      <c r="L12" s="42"/>
    </row>
    <row r="13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="1" customFormat="1" ht="10.8" customHeight="1">
      <c r="B15" s="42"/>
      <c r="I15" s="149"/>
      <c r="L15" s="42"/>
    </row>
    <row r="16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="1" customFormat="1" ht="6.96" customHeight="1">
      <c r="B18" s="42"/>
      <c r="I18" s="149"/>
      <c r="L18" s="42"/>
    </row>
    <row r="19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="1" customFormat="1" ht="6.96" customHeight="1">
      <c r="B21" s="42"/>
      <c r="I21" s="149"/>
      <c r="L21" s="42"/>
    </row>
    <row r="2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="1" customFormat="1" ht="6.96" customHeight="1">
      <c r="B24" s="42"/>
      <c r="I24" s="149"/>
      <c r="L24" s="42"/>
    </row>
    <row r="25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="1" customFormat="1" ht="6.96" customHeight="1">
      <c r="B27" s="42"/>
      <c r="I27" s="149"/>
      <c r="L27" s="42"/>
    </row>
    <row r="28" s="1" customFormat="1" ht="12" customHeight="1">
      <c r="B28" s="42"/>
      <c r="D28" s="147" t="s">
        <v>32</v>
      </c>
      <c r="I28" s="149"/>
      <c r="L28" s="42"/>
    </row>
    <row r="29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="1" customFormat="1" ht="6.96" customHeight="1">
      <c r="B30" s="42"/>
      <c r="I30" s="149"/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="1" customFormat="1" ht="25.44" customHeight="1">
      <c r="B32" s="42"/>
      <c r="D32" s="157" t="s">
        <v>33</v>
      </c>
      <c r="I32" s="149"/>
      <c r="J32" s="158">
        <f>ROUND(J140,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="1" customFormat="1" ht="14.4" customHeight="1">
      <c r="B35" s="42"/>
      <c r="D35" s="161" t="s">
        <v>37</v>
      </c>
      <c r="E35" s="147" t="s">
        <v>38</v>
      </c>
      <c r="F35" s="162">
        <f>ROUND((SUM(BE140:BE608)),  2)</f>
        <v>0</v>
      </c>
      <c r="I35" s="163">
        <v>0.20999999999999999</v>
      </c>
      <c r="J35" s="162">
        <f>ROUND(((SUM(BE140:BE608))*I35),  2)</f>
        <v>0</v>
      </c>
      <c r="L35" s="42"/>
    </row>
    <row r="36" s="1" customFormat="1" ht="14.4" customHeight="1">
      <c r="B36" s="42"/>
      <c r="E36" s="147" t="s">
        <v>39</v>
      </c>
      <c r="F36" s="162">
        <f>ROUND((SUM(BF140:BF608)),  2)</f>
        <v>0</v>
      </c>
      <c r="I36" s="163">
        <v>0.14999999999999999</v>
      </c>
      <c r="J36" s="162">
        <f>ROUND(((SUM(BF140:BF608))*I36),  2)</f>
        <v>0</v>
      </c>
      <c r="L36" s="42"/>
    </row>
    <row r="37" hidden="1" s="1" customFormat="1" ht="14.4" customHeight="1">
      <c r="B37" s="42"/>
      <c r="E37" s="147" t="s">
        <v>40</v>
      </c>
      <c r="F37" s="162">
        <f>ROUND((SUM(BG140:BG608)),  2)</f>
        <v>0</v>
      </c>
      <c r="I37" s="163">
        <v>0.20999999999999999</v>
      </c>
      <c r="J37" s="162">
        <f>0</f>
        <v>0</v>
      </c>
      <c r="L37" s="42"/>
    </row>
    <row r="38" hidden="1" s="1" customFormat="1" ht="14.4" customHeight="1">
      <c r="B38" s="42"/>
      <c r="E38" s="147" t="s">
        <v>41</v>
      </c>
      <c r="F38" s="162">
        <f>ROUND((SUM(BH140:BH608)),  2)</f>
        <v>0</v>
      </c>
      <c r="I38" s="163">
        <v>0.14999999999999999</v>
      </c>
      <c r="J38" s="162">
        <f>0</f>
        <v>0</v>
      </c>
      <c r="L38" s="42"/>
    </row>
    <row r="39" hidden="1" s="1" customFormat="1" ht="14.4" customHeight="1">
      <c r="B39" s="42"/>
      <c r="E39" s="147" t="s">
        <v>42</v>
      </c>
      <c r="F39" s="162">
        <f>ROUND((SUM(BI140:BI608)),  2)</f>
        <v>0</v>
      </c>
      <c r="I39" s="163">
        <v>0</v>
      </c>
      <c r="J39" s="162">
        <f>0</f>
        <v>0</v>
      </c>
      <c r="L39" s="42"/>
    </row>
    <row r="40" s="1" customFormat="1" ht="6.96" customHeight="1">
      <c r="B40" s="42"/>
      <c r="I40" s="149"/>
      <c r="L40" s="42"/>
    </row>
    <row r="41" s="1" customFormat="1" ht="25.4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="1" customFormat="1" ht="14.4" customHeight="1">
      <c r="B42" s="42"/>
      <c r="I42" s="149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="1" customFormat="1" ht="16.5" customHeight="1">
      <c r="B87" s="37"/>
      <c r="C87" s="38"/>
      <c r="D87" s="38"/>
      <c r="E87" s="186" t="s">
        <v>232</v>
      </c>
      <c r="F87" s="38"/>
      <c r="G87" s="38"/>
      <c r="H87" s="38"/>
      <c r="I87" s="149"/>
      <c r="J87" s="38"/>
      <c r="K87" s="38"/>
      <c r="L87" s="42"/>
    </row>
    <row r="88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="1" customFormat="1" ht="16.5" customHeight="1">
      <c r="B89" s="37"/>
      <c r="C89" s="38"/>
      <c r="D89" s="38"/>
      <c r="E89" s="70" t="str">
        <f>E11</f>
        <v>ST - STAVEBNÍ A STATICKÁ</v>
      </c>
      <c r="F89" s="38"/>
      <c r="G89" s="38"/>
      <c r="H89" s="38"/>
      <c r="I89" s="149"/>
      <c r="J89" s="38"/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="1" customFormat="1" ht="29.28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J140</f>
        <v>0</v>
      </c>
      <c r="K98" s="38"/>
      <c r="L98" s="42"/>
      <c r="AU98" s="16" t="s">
        <v>193</v>
      </c>
    </row>
    <row r="99" s="8" customFormat="1" ht="24.96" customHeight="1">
      <c r="B99" s="192"/>
      <c r="C99" s="193"/>
      <c r="D99" s="194" t="s">
        <v>1179</v>
      </c>
      <c r="E99" s="195"/>
      <c r="F99" s="195"/>
      <c r="G99" s="195"/>
      <c r="H99" s="195"/>
      <c r="I99" s="196"/>
      <c r="J99" s="197">
        <f>J141</f>
        <v>0</v>
      </c>
      <c r="K99" s="193"/>
      <c r="L99" s="198"/>
    </row>
    <row r="100" s="11" customFormat="1" ht="19.92" customHeight="1">
      <c r="B100" s="242"/>
      <c r="C100" s="127"/>
      <c r="D100" s="243" t="s">
        <v>1492</v>
      </c>
      <c r="E100" s="244"/>
      <c r="F100" s="244"/>
      <c r="G100" s="244"/>
      <c r="H100" s="244"/>
      <c r="I100" s="245"/>
      <c r="J100" s="246">
        <f>J142</f>
        <v>0</v>
      </c>
      <c r="K100" s="127"/>
      <c r="L100" s="247"/>
    </row>
    <row r="101" s="11" customFormat="1" ht="19.92" customHeight="1">
      <c r="B101" s="242"/>
      <c r="C101" s="127"/>
      <c r="D101" s="243" t="s">
        <v>1493</v>
      </c>
      <c r="E101" s="244"/>
      <c r="F101" s="244"/>
      <c r="G101" s="244"/>
      <c r="H101" s="244"/>
      <c r="I101" s="245"/>
      <c r="J101" s="246">
        <f>J192</f>
        <v>0</v>
      </c>
      <c r="K101" s="127"/>
      <c r="L101" s="247"/>
    </row>
    <row r="102" s="11" customFormat="1" ht="19.92" customHeight="1">
      <c r="B102" s="242"/>
      <c r="C102" s="127"/>
      <c r="D102" s="243" t="s">
        <v>1494</v>
      </c>
      <c r="E102" s="244"/>
      <c r="F102" s="244"/>
      <c r="G102" s="244"/>
      <c r="H102" s="244"/>
      <c r="I102" s="245"/>
      <c r="J102" s="246">
        <f>J265</f>
        <v>0</v>
      </c>
      <c r="K102" s="127"/>
      <c r="L102" s="247"/>
    </row>
    <row r="103" s="11" customFormat="1" ht="19.92" customHeight="1">
      <c r="B103" s="242"/>
      <c r="C103" s="127"/>
      <c r="D103" s="243" t="s">
        <v>1495</v>
      </c>
      <c r="E103" s="244"/>
      <c r="F103" s="244"/>
      <c r="G103" s="244"/>
      <c r="H103" s="244"/>
      <c r="I103" s="245"/>
      <c r="J103" s="246">
        <f>J302</f>
        <v>0</v>
      </c>
      <c r="K103" s="127"/>
      <c r="L103" s="247"/>
    </row>
    <row r="104" s="11" customFormat="1" ht="19.92" customHeight="1">
      <c r="B104" s="242"/>
      <c r="C104" s="127"/>
      <c r="D104" s="243" t="s">
        <v>1496</v>
      </c>
      <c r="E104" s="244"/>
      <c r="F104" s="244"/>
      <c r="G104" s="244"/>
      <c r="H104" s="244"/>
      <c r="I104" s="245"/>
      <c r="J104" s="246">
        <f>J320</f>
        <v>0</v>
      </c>
      <c r="K104" s="127"/>
      <c r="L104" s="247"/>
    </row>
    <row r="105" s="11" customFormat="1" ht="19.92" customHeight="1">
      <c r="B105" s="242"/>
      <c r="C105" s="127"/>
      <c r="D105" s="243" t="s">
        <v>1180</v>
      </c>
      <c r="E105" s="244"/>
      <c r="F105" s="244"/>
      <c r="G105" s="244"/>
      <c r="H105" s="244"/>
      <c r="I105" s="245"/>
      <c r="J105" s="246">
        <f>J430</f>
        <v>0</v>
      </c>
      <c r="K105" s="127"/>
      <c r="L105" s="247"/>
    </row>
    <row r="106" s="11" customFormat="1" ht="19.92" customHeight="1">
      <c r="B106" s="242"/>
      <c r="C106" s="127"/>
      <c r="D106" s="243" t="s">
        <v>1497</v>
      </c>
      <c r="E106" s="244"/>
      <c r="F106" s="244"/>
      <c r="G106" s="244"/>
      <c r="H106" s="244"/>
      <c r="I106" s="245"/>
      <c r="J106" s="246">
        <f>J474</f>
        <v>0</v>
      </c>
      <c r="K106" s="127"/>
      <c r="L106" s="247"/>
    </row>
    <row r="107" s="11" customFormat="1" ht="19.92" customHeight="1">
      <c r="B107" s="242"/>
      <c r="C107" s="127"/>
      <c r="D107" s="243" t="s">
        <v>1498</v>
      </c>
      <c r="E107" s="244"/>
      <c r="F107" s="244"/>
      <c r="G107" s="244"/>
      <c r="H107" s="244"/>
      <c r="I107" s="245"/>
      <c r="J107" s="246">
        <f>J481</f>
        <v>0</v>
      </c>
      <c r="K107" s="127"/>
      <c r="L107" s="247"/>
    </row>
    <row r="108" s="8" customFormat="1" ht="24.96" customHeight="1">
      <c r="B108" s="192"/>
      <c r="C108" s="193"/>
      <c r="D108" s="194" t="s">
        <v>188</v>
      </c>
      <c r="E108" s="195"/>
      <c r="F108" s="195"/>
      <c r="G108" s="195"/>
      <c r="H108" s="195"/>
      <c r="I108" s="196"/>
      <c r="J108" s="197">
        <f>J483</f>
        <v>0</v>
      </c>
      <c r="K108" s="193"/>
      <c r="L108" s="198"/>
    </row>
    <row r="109" s="11" customFormat="1" ht="19.92" customHeight="1">
      <c r="B109" s="242"/>
      <c r="C109" s="127"/>
      <c r="D109" s="243" t="s">
        <v>1499</v>
      </c>
      <c r="E109" s="244"/>
      <c r="F109" s="244"/>
      <c r="G109" s="244"/>
      <c r="H109" s="244"/>
      <c r="I109" s="245"/>
      <c r="J109" s="246">
        <f>J484</f>
        <v>0</v>
      </c>
      <c r="K109" s="127"/>
      <c r="L109" s="247"/>
    </row>
    <row r="110" s="11" customFormat="1" ht="19.92" customHeight="1">
      <c r="B110" s="242"/>
      <c r="C110" s="127"/>
      <c r="D110" s="243" t="s">
        <v>1500</v>
      </c>
      <c r="E110" s="244"/>
      <c r="F110" s="244"/>
      <c r="G110" s="244"/>
      <c r="H110" s="244"/>
      <c r="I110" s="245"/>
      <c r="J110" s="246">
        <f>J487</f>
        <v>0</v>
      </c>
      <c r="K110" s="127"/>
      <c r="L110" s="247"/>
    </row>
    <row r="111" s="8" customFormat="1" ht="24.96" customHeight="1">
      <c r="B111" s="192"/>
      <c r="C111" s="193"/>
      <c r="D111" s="194" t="s">
        <v>1501</v>
      </c>
      <c r="E111" s="195"/>
      <c r="F111" s="195"/>
      <c r="G111" s="195"/>
      <c r="H111" s="195"/>
      <c r="I111" s="196"/>
      <c r="J111" s="197">
        <f>J489</f>
        <v>0</v>
      </c>
      <c r="K111" s="193"/>
      <c r="L111" s="198"/>
    </row>
    <row r="112" s="11" customFormat="1" ht="19.92" customHeight="1">
      <c r="B112" s="242"/>
      <c r="C112" s="127"/>
      <c r="D112" s="243" t="s">
        <v>1502</v>
      </c>
      <c r="E112" s="244"/>
      <c r="F112" s="244"/>
      <c r="G112" s="244"/>
      <c r="H112" s="244"/>
      <c r="I112" s="245"/>
      <c r="J112" s="246">
        <f>J490</f>
        <v>0</v>
      </c>
      <c r="K112" s="127"/>
      <c r="L112" s="247"/>
    </row>
    <row r="113" s="11" customFormat="1" ht="19.92" customHeight="1">
      <c r="B113" s="242"/>
      <c r="C113" s="127"/>
      <c r="D113" s="243" t="s">
        <v>1503</v>
      </c>
      <c r="E113" s="244"/>
      <c r="F113" s="244"/>
      <c r="G113" s="244"/>
      <c r="H113" s="244"/>
      <c r="I113" s="245"/>
      <c r="J113" s="246">
        <f>J517</f>
        <v>0</v>
      </c>
      <c r="K113" s="127"/>
      <c r="L113" s="247"/>
    </row>
    <row r="114" s="11" customFormat="1" ht="19.92" customHeight="1">
      <c r="B114" s="242"/>
      <c r="C114" s="127"/>
      <c r="D114" s="243" t="s">
        <v>1504</v>
      </c>
      <c r="E114" s="244"/>
      <c r="F114" s="244"/>
      <c r="G114" s="244"/>
      <c r="H114" s="244"/>
      <c r="I114" s="245"/>
      <c r="J114" s="246">
        <f>J525</f>
        <v>0</v>
      </c>
      <c r="K114" s="127"/>
      <c r="L114" s="247"/>
    </row>
    <row r="115" s="11" customFormat="1" ht="19.92" customHeight="1">
      <c r="B115" s="242"/>
      <c r="C115" s="127"/>
      <c r="D115" s="243" t="s">
        <v>1505</v>
      </c>
      <c r="E115" s="244"/>
      <c r="F115" s="244"/>
      <c r="G115" s="244"/>
      <c r="H115" s="244"/>
      <c r="I115" s="245"/>
      <c r="J115" s="246">
        <f>J534</f>
        <v>0</v>
      </c>
      <c r="K115" s="127"/>
      <c r="L115" s="247"/>
    </row>
    <row r="116" s="11" customFormat="1" ht="19.92" customHeight="1">
      <c r="B116" s="242"/>
      <c r="C116" s="127"/>
      <c r="D116" s="243" t="s">
        <v>1506</v>
      </c>
      <c r="E116" s="244"/>
      <c r="F116" s="244"/>
      <c r="G116" s="244"/>
      <c r="H116" s="244"/>
      <c r="I116" s="245"/>
      <c r="J116" s="246">
        <f>J542</f>
        <v>0</v>
      </c>
      <c r="K116" s="127"/>
      <c r="L116" s="247"/>
    </row>
    <row r="117" s="11" customFormat="1" ht="19.92" customHeight="1">
      <c r="B117" s="242"/>
      <c r="C117" s="127"/>
      <c r="D117" s="243" t="s">
        <v>1507</v>
      </c>
      <c r="E117" s="244"/>
      <c r="F117" s="244"/>
      <c r="G117" s="244"/>
      <c r="H117" s="244"/>
      <c r="I117" s="245"/>
      <c r="J117" s="246">
        <f>J593</f>
        <v>0</v>
      </c>
      <c r="K117" s="127"/>
      <c r="L117" s="247"/>
    </row>
    <row r="118" s="11" customFormat="1" ht="19.92" customHeight="1">
      <c r="B118" s="242"/>
      <c r="C118" s="127"/>
      <c r="D118" s="243" t="s">
        <v>1508</v>
      </c>
      <c r="E118" s="244"/>
      <c r="F118" s="244"/>
      <c r="G118" s="244"/>
      <c r="H118" s="244"/>
      <c r="I118" s="245"/>
      <c r="J118" s="246">
        <f>J604</f>
        <v>0</v>
      </c>
      <c r="K118" s="127"/>
      <c r="L118" s="247"/>
    </row>
    <row r="119" s="1" customFormat="1" ht="21.84" customHeight="1">
      <c r="B119" s="37"/>
      <c r="C119" s="38"/>
      <c r="D119" s="38"/>
      <c r="E119" s="38"/>
      <c r="F119" s="38"/>
      <c r="G119" s="38"/>
      <c r="H119" s="38"/>
      <c r="I119" s="149"/>
      <c r="J119" s="38"/>
      <c r="K119" s="38"/>
      <c r="L119" s="42"/>
    </row>
    <row r="120" s="1" customFormat="1" ht="6.96" customHeight="1">
      <c r="B120" s="60"/>
      <c r="C120" s="61"/>
      <c r="D120" s="61"/>
      <c r="E120" s="61"/>
      <c r="F120" s="61"/>
      <c r="G120" s="61"/>
      <c r="H120" s="61"/>
      <c r="I120" s="182"/>
      <c r="J120" s="61"/>
      <c r="K120" s="61"/>
      <c r="L120" s="42"/>
    </row>
    <row r="124" s="1" customFormat="1" ht="6.96" customHeight="1">
      <c r="B124" s="62"/>
      <c r="C124" s="63"/>
      <c r="D124" s="63"/>
      <c r="E124" s="63"/>
      <c r="F124" s="63"/>
      <c r="G124" s="63"/>
      <c r="H124" s="63"/>
      <c r="I124" s="185"/>
      <c r="J124" s="63"/>
      <c r="K124" s="63"/>
      <c r="L124" s="42"/>
    </row>
    <row r="125" s="1" customFormat="1" ht="24.96" customHeight="1">
      <c r="B125" s="37"/>
      <c r="C125" s="22" t="s">
        <v>194</v>
      </c>
      <c r="D125" s="38"/>
      <c r="E125" s="38"/>
      <c r="F125" s="38"/>
      <c r="G125" s="38"/>
      <c r="H125" s="38"/>
      <c r="I125" s="149"/>
      <c r="J125" s="38"/>
      <c r="K125" s="38"/>
      <c r="L125" s="42"/>
    </row>
    <row r="126" s="1" customFormat="1" ht="6.96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="1" customFormat="1" ht="12" customHeight="1">
      <c r="B127" s="37"/>
      <c r="C127" s="31" t="s">
        <v>16</v>
      </c>
      <c r="D127" s="38"/>
      <c r="E127" s="38"/>
      <c r="F127" s="38"/>
      <c r="G127" s="38"/>
      <c r="H127" s="38"/>
      <c r="I127" s="149"/>
      <c r="J127" s="38"/>
      <c r="K127" s="38"/>
      <c r="L127" s="42"/>
    </row>
    <row r="128" s="1" customFormat="1" ht="16.5" customHeight="1">
      <c r="B128" s="37"/>
      <c r="C128" s="38"/>
      <c r="D128" s="38"/>
      <c r="E128" s="186" t="str">
        <f>E7</f>
        <v>NOVÝ ZDROJ TEPLA, TEPLOVODNÍ ROZVODY A REGULACE VYTÁPĚNÍ DŘEVOTERM s.r.o, BŘEZOVÁ</v>
      </c>
      <c r="F128" s="31"/>
      <c r="G128" s="31"/>
      <c r="H128" s="31"/>
      <c r="I128" s="149"/>
      <c r="J128" s="38"/>
      <c r="K128" s="38"/>
      <c r="L128" s="42"/>
    </row>
    <row r="129" ht="12" customHeight="1">
      <c r="B129" s="20"/>
      <c r="C129" s="31" t="s">
        <v>187</v>
      </c>
      <c r="D129" s="21"/>
      <c r="E129" s="21"/>
      <c r="F129" s="21"/>
      <c r="G129" s="21"/>
      <c r="H129" s="21"/>
      <c r="I129" s="141"/>
      <c r="J129" s="21"/>
      <c r="K129" s="21"/>
      <c r="L129" s="19"/>
    </row>
    <row r="130" s="1" customFormat="1" ht="16.5" customHeight="1">
      <c r="B130" s="37"/>
      <c r="C130" s="38"/>
      <c r="D130" s="38"/>
      <c r="E130" s="186" t="s">
        <v>232</v>
      </c>
      <c r="F130" s="38"/>
      <c r="G130" s="38"/>
      <c r="H130" s="38"/>
      <c r="I130" s="149"/>
      <c r="J130" s="38"/>
      <c r="K130" s="38"/>
      <c r="L130" s="42"/>
    </row>
    <row r="131" s="1" customFormat="1" ht="12" customHeight="1">
      <c r="B131" s="37"/>
      <c r="C131" s="31" t="s">
        <v>233</v>
      </c>
      <c r="D131" s="38"/>
      <c r="E131" s="38"/>
      <c r="F131" s="38"/>
      <c r="G131" s="38"/>
      <c r="H131" s="38"/>
      <c r="I131" s="149"/>
      <c r="J131" s="38"/>
      <c r="K131" s="38"/>
      <c r="L131" s="42"/>
    </row>
    <row r="132" s="1" customFormat="1" ht="16.5" customHeight="1">
      <c r="B132" s="37"/>
      <c r="C132" s="38"/>
      <c r="D132" s="38"/>
      <c r="E132" s="70" t="str">
        <f>E11</f>
        <v>ST - STAVEBNÍ A STATICKÁ</v>
      </c>
      <c r="F132" s="38"/>
      <c r="G132" s="38"/>
      <c r="H132" s="38"/>
      <c r="I132" s="149"/>
      <c r="J132" s="38"/>
      <c r="K132" s="38"/>
      <c r="L132" s="42"/>
    </row>
    <row r="133" s="1" customFormat="1" ht="6.96" customHeight="1">
      <c r="B133" s="37"/>
      <c r="C133" s="38"/>
      <c r="D133" s="38"/>
      <c r="E133" s="38"/>
      <c r="F133" s="38"/>
      <c r="G133" s="38"/>
      <c r="H133" s="38"/>
      <c r="I133" s="149"/>
      <c r="J133" s="38"/>
      <c r="K133" s="38"/>
      <c r="L133" s="42"/>
    </row>
    <row r="134" s="1" customFormat="1" ht="12" customHeight="1">
      <c r="B134" s="37"/>
      <c r="C134" s="31" t="s">
        <v>20</v>
      </c>
      <c r="D134" s="38"/>
      <c r="E134" s="38"/>
      <c r="F134" s="26" t="str">
        <f>F14</f>
        <v xml:space="preserve"> </v>
      </c>
      <c r="G134" s="38"/>
      <c r="H134" s="38"/>
      <c r="I134" s="151" t="s">
        <v>22</v>
      </c>
      <c r="J134" s="73" t="str">
        <f>IF(J14="","",J14)</f>
        <v>26. 4. 2019</v>
      </c>
      <c r="K134" s="38"/>
      <c r="L134" s="42"/>
    </row>
    <row r="135" s="1" customFormat="1" ht="6.96" customHeight="1">
      <c r="B135" s="37"/>
      <c r="C135" s="38"/>
      <c r="D135" s="38"/>
      <c r="E135" s="38"/>
      <c r="F135" s="38"/>
      <c r="G135" s="38"/>
      <c r="H135" s="38"/>
      <c r="I135" s="149"/>
      <c r="J135" s="38"/>
      <c r="K135" s="38"/>
      <c r="L135" s="42"/>
    </row>
    <row r="136" s="1" customFormat="1" ht="15.15" customHeight="1">
      <c r="B136" s="37"/>
      <c r="C136" s="31" t="s">
        <v>24</v>
      </c>
      <c r="D136" s="38"/>
      <c r="E136" s="38"/>
      <c r="F136" s="26" t="str">
        <f>E17</f>
        <v xml:space="preserve"> </v>
      </c>
      <c r="G136" s="38"/>
      <c r="H136" s="38"/>
      <c r="I136" s="151" t="s">
        <v>29</v>
      </c>
      <c r="J136" s="35" t="str">
        <f>E23</f>
        <v xml:space="preserve"> </v>
      </c>
      <c r="K136" s="38"/>
      <c r="L136" s="42"/>
    </row>
    <row r="137" s="1" customFormat="1" ht="15.15" customHeight="1">
      <c r="B137" s="37"/>
      <c r="C137" s="31" t="s">
        <v>27</v>
      </c>
      <c r="D137" s="38"/>
      <c r="E137" s="38"/>
      <c r="F137" s="26" t="str">
        <f>IF(E20="","",E20)</f>
        <v>Vyplň údaj</v>
      </c>
      <c r="G137" s="38"/>
      <c r="H137" s="38"/>
      <c r="I137" s="151" t="s">
        <v>30</v>
      </c>
      <c r="J137" s="35" t="str">
        <f>E26</f>
        <v xml:space="preserve"> </v>
      </c>
      <c r="K137" s="38"/>
      <c r="L137" s="42"/>
    </row>
    <row r="138" s="1" customFormat="1" ht="10.32" customHeight="1">
      <c r="B138" s="37"/>
      <c r="C138" s="38"/>
      <c r="D138" s="38"/>
      <c r="E138" s="38"/>
      <c r="F138" s="38"/>
      <c r="G138" s="38"/>
      <c r="H138" s="38"/>
      <c r="I138" s="149"/>
      <c r="J138" s="38"/>
      <c r="K138" s="38"/>
      <c r="L138" s="42"/>
    </row>
    <row r="139" s="9" customFormat="1" ht="29.28" customHeight="1">
      <c r="B139" s="199"/>
      <c r="C139" s="200" t="s">
        <v>195</v>
      </c>
      <c r="D139" s="201" t="s">
        <v>58</v>
      </c>
      <c r="E139" s="201" t="s">
        <v>54</v>
      </c>
      <c r="F139" s="201" t="s">
        <v>55</v>
      </c>
      <c r="G139" s="201" t="s">
        <v>196</v>
      </c>
      <c r="H139" s="201" t="s">
        <v>197</v>
      </c>
      <c r="I139" s="202" t="s">
        <v>198</v>
      </c>
      <c r="J139" s="203" t="s">
        <v>191</v>
      </c>
      <c r="K139" s="204" t="s">
        <v>199</v>
      </c>
      <c r="L139" s="205"/>
      <c r="M139" s="94" t="s">
        <v>1</v>
      </c>
      <c r="N139" s="95" t="s">
        <v>37</v>
      </c>
      <c r="O139" s="95" t="s">
        <v>200</v>
      </c>
      <c r="P139" s="95" t="s">
        <v>201</v>
      </c>
      <c r="Q139" s="95" t="s">
        <v>202</v>
      </c>
      <c r="R139" s="95" t="s">
        <v>203</v>
      </c>
      <c r="S139" s="95" t="s">
        <v>204</v>
      </c>
      <c r="T139" s="96" t="s">
        <v>205</v>
      </c>
    </row>
    <row r="140" s="1" customFormat="1" ht="22.8" customHeight="1">
      <c r="B140" s="37"/>
      <c r="C140" s="101" t="s">
        <v>206</v>
      </c>
      <c r="D140" s="38"/>
      <c r="E140" s="38"/>
      <c r="F140" s="38"/>
      <c r="G140" s="38"/>
      <c r="H140" s="38"/>
      <c r="I140" s="149"/>
      <c r="J140" s="206">
        <f>BK140</f>
        <v>0</v>
      </c>
      <c r="K140" s="38"/>
      <c r="L140" s="42"/>
      <c r="M140" s="97"/>
      <c r="N140" s="98"/>
      <c r="O140" s="98"/>
      <c r="P140" s="207">
        <f>P141+P483+P489</f>
        <v>0</v>
      </c>
      <c r="Q140" s="98"/>
      <c r="R140" s="207">
        <f>R141+R483+R489</f>
        <v>0</v>
      </c>
      <c r="S140" s="98"/>
      <c r="T140" s="208">
        <f>T141+T483+T489</f>
        <v>0</v>
      </c>
      <c r="AT140" s="16" t="s">
        <v>72</v>
      </c>
      <c r="AU140" s="16" t="s">
        <v>193</v>
      </c>
      <c r="BK140" s="209">
        <f>BK141+BK483+BK489</f>
        <v>0</v>
      </c>
    </row>
    <row r="141" s="10" customFormat="1" ht="25.92" customHeight="1">
      <c r="B141" s="210"/>
      <c r="C141" s="211"/>
      <c r="D141" s="212" t="s">
        <v>72</v>
      </c>
      <c r="E141" s="213" t="s">
        <v>1190</v>
      </c>
      <c r="F141" s="213" t="s">
        <v>1191</v>
      </c>
      <c r="G141" s="211"/>
      <c r="H141" s="211"/>
      <c r="I141" s="214"/>
      <c r="J141" s="215">
        <f>BK141</f>
        <v>0</v>
      </c>
      <c r="K141" s="211"/>
      <c r="L141" s="216"/>
      <c r="M141" s="217"/>
      <c r="N141" s="218"/>
      <c r="O141" s="218"/>
      <c r="P141" s="219">
        <f>P142+P192+P265+P302+P320+P430+P474+P481</f>
        <v>0</v>
      </c>
      <c r="Q141" s="218"/>
      <c r="R141" s="219">
        <f>R142+R192+R265+R302+R320+R430+R474+R481</f>
        <v>0</v>
      </c>
      <c r="S141" s="218"/>
      <c r="T141" s="220">
        <f>T142+T192+T265+T302+T320+T430+T474+T481</f>
        <v>0</v>
      </c>
      <c r="AR141" s="221" t="s">
        <v>81</v>
      </c>
      <c r="AT141" s="222" t="s">
        <v>72</v>
      </c>
      <c r="AU141" s="222" t="s">
        <v>73</v>
      </c>
      <c r="AY141" s="221" t="s">
        <v>208</v>
      </c>
      <c r="BK141" s="223">
        <f>BK142+BK192+BK265+BK302+BK320+BK430+BK474+BK481</f>
        <v>0</v>
      </c>
    </row>
    <row r="142" s="10" customFormat="1" ht="22.8" customHeight="1">
      <c r="B142" s="210"/>
      <c r="C142" s="211"/>
      <c r="D142" s="212" t="s">
        <v>72</v>
      </c>
      <c r="E142" s="248" t="s">
        <v>81</v>
      </c>
      <c r="F142" s="248" t="s">
        <v>1509</v>
      </c>
      <c r="G142" s="211"/>
      <c r="H142" s="211"/>
      <c r="I142" s="214"/>
      <c r="J142" s="249">
        <f>BK142</f>
        <v>0</v>
      </c>
      <c r="K142" s="211"/>
      <c r="L142" s="216"/>
      <c r="M142" s="217"/>
      <c r="N142" s="218"/>
      <c r="O142" s="218"/>
      <c r="P142" s="219">
        <f>SUM(P143:P191)</f>
        <v>0</v>
      </c>
      <c r="Q142" s="218"/>
      <c r="R142" s="219">
        <f>SUM(R143:R191)</f>
        <v>0</v>
      </c>
      <c r="S142" s="218"/>
      <c r="T142" s="220">
        <f>SUM(T143:T191)</f>
        <v>0</v>
      </c>
      <c r="AR142" s="221" t="s">
        <v>81</v>
      </c>
      <c r="AT142" s="222" t="s">
        <v>72</v>
      </c>
      <c r="AU142" s="222" t="s">
        <v>81</v>
      </c>
      <c r="AY142" s="221" t="s">
        <v>208</v>
      </c>
      <c r="BK142" s="223">
        <f>SUM(BK143:BK191)</f>
        <v>0</v>
      </c>
    </row>
    <row r="143" s="1" customFormat="1" ht="24" customHeight="1">
      <c r="B143" s="37"/>
      <c r="C143" s="224" t="s">
        <v>81</v>
      </c>
      <c r="D143" s="224" t="s">
        <v>209</v>
      </c>
      <c r="E143" s="225" t="s">
        <v>1510</v>
      </c>
      <c r="F143" s="226" t="s">
        <v>1511</v>
      </c>
      <c r="G143" s="227" t="s">
        <v>712</v>
      </c>
      <c r="H143" s="228">
        <v>672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221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221</v>
      </c>
      <c r="BM143" s="235" t="s">
        <v>1512</v>
      </c>
    </row>
    <row r="144" s="12" customFormat="1">
      <c r="B144" s="260"/>
      <c r="C144" s="261"/>
      <c r="D144" s="262" t="s">
        <v>1513</v>
      </c>
      <c r="E144" s="263" t="s">
        <v>1</v>
      </c>
      <c r="F144" s="264" t="s">
        <v>1514</v>
      </c>
      <c r="G144" s="261"/>
      <c r="H144" s="265">
        <v>672</v>
      </c>
      <c r="I144" s="266"/>
      <c r="J144" s="261"/>
      <c r="K144" s="261"/>
      <c r="L144" s="267"/>
      <c r="M144" s="268"/>
      <c r="N144" s="269"/>
      <c r="O144" s="269"/>
      <c r="P144" s="269"/>
      <c r="Q144" s="269"/>
      <c r="R144" s="269"/>
      <c r="S144" s="269"/>
      <c r="T144" s="270"/>
      <c r="AT144" s="271" t="s">
        <v>1513</v>
      </c>
      <c r="AU144" s="271" t="s">
        <v>83</v>
      </c>
      <c r="AV144" s="12" t="s">
        <v>83</v>
      </c>
      <c r="AW144" s="12" t="s">
        <v>31</v>
      </c>
      <c r="AX144" s="12" t="s">
        <v>73</v>
      </c>
      <c r="AY144" s="271" t="s">
        <v>208</v>
      </c>
    </row>
    <row r="145" s="13" customFormat="1">
      <c r="B145" s="272"/>
      <c r="C145" s="273"/>
      <c r="D145" s="262" t="s">
        <v>1513</v>
      </c>
      <c r="E145" s="274" t="s">
        <v>1</v>
      </c>
      <c r="F145" s="275" t="s">
        <v>1515</v>
      </c>
      <c r="G145" s="273"/>
      <c r="H145" s="276">
        <v>672</v>
      </c>
      <c r="I145" s="277"/>
      <c r="J145" s="273"/>
      <c r="K145" s="273"/>
      <c r="L145" s="278"/>
      <c r="M145" s="279"/>
      <c r="N145" s="280"/>
      <c r="O145" s="280"/>
      <c r="P145" s="280"/>
      <c r="Q145" s="280"/>
      <c r="R145" s="280"/>
      <c r="S145" s="280"/>
      <c r="T145" s="281"/>
      <c r="AT145" s="282" t="s">
        <v>1513</v>
      </c>
      <c r="AU145" s="282" t="s">
        <v>83</v>
      </c>
      <c r="AV145" s="13" t="s">
        <v>221</v>
      </c>
      <c r="AW145" s="13" t="s">
        <v>31</v>
      </c>
      <c r="AX145" s="13" t="s">
        <v>81</v>
      </c>
      <c r="AY145" s="282" t="s">
        <v>208</v>
      </c>
    </row>
    <row r="146" s="1" customFormat="1" ht="24" customHeight="1">
      <c r="B146" s="37"/>
      <c r="C146" s="224" t="s">
        <v>83</v>
      </c>
      <c r="D146" s="224" t="s">
        <v>209</v>
      </c>
      <c r="E146" s="225" t="s">
        <v>1516</v>
      </c>
      <c r="F146" s="226" t="s">
        <v>1517</v>
      </c>
      <c r="G146" s="227" t="s">
        <v>864</v>
      </c>
      <c r="H146" s="228">
        <v>120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221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221</v>
      </c>
      <c r="BM146" s="235" t="s">
        <v>1518</v>
      </c>
    </row>
    <row r="147" s="1" customFormat="1" ht="24" customHeight="1">
      <c r="B147" s="37"/>
      <c r="C147" s="224" t="s">
        <v>104</v>
      </c>
      <c r="D147" s="224" t="s">
        <v>209</v>
      </c>
      <c r="E147" s="225" t="s">
        <v>1519</v>
      </c>
      <c r="F147" s="226" t="s">
        <v>1520</v>
      </c>
      <c r="G147" s="227" t="s">
        <v>1521</v>
      </c>
      <c r="H147" s="228">
        <v>14</v>
      </c>
      <c r="I147" s="229"/>
      <c r="J147" s="230">
        <f>ROUND(I147*H147,2)</f>
        <v>0</v>
      </c>
      <c r="K147" s="226" t="s">
        <v>1</v>
      </c>
      <c r="L147" s="42"/>
      <c r="M147" s="231" t="s">
        <v>1</v>
      </c>
      <c r="N147" s="232" t="s">
        <v>38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221</v>
      </c>
      <c r="AT147" s="235" t="s">
        <v>209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221</v>
      </c>
      <c r="BM147" s="235" t="s">
        <v>1522</v>
      </c>
    </row>
    <row r="148" s="1" customFormat="1" ht="24" customHeight="1">
      <c r="B148" s="37"/>
      <c r="C148" s="224" t="s">
        <v>221</v>
      </c>
      <c r="D148" s="224" t="s">
        <v>209</v>
      </c>
      <c r="E148" s="225" t="s">
        <v>1523</v>
      </c>
      <c r="F148" s="226" t="s">
        <v>1524</v>
      </c>
      <c r="G148" s="227" t="s">
        <v>1525</v>
      </c>
      <c r="H148" s="228">
        <v>261.74400000000003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221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221</v>
      </c>
      <c r="BM148" s="235" t="s">
        <v>1526</v>
      </c>
    </row>
    <row r="149" s="12" customFormat="1">
      <c r="B149" s="260"/>
      <c r="C149" s="261"/>
      <c r="D149" s="262" t="s">
        <v>1513</v>
      </c>
      <c r="E149" s="263" t="s">
        <v>1</v>
      </c>
      <c r="F149" s="264" t="s">
        <v>1527</v>
      </c>
      <c r="G149" s="261"/>
      <c r="H149" s="265">
        <v>261.74400000000003</v>
      </c>
      <c r="I149" s="266"/>
      <c r="J149" s="261"/>
      <c r="K149" s="261"/>
      <c r="L149" s="267"/>
      <c r="M149" s="268"/>
      <c r="N149" s="269"/>
      <c r="O149" s="269"/>
      <c r="P149" s="269"/>
      <c r="Q149" s="269"/>
      <c r="R149" s="269"/>
      <c r="S149" s="269"/>
      <c r="T149" s="270"/>
      <c r="AT149" s="271" t="s">
        <v>1513</v>
      </c>
      <c r="AU149" s="271" t="s">
        <v>83</v>
      </c>
      <c r="AV149" s="12" t="s">
        <v>83</v>
      </c>
      <c r="AW149" s="12" t="s">
        <v>31</v>
      </c>
      <c r="AX149" s="12" t="s">
        <v>73</v>
      </c>
      <c r="AY149" s="271" t="s">
        <v>208</v>
      </c>
    </row>
    <row r="150" s="13" customFormat="1">
      <c r="B150" s="272"/>
      <c r="C150" s="273"/>
      <c r="D150" s="262" t="s">
        <v>1513</v>
      </c>
      <c r="E150" s="274" t="s">
        <v>1</v>
      </c>
      <c r="F150" s="275" t="s">
        <v>1515</v>
      </c>
      <c r="G150" s="273"/>
      <c r="H150" s="276">
        <v>261.74400000000003</v>
      </c>
      <c r="I150" s="277"/>
      <c r="J150" s="273"/>
      <c r="K150" s="273"/>
      <c r="L150" s="278"/>
      <c r="M150" s="279"/>
      <c r="N150" s="280"/>
      <c r="O150" s="280"/>
      <c r="P150" s="280"/>
      <c r="Q150" s="280"/>
      <c r="R150" s="280"/>
      <c r="S150" s="280"/>
      <c r="T150" s="281"/>
      <c r="AT150" s="282" t="s">
        <v>1513</v>
      </c>
      <c r="AU150" s="282" t="s">
        <v>83</v>
      </c>
      <c r="AV150" s="13" t="s">
        <v>221</v>
      </c>
      <c r="AW150" s="13" t="s">
        <v>31</v>
      </c>
      <c r="AX150" s="13" t="s">
        <v>81</v>
      </c>
      <c r="AY150" s="282" t="s">
        <v>208</v>
      </c>
    </row>
    <row r="151" s="1" customFormat="1" ht="16.5" customHeight="1">
      <c r="B151" s="37"/>
      <c r="C151" s="224" t="s">
        <v>207</v>
      </c>
      <c r="D151" s="224" t="s">
        <v>209</v>
      </c>
      <c r="E151" s="225" t="s">
        <v>1528</v>
      </c>
      <c r="F151" s="226" t="s">
        <v>1529</v>
      </c>
      <c r="G151" s="227" t="s">
        <v>1525</v>
      </c>
      <c r="H151" s="228">
        <v>261.74400000000003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221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221</v>
      </c>
      <c r="BM151" s="235" t="s">
        <v>1530</v>
      </c>
    </row>
    <row r="152" s="1" customFormat="1" ht="24" customHeight="1">
      <c r="B152" s="37"/>
      <c r="C152" s="224" t="s">
        <v>228</v>
      </c>
      <c r="D152" s="224" t="s">
        <v>209</v>
      </c>
      <c r="E152" s="225" t="s">
        <v>1531</v>
      </c>
      <c r="F152" s="226" t="s">
        <v>1532</v>
      </c>
      <c r="G152" s="227" t="s">
        <v>1525</v>
      </c>
      <c r="H152" s="228">
        <v>146.56899999999999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221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221</v>
      </c>
      <c r="BM152" s="235" t="s">
        <v>1533</v>
      </c>
    </row>
    <row r="153" s="12" customFormat="1">
      <c r="B153" s="260"/>
      <c r="C153" s="261"/>
      <c r="D153" s="262" t="s">
        <v>1513</v>
      </c>
      <c r="E153" s="263" t="s">
        <v>1</v>
      </c>
      <c r="F153" s="264" t="s">
        <v>1534</v>
      </c>
      <c r="G153" s="261"/>
      <c r="H153" s="265">
        <v>122.71875</v>
      </c>
      <c r="I153" s="266"/>
      <c r="J153" s="261"/>
      <c r="K153" s="261"/>
      <c r="L153" s="267"/>
      <c r="M153" s="268"/>
      <c r="N153" s="269"/>
      <c r="O153" s="269"/>
      <c r="P153" s="269"/>
      <c r="Q153" s="269"/>
      <c r="R153" s="269"/>
      <c r="S153" s="269"/>
      <c r="T153" s="270"/>
      <c r="AT153" s="271" t="s">
        <v>1513</v>
      </c>
      <c r="AU153" s="271" t="s">
        <v>83</v>
      </c>
      <c r="AV153" s="12" t="s">
        <v>83</v>
      </c>
      <c r="AW153" s="12" t="s">
        <v>31</v>
      </c>
      <c r="AX153" s="12" t="s">
        <v>73</v>
      </c>
      <c r="AY153" s="271" t="s">
        <v>208</v>
      </c>
    </row>
    <row r="154" s="12" customFormat="1">
      <c r="B154" s="260"/>
      <c r="C154" s="261"/>
      <c r="D154" s="262" t="s">
        <v>1513</v>
      </c>
      <c r="E154" s="263" t="s">
        <v>1</v>
      </c>
      <c r="F154" s="264" t="s">
        <v>1535</v>
      </c>
      <c r="G154" s="261"/>
      <c r="H154" s="265">
        <v>23.850000000000001</v>
      </c>
      <c r="I154" s="266"/>
      <c r="J154" s="261"/>
      <c r="K154" s="261"/>
      <c r="L154" s="267"/>
      <c r="M154" s="268"/>
      <c r="N154" s="269"/>
      <c r="O154" s="269"/>
      <c r="P154" s="269"/>
      <c r="Q154" s="269"/>
      <c r="R154" s="269"/>
      <c r="S154" s="269"/>
      <c r="T154" s="270"/>
      <c r="AT154" s="271" t="s">
        <v>1513</v>
      </c>
      <c r="AU154" s="271" t="s">
        <v>83</v>
      </c>
      <c r="AV154" s="12" t="s">
        <v>83</v>
      </c>
      <c r="AW154" s="12" t="s">
        <v>31</v>
      </c>
      <c r="AX154" s="12" t="s">
        <v>73</v>
      </c>
      <c r="AY154" s="271" t="s">
        <v>208</v>
      </c>
    </row>
    <row r="155" s="13" customFormat="1">
      <c r="B155" s="272"/>
      <c r="C155" s="273"/>
      <c r="D155" s="262" t="s">
        <v>1513</v>
      </c>
      <c r="E155" s="274" t="s">
        <v>1</v>
      </c>
      <c r="F155" s="275" t="s">
        <v>1515</v>
      </c>
      <c r="G155" s="273"/>
      <c r="H155" s="276">
        <v>146.56874999999999</v>
      </c>
      <c r="I155" s="277"/>
      <c r="J155" s="273"/>
      <c r="K155" s="273"/>
      <c r="L155" s="278"/>
      <c r="M155" s="279"/>
      <c r="N155" s="280"/>
      <c r="O155" s="280"/>
      <c r="P155" s="280"/>
      <c r="Q155" s="280"/>
      <c r="R155" s="280"/>
      <c r="S155" s="280"/>
      <c r="T155" s="281"/>
      <c r="AT155" s="282" t="s">
        <v>1513</v>
      </c>
      <c r="AU155" s="282" t="s">
        <v>83</v>
      </c>
      <c r="AV155" s="13" t="s">
        <v>221</v>
      </c>
      <c r="AW155" s="13" t="s">
        <v>31</v>
      </c>
      <c r="AX155" s="13" t="s">
        <v>81</v>
      </c>
      <c r="AY155" s="282" t="s">
        <v>208</v>
      </c>
    </row>
    <row r="156" s="1" customFormat="1" ht="24" customHeight="1">
      <c r="B156" s="37"/>
      <c r="C156" s="224" t="s">
        <v>302</v>
      </c>
      <c r="D156" s="224" t="s">
        <v>209</v>
      </c>
      <c r="E156" s="225" t="s">
        <v>1536</v>
      </c>
      <c r="F156" s="226" t="s">
        <v>1537</v>
      </c>
      <c r="G156" s="227" t="s">
        <v>1525</v>
      </c>
      <c r="H156" s="228">
        <v>146.56899999999999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1538</v>
      </c>
    </row>
    <row r="157" s="1" customFormat="1" ht="24" customHeight="1">
      <c r="B157" s="37"/>
      <c r="C157" s="224" t="s">
        <v>285</v>
      </c>
      <c r="D157" s="224" t="s">
        <v>209</v>
      </c>
      <c r="E157" s="225" t="s">
        <v>1539</v>
      </c>
      <c r="F157" s="226" t="s">
        <v>1540</v>
      </c>
      <c r="G157" s="227" t="s">
        <v>1525</v>
      </c>
      <c r="H157" s="228">
        <v>159.38399999999999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1541</v>
      </c>
    </row>
    <row r="158" s="12" customFormat="1">
      <c r="B158" s="260"/>
      <c r="C158" s="261"/>
      <c r="D158" s="262" t="s">
        <v>1513</v>
      </c>
      <c r="E158" s="263" t="s">
        <v>1</v>
      </c>
      <c r="F158" s="264" t="s">
        <v>1542</v>
      </c>
      <c r="G158" s="261"/>
      <c r="H158" s="265">
        <v>67.802625000000006</v>
      </c>
      <c r="I158" s="266"/>
      <c r="J158" s="261"/>
      <c r="K158" s="261"/>
      <c r="L158" s="267"/>
      <c r="M158" s="268"/>
      <c r="N158" s="269"/>
      <c r="O158" s="269"/>
      <c r="P158" s="269"/>
      <c r="Q158" s="269"/>
      <c r="R158" s="269"/>
      <c r="S158" s="269"/>
      <c r="T158" s="270"/>
      <c r="AT158" s="271" t="s">
        <v>1513</v>
      </c>
      <c r="AU158" s="271" t="s">
        <v>83</v>
      </c>
      <c r="AV158" s="12" t="s">
        <v>83</v>
      </c>
      <c r="AW158" s="12" t="s">
        <v>31</v>
      </c>
      <c r="AX158" s="12" t="s">
        <v>73</v>
      </c>
      <c r="AY158" s="271" t="s">
        <v>208</v>
      </c>
    </row>
    <row r="159" s="12" customFormat="1">
      <c r="B159" s="260"/>
      <c r="C159" s="261"/>
      <c r="D159" s="262" t="s">
        <v>1513</v>
      </c>
      <c r="E159" s="263" t="s">
        <v>1</v>
      </c>
      <c r="F159" s="264" t="s">
        <v>1543</v>
      </c>
      <c r="G159" s="261"/>
      <c r="H159" s="265">
        <v>2.2679999999999998</v>
      </c>
      <c r="I159" s="266"/>
      <c r="J159" s="261"/>
      <c r="K159" s="261"/>
      <c r="L159" s="267"/>
      <c r="M159" s="268"/>
      <c r="N159" s="269"/>
      <c r="O159" s="269"/>
      <c r="P159" s="269"/>
      <c r="Q159" s="269"/>
      <c r="R159" s="269"/>
      <c r="S159" s="269"/>
      <c r="T159" s="270"/>
      <c r="AT159" s="271" t="s">
        <v>1513</v>
      </c>
      <c r="AU159" s="271" t="s">
        <v>83</v>
      </c>
      <c r="AV159" s="12" t="s">
        <v>83</v>
      </c>
      <c r="AW159" s="12" t="s">
        <v>31</v>
      </c>
      <c r="AX159" s="12" t="s">
        <v>73</v>
      </c>
      <c r="AY159" s="271" t="s">
        <v>208</v>
      </c>
    </row>
    <row r="160" s="12" customFormat="1">
      <c r="B160" s="260"/>
      <c r="C160" s="261"/>
      <c r="D160" s="262" t="s">
        <v>1513</v>
      </c>
      <c r="E160" s="263" t="s">
        <v>1</v>
      </c>
      <c r="F160" s="264" t="s">
        <v>1544</v>
      </c>
      <c r="G160" s="261"/>
      <c r="H160" s="265">
        <v>2.9969999999999999</v>
      </c>
      <c r="I160" s="266"/>
      <c r="J160" s="261"/>
      <c r="K160" s="261"/>
      <c r="L160" s="267"/>
      <c r="M160" s="268"/>
      <c r="N160" s="269"/>
      <c r="O160" s="269"/>
      <c r="P160" s="269"/>
      <c r="Q160" s="269"/>
      <c r="R160" s="269"/>
      <c r="S160" s="269"/>
      <c r="T160" s="270"/>
      <c r="AT160" s="271" t="s">
        <v>1513</v>
      </c>
      <c r="AU160" s="271" t="s">
        <v>83</v>
      </c>
      <c r="AV160" s="12" t="s">
        <v>83</v>
      </c>
      <c r="AW160" s="12" t="s">
        <v>31</v>
      </c>
      <c r="AX160" s="12" t="s">
        <v>73</v>
      </c>
      <c r="AY160" s="271" t="s">
        <v>208</v>
      </c>
    </row>
    <row r="161" s="12" customFormat="1">
      <c r="B161" s="260"/>
      <c r="C161" s="261"/>
      <c r="D161" s="262" t="s">
        <v>1513</v>
      </c>
      <c r="E161" s="263" t="s">
        <v>1</v>
      </c>
      <c r="F161" s="264" t="s">
        <v>1545</v>
      </c>
      <c r="G161" s="261"/>
      <c r="H161" s="265">
        <v>1.87845</v>
      </c>
      <c r="I161" s="266"/>
      <c r="J161" s="261"/>
      <c r="K161" s="261"/>
      <c r="L161" s="267"/>
      <c r="M161" s="268"/>
      <c r="N161" s="269"/>
      <c r="O161" s="269"/>
      <c r="P161" s="269"/>
      <c r="Q161" s="269"/>
      <c r="R161" s="269"/>
      <c r="S161" s="269"/>
      <c r="T161" s="270"/>
      <c r="AT161" s="271" t="s">
        <v>1513</v>
      </c>
      <c r="AU161" s="271" t="s">
        <v>83</v>
      </c>
      <c r="AV161" s="12" t="s">
        <v>83</v>
      </c>
      <c r="AW161" s="12" t="s">
        <v>31</v>
      </c>
      <c r="AX161" s="12" t="s">
        <v>73</v>
      </c>
      <c r="AY161" s="271" t="s">
        <v>208</v>
      </c>
    </row>
    <row r="162" s="12" customFormat="1">
      <c r="B162" s="260"/>
      <c r="C162" s="261"/>
      <c r="D162" s="262" t="s">
        <v>1513</v>
      </c>
      <c r="E162" s="263" t="s">
        <v>1</v>
      </c>
      <c r="F162" s="264" t="s">
        <v>1546</v>
      </c>
      <c r="G162" s="261"/>
      <c r="H162" s="265">
        <v>0.60899999999999999</v>
      </c>
      <c r="I162" s="266"/>
      <c r="J162" s="261"/>
      <c r="K162" s="261"/>
      <c r="L162" s="267"/>
      <c r="M162" s="268"/>
      <c r="N162" s="269"/>
      <c r="O162" s="269"/>
      <c r="P162" s="269"/>
      <c r="Q162" s="269"/>
      <c r="R162" s="269"/>
      <c r="S162" s="269"/>
      <c r="T162" s="270"/>
      <c r="AT162" s="271" t="s">
        <v>1513</v>
      </c>
      <c r="AU162" s="271" t="s">
        <v>83</v>
      </c>
      <c r="AV162" s="12" t="s">
        <v>83</v>
      </c>
      <c r="AW162" s="12" t="s">
        <v>31</v>
      </c>
      <c r="AX162" s="12" t="s">
        <v>73</v>
      </c>
      <c r="AY162" s="271" t="s">
        <v>208</v>
      </c>
    </row>
    <row r="163" s="12" customFormat="1">
      <c r="B163" s="260"/>
      <c r="C163" s="261"/>
      <c r="D163" s="262" t="s">
        <v>1513</v>
      </c>
      <c r="E163" s="263" t="s">
        <v>1</v>
      </c>
      <c r="F163" s="264" t="s">
        <v>1547</v>
      </c>
      <c r="G163" s="261"/>
      <c r="H163" s="265">
        <v>19.117687499999999</v>
      </c>
      <c r="I163" s="266"/>
      <c r="J163" s="261"/>
      <c r="K163" s="261"/>
      <c r="L163" s="267"/>
      <c r="M163" s="268"/>
      <c r="N163" s="269"/>
      <c r="O163" s="269"/>
      <c r="P163" s="269"/>
      <c r="Q163" s="269"/>
      <c r="R163" s="269"/>
      <c r="S163" s="269"/>
      <c r="T163" s="270"/>
      <c r="AT163" s="271" t="s">
        <v>1513</v>
      </c>
      <c r="AU163" s="271" t="s">
        <v>83</v>
      </c>
      <c r="AV163" s="12" t="s">
        <v>83</v>
      </c>
      <c r="AW163" s="12" t="s">
        <v>31</v>
      </c>
      <c r="AX163" s="12" t="s">
        <v>73</v>
      </c>
      <c r="AY163" s="271" t="s">
        <v>208</v>
      </c>
    </row>
    <row r="164" s="12" customFormat="1">
      <c r="B164" s="260"/>
      <c r="C164" s="261"/>
      <c r="D164" s="262" t="s">
        <v>1513</v>
      </c>
      <c r="E164" s="263" t="s">
        <v>1</v>
      </c>
      <c r="F164" s="264" t="s">
        <v>1548</v>
      </c>
      <c r="G164" s="261"/>
      <c r="H164" s="265">
        <v>4.7925000000000004</v>
      </c>
      <c r="I164" s="266"/>
      <c r="J164" s="261"/>
      <c r="K164" s="261"/>
      <c r="L164" s="267"/>
      <c r="M164" s="268"/>
      <c r="N164" s="269"/>
      <c r="O164" s="269"/>
      <c r="P164" s="269"/>
      <c r="Q164" s="269"/>
      <c r="R164" s="269"/>
      <c r="S164" s="269"/>
      <c r="T164" s="270"/>
      <c r="AT164" s="271" t="s">
        <v>1513</v>
      </c>
      <c r="AU164" s="271" t="s">
        <v>83</v>
      </c>
      <c r="AV164" s="12" t="s">
        <v>83</v>
      </c>
      <c r="AW164" s="12" t="s">
        <v>31</v>
      </c>
      <c r="AX164" s="12" t="s">
        <v>73</v>
      </c>
      <c r="AY164" s="271" t="s">
        <v>208</v>
      </c>
    </row>
    <row r="165" s="12" customFormat="1">
      <c r="B165" s="260"/>
      <c r="C165" s="261"/>
      <c r="D165" s="262" t="s">
        <v>1513</v>
      </c>
      <c r="E165" s="263" t="s">
        <v>1</v>
      </c>
      <c r="F165" s="264" t="s">
        <v>1549</v>
      </c>
      <c r="G165" s="261"/>
      <c r="H165" s="265">
        <v>1.008</v>
      </c>
      <c r="I165" s="266"/>
      <c r="J165" s="261"/>
      <c r="K165" s="261"/>
      <c r="L165" s="267"/>
      <c r="M165" s="268"/>
      <c r="N165" s="269"/>
      <c r="O165" s="269"/>
      <c r="P165" s="269"/>
      <c r="Q165" s="269"/>
      <c r="R165" s="269"/>
      <c r="S165" s="269"/>
      <c r="T165" s="270"/>
      <c r="AT165" s="271" t="s">
        <v>1513</v>
      </c>
      <c r="AU165" s="271" t="s">
        <v>83</v>
      </c>
      <c r="AV165" s="12" t="s">
        <v>83</v>
      </c>
      <c r="AW165" s="12" t="s">
        <v>31</v>
      </c>
      <c r="AX165" s="12" t="s">
        <v>73</v>
      </c>
      <c r="AY165" s="271" t="s">
        <v>208</v>
      </c>
    </row>
    <row r="166" s="12" customFormat="1">
      <c r="B166" s="260"/>
      <c r="C166" s="261"/>
      <c r="D166" s="262" t="s">
        <v>1513</v>
      </c>
      <c r="E166" s="263" t="s">
        <v>1</v>
      </c>
      <c r="F166" s="264" t="s">
        <v>1550</v>
      </c>
      <c r="G166" s="261"/>
      <c r="H166" s="265">
        <v>1.4490000000000001</v>
      </c>
      <c r="I166" s="266"/>
      <c r="J166" s="261"/>
      <c r="K166" s="261"/>
      <c r="L166" s="267"/>
      <c r="M166" s="268"/>
      <c r="N166" s="269"/>
      <c r="O166" s="269"/>
      <c r="P166" s="269"/>
      <c r="Q166" s="269"/>
      <c r="R166" s="269"/>
      <c r="S166" s="269"/>
      <c r="T166" s="270"/>
      <c r="AT166" s="271" t="s">
        <v>1513</v>
      </c>
      <c r="AU166" s="271" t="s">
        <v>83</v>
      </c>
      <c r="AV166" s="12" t="s">
        <v>83</v>
      </c>
      <c r="AW166" s="12" t="s">
        <v>31</v>
      </c>
      <c r="AX166" s="12" t="s">
        <v>73</v>
      </c>
      <c r="AY166" s="271" t="s">
        <v>208</v>
      </c>
    </row>
    <row r="167" s="12" customFormat="1">
      <c r="B167" s="260"/>
      <c r="C167" s="261"/>
      <c r="D167" s="262" t="s">
        <v>1513</v>
      </c>
      <c r="E167" s="263" t="s">
        <v>1</v>
      </c>
      <c r="F167" s="264" t="s">
        <v>1551</v>
      </c>
      <c r="G167" s="261"/>
      <c r="H167" s="265">
        <v>1.3162499999999999</v>
      </c>
      <c r="I167" s="266"/>
      <c r="J167" s="261"/>
      <c r="K167" s="261"/>
      <c r="L167" s="267"/>
      <c r="M167" s="268"/>
      <c r="N167" s="269"/>
      <c r="O167" s="269"/>
      <c r="P167" s="269"/>
      <c r="Q167" s="269"/>
      <c r="R167" s="269"/>
      <c r="S167" s="269"/>
      <c r="T167" s="270"/>
      <c r="AT167" s="271" t="s">
        <v>1513</v>
      </c>
      <c r="AU167" s="271" t="s">
        <v>83</v>
      </c>
      <c r="AV167" s="12" t="s">
        <v>83</v>
      </c>
      <c r="AW167" s="12" t="s">
        <v>31</v>
      </c>
      <c r="AX167" s="12" t="s">
        <v>73</v>
      </c>
      <c r="AY167" s="271" t="s">
        <v>208</v>
      </c>
    </row>
    <row r="168" s="12" customFormat="1">
      <c r="B168" s="260"/>
      <c r="C168" s="261"/>
      <c r="D168" s="262" t="s">
        <v>1513</v>
      </c>
      <c r="E168" s="263" t="s">
        <v>1</v>
      </c>
      <c r="F168" s="264" t="s">
        <v>1552</v>
      </c>
      <c r="G168" s="261"/>
      <c r="H168" s="265">
        <v>0.16200000000000001</v>
      </c>
      <c r="I168" s="266"/>
      <c r="J168" s="261"/>
      <c r="K168" s="261"/>
      <c r="L168" s="267"/>
      <c r="M168" s="268"/>
      <c r="N168" s="269"/>
      <c r="O168" s="269"/>
      <c r="P168" s="269"/>
      <c r="Q168" s="269"/>
      <c r="R168" s="269"/>
      <c r="S168" s="269"/>
      <c r="T168" s="270"/>
      <c r="AT168" s="271" t="s">
        <v>1513</v>
      </c>
      <c r="AU168" s="271" t="s">
        <v>83</v>
      </c>
      <c r="AV168" s="12" t="s">
        <v>83</v>
      </c>
      <c r="AW168" s="12" t="s">
        <v>31</v>
      </c>
      <c r="AX168" s="12" t="s">
        <v>73</v>
      </c>
      <c r="AY168" s="271" t="s">
        <v>208</v>
      </c>
    </row>
    <row r="169" s="12" customFormat="1">
      <c r="B169" s="260"/>
      <c r="C169" s="261"/>
      <c r="D169" s="262" t="s">
        <v>1513</v>
      </c>
      <c r="E169" s="263" t="s">
        <v>1</v>
      </c>
      <c r="F169" s="264" t="s">
        <v>1553</v>
      </c>
      <c r="G169" s="261"/>
      <c r="H169" s="265">
        <v>8.4037500000000005</v>
      </c>
      <c r="I169" s="266"/>
      <c r="J169" s="261"/>
      <c r="K169" s="261"/>
      <c r="L169" s="267"/>
      <c r="M169" s="268"/>
      <c r="N169" s="269"/>
      <c r="O169" s="269"/>
      <c r="P169" s="269"/>
      <c r="Q169" s="269"/>
      <c r="R169" s="269"/>
      <c r="S169" s="269"/>
      <c r="T169" s="270"/>
      <c r="AT169" s="271" t="s">
        <v>1513</v>
      </c>
      <c r="AU169" s="271" t="s">
        <v>83</v>
      </c>
      <c r="AV169" s="12" t="s">
        <v>83</v>
      </c>
      <c r="AW169" s="12" t="s">
        <v>31</v>
      </c>
      <c r="AX169" s="12" t="s">
        <v>73</v>
      </c>
      <c r="AY169" s="271" t="s">
        <v>208</v>
      </c>
    </row>
    <row r="170" s="12" customFormat="1">
      <c r="B170" s="260"/>
      <c r="C170" s="261"/>
      <c r="D170" s="262" t="s">
        <v>1513</v>
      </c>
      <c r="E170" s="263" t="s">
        <v>1</v>
      </c>
      <c r="F170" s="264" t="s">
        <v>1554</v>
      </c>
      <c r="G170" s="261"/>
      <c r="H170" s="265">
        <v>0.94499999999999995</v>
      </c>
      <c r="I170" s="266"/>
      <c r="J170" s="261"/>
      <c r="K170" s="261"/>
      <c r="L170" s="267"/>
      <c r="M170" s="268"/>
      <c r="N170" s="269"/>
      <c r="O170" s="269"/>
      <c r="P170" s="269"/>
      <c r="Q170" s="269"/>
      <c r="R170" s="269"/>
      <c r="S170" s="269"/>
      <c r="T170" s="270"/>
      <c r="AT170" s="271" t="s">
        <v>1513</v>
      </c>
      <c r="AU170" s="271" t="s">
        <v>83</v>
      </c>
      <c r="AV170" s="12" t="s">
        <v>83</v>
      </c>
      <c r="AW170" s="12" t="s">
        <v>31</v>
      </c>
      <c r="AX170" s="12" t="s">
        <v>73</v>
      </c>
      <c r="AY170" s="271" t="s">
        <v>208</v>
      </c>
    </row>
    <row r="171" s="12" customFormat="1">
      <c r="B171" s="260"/>
      <c r="C171" s="261"/>
      <c r="D171" s="262" t="s">
        <v>1513</v>
      </c>
      <c r="E171" s="263" t="s">
        <v>1</v>
      </c>
      <c r="F171" s="264" t="s">
        <v>1555</v>
      </c>
      <c r="G171" s="261"/>
      <c r="H171" s="265">
        <v>46.418399999999998</v>
      </c>
      <c r="I171" s="266"/>
      <c r="J171" s="261"/>
      <c r="K171" s="261"/>
      <c r="L171" s="267"/>
      <c r="M171" s="268"/>
      <c r="N171" s="269"/>
      <c r="O171" s="269"/>
      <c r="P171" s="269"/>
      <c r="Q171" s="269"/>
      <c r="R171" s="269"/>
      <c r="S171" s="269"/>
      <c r="T171" s="270"/>
      <c r="AT171" s="271" t="s">
        <v>1513</v>
      </c>
      <c r="AU171" s="271" t="s">
        <v>83</v>
      </c>
      <c r="AV171" s="12" t="s">
        <v>83</v>
      </c>
      <c r="AW171" s="12" t="s">
        <v>31</v>
      </c>
      <c r="AX171" s="12" t="s">
        <v>73</v>
      </c>
      <c r="AY171" s="271" t="s">
        <v>208</v>
      </c>
    </row>
    <row r="172" s="12" customFormat="1">
      <c r="B172" s="260"/>
      <c r="C172" s="261"/>
      <c r="D172" s="262" t="s">
        <v>1513</v>
      </c>
      <c r="E172" s="263" t="s">
        <v>1</v>
      </c>
      <c r="F172" s="264" t="s">
        <v>1556</v>
      </c>
      <c r="G172" s="261"/>
      <c r="H172" s="265">
        <v>0.216</v>
      </c>
      <c r="I172" s="266"/>
      <c r="J172" s="261"/>
      <c r="K172" s="261"/>
      <c r="L172" s="267"/>
      <c r="M172" s="268"/>
      <c r="N172" s="269"/>
      <c r="O172" s="269"/>
      <c r="P172" s="269"/>
      <c r="Q172" s="269"/>
      <c r="R172" s="269"/>
      <c r="S172" s="269"/>
      <c r="T172" s="270"/>
      <c r="AT172" s="271" t="s">
        <v>1513</v>
      </c>
      <c r="AU172" s="271" t="s">
        <v>83</v>
      </c>
      <c r="AV172" s="12" t="s">
        <v>83</v>
      </c>
      <c r="AW172" s="12" t="s">
        <v>31</v>
      </c>
      <c r="AX172" s="12" t="s">
        <v>73</v>
      </c>
      <c r="AY172" s="271" t="s">
        <v>208</v>
      </c>
    </row>
    <row r="173" s="13" customFormat="1">
      <c r="B173" s="272"/>
      <c r="C173" s="273"/>
      <c r="D173" s="262" t="s">
        <v>1513</v>
      </c>
      <c r="E173" s="274" t="s">
        <v>1</v>
      </c>
      <c r="F173" s="275" t="s">
        <v>1515</v>
      </c>
      <c r="G173" s="273"/>
      <c r="H173" s="276">
        <v>159.38366250000001</v>
      </c>
      <c r="I173" s="277"/>
      <c r="J173" s="273"/>
      <c r="K173" s="273"/>
      <c r="L173" s="278"/>
      <c r="M173" s="279"/>
      <c r="N173" s="280"/>
      <c r="O173" s="280"/>
      <c r="P173" s="280"/>
      <c r="Q173" s="280"/>
      <c r="R173" s="280"/>
      <c r="S173" s="280"/>
      <c r="T173" s="281"/>
      <c r="AT173" s="282" t="s">
        <v>1513</v>
      </c>
      <c r="AU173" s="282" t="s">
        <v>83</v>
      </c>
      <c r="AV173" s="13" t="s">
        <v>221</v>
      </c>
      <c r="AW173" s="13" t="s">
        <v>31</v>
      </c>
      <c r="AX173" s="13" t="s">
        <v>81</v>
      </c>
      <c r="AY173" s="282" t="s">
        <v>208</v>
      </c>
    </row>
    <row r="174" s="1" customFormat="1" ht="24" customHeight="1">
      <c r="B174" s="37"/>
      <c r="C174" s="224" t="s">
        <v>309</v>
      </c>
      <c r="D174" s="224" t="s">
        <v>209</v>
      </c>
      <c r="E174" s="225" t="s">
        <v>1557</v>
      </c>
      <c r="F174" s="226" t="s">
        <v>1558</v>
      </c>
      <c r="G174" s="227" t="s">
        <v>1525</v>
      </c>
      <c r="H174" s="228">
        <v>159.38399999999999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1559</v>
      </c>
    </row>
    <row r="175" s="1" customFormat="1" ht="16.5" customHeight="1">
      <c r="B175" s="37"/>
      <c r="C175" s="224" t="s">
        <v>313</v>
      </c>
      <c r="D175" s="224" t="s">
        <v>209</v>
      </c>
      <c r="E175" s="225" t="s">
        <v>1560</v>
      </c>
      <c r="F175" s="226" t="s">
        <v>1561</v>
      </c>
      <c r="G175" s="227" t="s">
        <v>1525</v>
      </c>
      <c r="H175" s="228">
        <v>9.2899999999999991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1562</v>
      </c>
    </row>
    <row r="176" s="12" customFormat="1">
      <c r="B176" s="260"/>
      <c r="C176" s="261"/>
      <c r="D176" s="262" t="s">
        <v>1513</v>
      </c>
      <c r="E176" s="263" t="s">
        <v>1</v>
      </c>
      <c r="F176" s="264" t="s">
        <v>1563</v>
      </c>
      <c r="G176" s="261"/>
      <c r="H176" s="265">
        <v>5.04</v>
      </c>
      <c r="I176" s="266"/>
      <c r="J176" s="261"/>
      <c r="K176" s="261"/>
      <c r="L176" s="267"/>
      <c r="M176" s="268"/>
      <c r="N176" s="269"/>
      <c r="O176" s="269"/>
      <c r="P176" s="269"/>
      <c r="Q176" s="269"/>
      <c r="R176" s="269"/>
      <c r="S176" s="269"/>
      <c r="T176" s="270"/>
      <c r="AT176" s="271" t="s">
        <v>1513</v>
      </c>
      <c r="AU176" s="271" t="s">
        <v>83</v>
      </c>
      <c r="AV176" s="12" t="s">
        <v>83</v>
      </c>
      <c r="AW176" s="12" t="s">
        <v>31</v>
      </c>
      <c r="AX176" s="12" t="s">
        <v>73</v>
      </c>
      <c r="AY176" s="271" t="s">
        <v>208</v>
      </c>
    </row>
    <row r="177" s="12" customFormat="1">
      <c r="B177" s="260"/>
      <c r="C177" s="261"/>
      <c r="D177" s="262" t="s">
        <v>1513</v>
      </c>
      <c r="E177" s="263" t="s">
        <v>1</v>
      </c>
      <c r="F177" s="264" t="s">
        <v>1564</v>
      </c>
      <c r="G177" s="261"/>
      <c r="H177" s="265">
        <v>4.25</v>
      </c>
      <c r="I177" s="266"/>
      <c r="J177" s="261"/>
      <c r="K177" s="261"/>
      <c r="L177" s="267"/>
      <c r="M177" s="268"/>
      <c r="N177" s="269"/>
      <c r="O177" s="269"/>
      <c r="P177" s="269"/>
      <c r="Q177" s="269"/>
      <c r="R177" s="269"/>
      <c r="S177" s="269"/>
      <c r="T177" s="270"/>
      <c r="AT177" s="271" t="s">
        <v>1513</v>
      </c>
      <c r="AU177" s="271" t="s">
        <v>83</v>
      </c>
      <c r="AV177" s="12" t="s">
        <v>83</v>
      </c>
      <c r="AW177" s="12" t="s">
        <v>31</v>
      </c>
      <c r="AX177" s="12" t="s">
        <v>73</v>
      </c>
      <c r="AY177" s="271" t="s">
        <v>208</v>
      </c>
    </row>
    <row r="178" s="13" customFormat="1">
      <c r="B178" s="272"/>
      <c r="C178" s="273"/>
      <c r="D178" s="262" t="s">
        <v>1513</v>
      </c>
      <c r="E178" s="274" t="s">
        <v>1</v>
      </c>
      <c r="F178" s="275" t="s">
        <v>1515</v>
      </c>
      <c r="G178" s="273"/>
      <c r="H178" s="276">
        <v>9.2899999999999991</v>
      </c>
      <c r="I178" s="277"/>
      <c r="J178" s="273"/>
      <c r="K178" s="273"/>
      <c r="L178" s="278"/>
      <c r="M178" s="279"/>
      <c r="N178" s="280"/>
      <c r="O178" s="280"/>
      <c r="P178" s="280"/>
      <c r="Q178" s="280"/>
      <c r="R178" s="280"/>
      <c r="S178" s="280"/>
      <c r="T178" s="281"/>
      <c r="AT178" s="282" t="s">
        <v>1513</v>
      </c>
      <c r="AU178" s="282" t="s">
        <v>83</v>
      </c>
      <c r="AV178" s="13" t="s">
        <v>221</v>
      </c>
      <c r="AW178" s="13" t="s">
        <v>31</v>
      </c>
      <c r="AX178" s="13" t="s">
        <v>81</v>
      </c>
      <c r="AY178" s="282" t="s">
        <v>208</v>
      </c>
    </row>
    <row r="179" s="1" customFormat="1" ht="16.5" customHeight="1">
      <c r="B179" s="37"/>
      <c r="C179" s="224" t="s">
        <v>317</v>
      </c>
      <c r="D179" s="224" t="s">
        <v>209</v>
      </c>
      <c r="E179" s="225" t="s">
        <v>1565</v>
      </c>
      <c r="F179" s="226" t="s">
        <v>1566</v>
      </c>
      <c r="G179" s="227" t="s">
        <v>1525</v>
      </c>
      <c r="H179" s="228">
        <v>9.2899999999999991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1567</v>
      </c>
    </row>
    <row r="180" s="1" customFormat="1" ht="16.5" customHeight="1">
      <c r="B180" s="37"/>
      <c r="C180" s="224" t="s">
        <v>321</v>
      </c>
      <c r="D180" s="224" t="s">
        <v>209</v>
      </c>
      <c r="E180" s="225" t="s">
        <v>1568</v>
      </c>
      <c r="F180" s="226" t="s">
        <v>1569</v>
      </c>
      <c r="G180" s="227" t="s">
        <v>712</v>
      </c>
      <c r="H180" s="228">
        <v>44.600000000000001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1570</v>
      </c>
    </row>
    <row r="181" s="1" customFormat="1" ht="24" customHeight="1">
      <c r="B181" s="37"/>
      <c r="C181" s="224" t="s">
        <v>325</v>
      </c>
      <c r="D181" s="224" t="s">
        <v>209</v>
      </c>
      <c r="E181" s="225" t="s">
        <v>1571</v>
      </c>
      <c r="F181" s="226" t="s">
        <v>1572</v>
      </c>
      <c r="G181" s="227" t="s">
        <v>712</v>
      </c>
      <c r="H181" s="228">
        <v>44.600000000000001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1573</v>
      </c>
    </row>
    <row r="182" s="1" customFormat="1" ht="24" customHeight="1">
      <c r="B182" s="37"/>
      <c r="C182" s="224" t="s">
        <v>329</v>
      </c>
      <c r="D182" s="224" t="s">
        <v>209</v>
      </c>
      <c r="E182" s="225" t="s">
        <v>1574</v>
      </c>
      <c r="F182" s="226" t="s">
        <v>1575</v>
      </c>
      <c r="G182" s="227" t="s">
        <v>1525</v>
      </c>
      <c r="H182" s="228">
        <v>69.388999999999996</v>
      </c>
      <c r="I182" s="229"/>
      <c r="J182" s="230">
        <f>ROUND(I182*H182,2)</f>
        <v>0</v>
      </c>
      <c r="K182" s="226" t="s">
        <v>1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221</v>
      </c>
      <c r="AT182" s="235" t="s">
        <v>209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221</v>
      </c>
      <c r="BM182" s="235" t="s">
        <v>1576</v>
      </c>
    </row>
    <row r="183" s="12" customFormat="1">
      <c r="B183" s="260"/>
      <c r="C183" s="261"/>
      <c r="D183" s="262" t="s">
        <v>1513</v>
      </c>
      <c r="E183" s="263" t="s">
        <v>1</v>
      </c>
      <c r="F183" s="264" t="s">
        <v>1577</v>
      </c>
      <c r="G183" s="261"/>
      <c r="H183" s="265">
        <v>69.388999999999996</v>
      </c>
      <c r="I183" s="266"/>
      <c r="J183" s="261"/>
      <c r="K183" s="261"/>
      <c r="L183" s="267"/>
      <c r="M183" s="268"/>
      <c r="N183" s="269"/>
      <c r="O183" s="269"/>
      <c r="P183" s="269"/>
      <c r="Q183" s="269"/>
      <c r="R183" s="269"/>
      <c r="S183" s="269"/>
      <c r="T183" s="270"/>
      <c r="AT183" s="271" t="s">
        <v>1513</v>
      </c>
      <c r="AU183" s="271" t="s">
        <v>83</v>
      </c>
      <c r="AV183" s="12" t="s">
        <v>83</v>
      </c>
      <c r="AW183" s="12" t="s">
        <v>31</v>
      </c>
      <c r="AX183" s="12" t="s">
        <v>73</v>
      </c>
      <c r="AY183" s="271" t="s">
        <v>208</v>
      </c>
    </row>
    <row r="184" s="13" customFormat="1">
      <c r="B184" s="272"/>
      <c r="C184" s="273"/>
      <c r="D184" s="262" t="s">
        <v>1513</v>
      </c>
      <c r="E184" s="274" t="s">
        <v>1</v>
      </c>
      <c r="F184" s="275" t="s">
        <v>1515</v>
      </c>
      <c r="G184" s="273"/>
      <c r="H184" s="276">
        <v>69.388999999999996</v>
      </c>
      <c r="I184" s="277"/>
      <c r="J184" s="273"/>
      <c r="K184" s="273"/>
      <c r="L184" s="278"/>
      <c r="M184" s="279"/>
      <c r="N184" s="280"/>
      <c r="O184" s="280"/>
      <c r="P184" s="280"/>
      <c r="Q184" s="280"/>
      <c r="R184" s="280"/>
      <c r="S184" s="280"/>
      <c r="T184" s="281"/>
      <c r="AT184" s="282" t="s">
        <v>1513</v>
      </c>
      <c r="AU184" s="282" t="s">
        <v>83</v>
      </c>
      <c r="AV184" s="13" t="s">
        <v>221</v>
      </c>
      <c r="AW184" s="13" t="s">
        <v>31</v>
      </c>
      <c r="AX184" s="13" t="s">
        <v>81</v>
      </c>
      <c r="AY184" s="282" t="s">
        <v>208</v>
      </c>
    </row>
    <row r="185" s="1" customFormat="1" ht="24" customHeight="1">
      <c r="B185" s="37"/>
      <c r="C185" s="224" t="s">
        <v>8</v>
      </c>
      <c r="D185" s="224" t="s">
        <v>209</v>
      </c>
      <c r="E185" s="225" t="s">
        <v>1578</v>
      </c>
      <c r="F185" s="226" t="s">
        <v>1579</v>
      </c>
      <c r="G185" s="227" t="s">
        <v>1525</v>
      </c>
      <c r="H185" s="228">
        <v>375.423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221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221</v>
      </c>
      <c r="BM185" s="235" t="s">
        <v>1580</v>
      </c>
    </row>
    <row r="186" s="12" customFormat="1">
      <c r="B186" s="260"/>
      <c r="C186" s="261"/>
      <c r="D186" s="262" t="s">
        <v>1513</v>
      </c>
      <c r="E186" s="263" t="s">
        <v>1</v>
      </c>
      <c r="F186" s="264" t="s">
        <v>1581</v>
      </c>
      <c r="G186" s="261"/>
      <c r="H186" s="265">
        <v>375.423</v>
      </c>
      <c r="I186" s="266"/>
      <c r="J186" s="261"/>
      <c r="K186" s="261"/>
      <c r="L186" s="267"/>
      <c r="M186" s="268"/>
      <c r="N186" s="269"/>
      <c r="O186" s="269"/>
      <c r="P186" s="269"/>
      <c r="Q186" s="269"/>
      <c r="R186" s="269"/>
      <c r="S186" s="269"/>
      <c r="T186" s="270"/>
      <c r="AT186" s="271" t="s">
        <v>1513</v>
      </c>
      <c r="AU186" s="271" t="s">
        <v>83</v>
      </c>
      <c r="AV186" s="12" t="s">
        <v>83</v>
      </c>
      <c r="AW186" s="12" t="s">
        <v>31</v>
      </c>
      <c r="AX186" s="12" t="s">
        <v>73</v>
      </c>
      <c r="AY186" s="271" t="s">
        <v>208</v>
      </c>
    </row>
    <row r="187" s="13" customFormat="1">
      <c r="B187" s="272"/>
      <c r="C187" s="273"/>
      <c r="D187" s="262" t="s">
        <v>1513</v>
      </c>
      <c r="E187" s="274" t="s">
        <v>1</v>
      </c>
      <c r="F187" s="275" t="s">
        <v>1515</v>
      </c>
      <c r="G187" s="273"/>
      <c r="H187" s="276">
        <v>375.423</v>
      </c>
      <c r="I187" s="277"/>
      <c r="J187" s="273"/>
      <c r="K187" s="273"/>
      <c r="L187" s="278"/>
      <c r="M187" s="279"/>
      <c r="N187" s="280"/>
      <c r="O187" s="280"/>
      <c r="P187" s="280"/>
      <c r="Q187" s="280"/>
      <c r="R187" s="280"/>
      <c r="S187" s="280"/>
      <c r="T187" s="281"/>
      <c r="AT187" s="282" t="s">
        <v>1513</v>
      </c>
      <c r="AU187" s="282" t="s">
        <v>83</v>
      </c>
      <c r="AV187" s="13" t="s">
        <v>221</v>
      </c>
      <c r="AW187" s="13" t="s">
        <v>31</v>
      </c>
      <c r="AX187" s="13" t="s">
        <v>81</v>
      </c>
      <c r="AY187" s="282" t="s">
        <v>208</v>
      </c>
    </row>
    <row r="188" s="1" customFormat="1" ht="16.5" customHeight="1">
      <c r="B188" s="37"/>
      <c r="C188" s="224" t="s">
        <v>336</v>
      </c>
      <c r="D188" s="224" t="s">
        <v>209</v>
      </c>
      <c r="E188" s="225" t="s">
        <v>1582</v>
      </c>
      <c r="F188" s="226" t="s">
        <v>1583</v>
      </c>
      <c r="G188" s="227" t="s">
        <v>1525</v>
      </c>
      <c r="H188" s="228">
        <v>375.423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221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221</v>
      </c>
      <c r="BM188" s="235" t="s">
        <v>1584</v>
      </c>
    </row>
    <row r="189" s="1" customFormat="1" ht="24" customHeight="1">
      <c r="B189" s="37"/>
      <c r="C189" s="224" t="s">
        <v>341</v>
      </c>
      <c r="D189" s="224" t="s">
        <v>209</v>
      </c>
      <c r="E189" s="225" t="s">
        <v>1585</v>
      </c>
      <c r="F189" s="226" t="s">
        <v>1586</v>
      </c>
      <c r="G189" s="227" t="s">
        <v>1525</v>
      </c>
      <c r="H189" s="228">
        <v>42.18</v>
      </c>
      <c r="I189" s="229"/>
      <c r="J189" s="230">
        <f>ROUND(I189*H189,2)</f>
        <v>0</v>
      </c>
      <c r="K189" s="226" t="s">
        <v>1</v>
      </c>
      <c r="L189" s="42"/>
      <c r="M189" s="231" t="s">
        <v>1</v>
      </c>
      <c r="N189" s="232" t="s">
        <v>38</v>
      </c>
      <c r="O189" s="85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221</v>
      </c>
      <c r="AT189" s="235" t="s">
        <v>209</v>
      </c>
      <c r="AU189" s="235" t="s">
        <v>83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221</v>
      </c>
      <c r="BM189" s="235" t="s">
        <v>1587</v>
      </c>
    </row>
    <row r="190" s="12" customFormat="1">
      <c r="B190" s="260"/>
      <c r="C190" s="261"/>
      <c r="D190" s="262" t="s">
        <v>1513</v>
      </c>
      <c r="E190" s="263" t="s">
        <v>1</v>
      </c>
      <c r="F190" s="264" t="s">
        <v>1588</v>
      </c>
      <c r="G190" s="261"/>
      <c r="H190" s="265">
        <v>42.18</v>
      </c>
      <c r="I190" s="266"/>
      <c r="J190" s="261"/>
      <c r="K190" s="261"/>
      <c r="L190" s="267"/>
      <c r="M190" s="268"/>
      <c r="N190" s="269"/>
      <c r="O190" s="269"/>
      <c r="P190" s="269"/>
      <c r="Q190" s="269"/>
      <c r="R190" s="269"/>
      <c r="S190" s="269"/>
      <c r="T190" s="270"/>
      <c r="AT190" s="271" t="s">
        <v>1513</v>
      </c>
      <c r="AU190" s="271" t="s">
        <v>83</v>
      </c>
      <c r="AV190" s="12" t="s">
        <v>83</v>
      </c>
      <c r="AW190" s="12" t="s">
        <v>31</v>
      </c>
      <c r="AX190" s="12" t="s">
        <v>73</v>
      </c>
      <c r="AY190" s="271" t="s">
        <v>208</v>
      </c>
    </row>
    <row r="191" s="13" customFormat="1">
      <c r="B191" s="272"/>
      <c r="C191" s="273"/>
      <c r="D191" s="262" t="s">
        <v>1513</v>
      </c>
      <c r="E191" s="274" t="s">
        <v>1</v>
      </c>
      <c r="F191" s="275" t="s">
        <v>1515</v>
      </c>
      <c r="G191" s="273"/>
      <c r="H191" s="276">
        <v>42.18</v>
      </c>
      <c r="I191" s="277"/>
      <c r="J191" s="273"/>
      <c r="K191" s="273"/>
      <c r="L191" s="278"/>
      <c r="M191" s="279"/>
      <c r="N191" s="280"/>
      <c r="O191" s="280"/>
      <c r="P191" s="280"/>
      <c r="Q191" s="280"/>
      <c r="R191" s="280"/>
      <c r="S191" s="280"/>
      <c r="T191" s="281"/>
      <c r="AT191" s="282" t="s">
        <v>1513</v>
      </c>
      <c r="AU191" s="282" t="s">
        <v>83</v>
      </c>
      <c r="AV191" s="13" t="s">
        <v>221</v>
      </c>
      <c r="AW191" s="13" t="s">
        <v>31</v>
      </c>
      <c r="AX191" s="13" t="s">
        <v>81</v>
      </c>
      <c r="AY191" s="282" t="s">
        <v>208</v>
      </c>
    </row>
    <row r="192" s="10" customFormat="1" ht="22.8" customHeight="1">
      <c r="B192" s="210"/>
      <c r="C192" s="211"/>
      <c r="D192" s="212" t="s">
        <v>72</v>
      </c>
      <c r="E192" s="248" t="s">
        <v>83</v>
      </c>
      <c r="F192" s="248" t="s">
        <v>1589</v>
      </c>
      <c r="G192" s="211"/>
      <c r="H192" s="211"/>
      <c r="I192" s="214"/>
      <c r="J192" s="249">
        <f>BK192</f>
        <v>0</v>
      </c>
      <c r="K192" s="211"/>
      <c r="L192" s="216"/>
      <c r="M192" s="217"/>
      <c r="N192" s="218"/>
      <c r="O192" s="218"/>
      <c r="P192" s="219">
        <f>SUM(P193:P264)</f>
        <v>0</v>
      </c>
      <c r="Q192" s="218"/>
      <c r="R192" s="219">
        <f>SUM(R193:R264)</f>
        <v>0</v>
      </c>
      <c r="S192" s="218"/>
      <c r="T192" s="220">
        <f>SUM(T193:T264)</f>
        <v>0</v>
      </c>
      <c r="AR192" s="221" t="s">
        <v>81</v>
      </c>
      <c r="AT192" s="222" t="s">
        <v>72</v>
      </c>
      <c r="AU192" s="222" t="s">
        <v>81</v>
      </c>
      <c r="AY192" s="221" t="s">
        <v>208</v>
      </c>
      <c r="BK192" s="223">
        <f>SUM(BK193:BK264)</f>
        <v>0</v>
      </c>
    </row>
    <row r="193" s="1" customFormat="1" ht="24" customHeight="1">
      <c r="B193" s="37"/>
      <c r="C193" s="224" t="s">
        <v>345</v>
      </c>
      <c r="D193" s="224" t="s">
        <v>209</v>
      </c>
      <c r="E193" s="225" t="s">
        <v>1590</v>
      </c>
      <c r="F193" s="226" t="s">
        <v>1591</v>
      </c>
      <c r="G193" s="227" t="s">
        <v>712</v>
      </c>
      <c r="H193" s="228">
        <v>210.33000000000001</v>
      </c>
      <c r="I193" s="229"/>
      <c r="J193" s="230">
        <f>ROUND(I193*H193,2)</f>
        <v>0</v>
      </c>
      <c r="K193" s="226" t="s">
        <v>1</v>
      </c>
      <c r="L193" s="42"/>
      <c r="M193" s="231" t="s">
        <v>1</v>
      </c>
      <c r="N193" s="232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221</v>
      </c>
      <c r="AT193" s="235" t="s">
        <v>209</v>
      </c>
      <c r="AU193" s="235" t="s">
        <v>83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221</v>
      </c>
      <c r="BM193" s="235" t="s">
        <v>1592</v>
      </c>
    </row>
    <row r="194" s="12" customFormat="1">
      <c r="B194" s="260"/>
      <c r="C194" s="261"/>
      <c r="D194" s="262" t="s">
        <v>1513</v>
      </c>
      <c r="E194" s="263" t="s">
        <v>1</v>
      </c>
      <c r="F194" s="264" t="s">
        <v>1593</v>
      </c>
      <c r="G194" s="261"/>
      <c r="H194" s="265">
        <v>210.33025000000001</v>
      </c>
      <c r="I194" s="266"/>
      <c r="J194" s="261"/>
      <c r="K194" s="261"/>
      <c r="L194" s="267"/>
      <c r="M194" s="268"/>
      <c r="N194" s="269"/>
      <c r="O194" s="269"/>
      <c r="P194" s="269"/>
      <c r="Q194" s="269"/>
      <c r="R194" s="269"/>
      <c r="S194" s="269"/>
      <c r="T194" s="270"/>
      <c r="AT194" s="271" t="s">
        <v>1513</v>
      </c>
      <c r="AU194" s="271" t="s">
        <v>83</v>
      </c>
      <c r="AV194" s="12" t="s">
        <v>83</v>
      </c>
      <c r="AW194" s="12" t="s">
        <v>31</v>
      </c>
      <c r="AX194" s="12" t="s">
        <v>73</v>
      </c>
      <c r="AY194" s="271" t="s">
        <v>208</v>
      </c>
    </row>
    <row r="195" s="13" customFormat="1">
      <c r="B195" s="272"/>
      <c r="C195" s="273"/>
      <c r="D195" s="262" t="s">
        <v>1513</v>
      </c>
      <c r="E195" s="274" t="s">
        <v>1</v>
      </c>
      <c r="F195" s="275" t="s">
        <v>1515</v>
      </c>
      <c r="G195" s="273"/>
      <c r="H195" s="276">
        <v>210.33025000000001</v>
      </c>
      <c r="I195" s="277"/>
      <c r="J195" s="273"/>
      <c r="K195" s="273"/>
      <c r="L195" s="278"/>
      <c r="M195" s="279"/>
      <c r="N195" s="280"/>
      <c r="O195" s="280"/>
      <c r="P195" s="280"/>
      <c r="Q195" s="280"/>
      <c r="R195" s="280"/>
      <c r="S195" s="280"/>
      <c r="T195" s="281"/>
      <c r="AT195" s="282" t="s">
        <v>1513</v>
      </c>
      <c r="AU195" s="282" t="s">
        <v>83</v>
      </c>
      <c r="AV195" s="13" t="s">
        <v>221</v>
      </c>
      <c r="AW195" s="13" t="s">
        <v>31</v>
      </c>
      <c r="AX195" s="13" t="s">
        <v>81</v>
      </c>
      <c r="AY195" s="282" t="s">
        <v>208</v>
      </c>
    </row>
    <row r="196" s="1" customFormat="1" ht="16.5" customHeight="1">
      <c r="B196" s="37"/>
      <c r="C196" s="250" t="s">
        <v>349</v>
      </c>
      <c r="D196" s="250" t="s">
        <v>281</v>
      </c>
      <c r="E196" s="251" t="s">
        <v>1594</v>
      </c>
      <c r="F196" s="252" t="s">
        <v>1595</v>
      </c>
      <c r="G196" s="253" t="s">
        <v>712</v>
      </c>
      <c r="H196" s="254">
        <v>241.88</v>
      </c>
      <c r="I196" s="255"/>
      <c r="J196" s="256">
        <f>ROUND(I196*H196,2)</f>
        <v>0</v>
      </c>
      <c r="K196" s="252" t="s">
        <v>1</v>
      </c>
      <c r="L196" s="257"/>
      <c r="M196" s="258" t="s">
        <v>1</v>
      </c>
      <c r="N196" s="259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285</v>
      </c>
      <c r="AT196" s="235" t="s">
        <v>281</v>
      </c>
      <c r="AU196" s="235" t="s">
        <v>83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221</v>
      </c>
      <c r="BM196" s="235" t="s">
        <v>1596</v>
      </c>
    </row>
    <row r="197" s="12" customFormat="1">
      <c r="B197" s="260"/>
      <c r="C197" s="261"/>
      <c r="D197" s="262" t="s">
        <v>1513</v>
      </c>
      <c r="E197" s="263" t="s">
        <v>1</v>
      </c>
      <c r="F197" s="264" t="s">
        <v>1597</v>
      </c>
      <c r="G197" s="261"/>
      <c r="H197" s="265">
        <v>241.87950000000001</v>
      </c>
      <c r="I197" s="266"/>
      <c r="J197" s="261"/>
      <c r="K197" s="261"/>
      <c r="L197" s="267"/>
      <c r="M197" s="268"/>
      <c r="N197" s="269"/>
      <c r="O197" s="269"/>
      <c r="P197" s="269"/>
      <c r="Q197" s="269"/>
      <c r="R197" s="269"/>
      <c r="S197" s="269"/>
      <c r="T197" s="270"/>
      <c r="AT197" s="271" t="s">
        <v>1513</v>
      </c>
      <c r="AU197" s="271" t="s">
        <v>83</v>
      </c>
      <c r="AV197" s="12" t="s">
        <v>83</v>
      </c>
      <c r="AW197" s="12" t="s">
        <v>31</v>
      </c>
      <c r="AX197" s="12" t="s">
        <v>73</v>
      </c>
      <c r="AY197" s="271" t="s">
        <v>208</v>
      </c>
    </row>
    <row r="198" s="13" customFormat="1">
      <c r="B198" s="272"/>
      <c r="C198" s="273"/>
      <c r="D198" s="262" t="s">
        <v>1513</v>
      </c>
      <c r="E198" s="274" t="s">
        <v>1</v>
      </c>
      <c r="F198" s="275" t="s">
        <v>1515</v>
      </c>
      <c r="G198" s="273"/>
      <c r="H198" s="276">
        <v>241.87950000000001</v>
      </c>
      <c r="I198" s="277"/>
      <c r="J198" s="273"/>
      <c r="K198" s="273"/>
      <c r="L198" s="278"/>
      <c r="M198" s="279"/>
      <c r="N198" s="280"/>
      <c r="O198" s="280"/>
      <c r="P198" s="280"/>
      <c r="Q198" s="280"/>
      <c r="R198" s="280"/>
      <c r="S198" s="280"/>
      <c r="T198" s="281"/>
      <c r="AT198" s="282" t="s">
        <v>1513</v>
      </c>
      <c r="AU198" s="282" t="s">
        <v>83</v>
      </c>
      <c r="AV198" s="13" t="s">
        <v>221</v>
      </c>
      <c r="AW198" s="13" t="s">
        <v>31</v>
      </c>
      <c r="AX198" s="13" t="s">
        <v>81</v>
      </c>
      <c r="AY198" s="282" t="s">
        <v>208</v>
      </c>
    </row>
    <row r="199" s="1" customFormat="1" ht="24" customHeight="1">
      <c r="B199" s="37"/>
      <c r="C199" s="224" t="s">
        <v>353</v>
      </c>
      <c r="D199" s="224" t="s">
        <v>209</v>
      </c>
      <c r="E199" s="225" t="s">
        <v>1598</v>
      </c>
      <c r="F199" s="226" t="s">
        <v>1599</v>
      </c>
      <c r="G199" s="227" t="s">
        <v>1525</v>
      </c>
      <c r="H199" s="228">
        <v>11.664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221</v>
      </c>
      <c r="AT199" s="235" t="s">
        <v>209</v>
      </c>
      <c r="AU199" s="235" t="s">
        <v>83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221</v>
      </c>
      <c r="BM199" s="235" t="s">
        <v>1600</v>
      </c>
    </row>
    <row r="200" s="12" customFormat="1">
      <c r="B200" s="260"/>
      <c r="C200" s="261"/>
      <c r="D200" s="262" t="s">
        <v>1513</v>
      </c>
      <c r="E200" s="263" t="s">
        <v>1</v>
      </c>
      <c r="F200" s="264" t="s">
        <v>1601</v>
      </c>
      <c r="G200" s="261"/>
      <c r="H200" s="265">
        <v>11.664</v>
      </c>
      <c r="I200" s="266"/>
      <c r="J200" s="261"/>
      <c r="K200" s="261"/>
      <c r="L200" s="267"/>
      <c r="M200" s="268"/>
      <c r="N200" s="269"/>
      <c r="O200" s="269"/>
      <c r="P200" s="269"/>
      <c r="Q200" s="269"/>
      <c r="R200" s="269"/>
      <c r="S200" s="269"/>
      <c r="T200" s="270"/>
      <c r="AT200" s="271" t="s">
        <v>1513</v>
      </c>
      <c r="AU200" s="271" t="s">
        <v>83</v>
      </c>
      <c r="AV200" s="12" t="s">
        <v>83</v>
      </c>
      <c r="AW200" s="12" t="s">
        <v>31</v>
      </c>
      <c r="AX200" s="12" t="s">
        <v>73</v>
      </c>
      <c r="AY200" s="271" t="s">
        <v>208</v>
      </c>
    </row>
    <row r="201" s="13" customFormat="1">
      <c r="B201" s="272"/>
      <c r="C201" s="273"/>
      <c r="D201" s="262" t="s">
        <v>1513</v>
      </c>
      <c r="E201" s="274" t="s">
        <v>1</v>
      </c>
      <c r="F201" s="275" t="s">
        <v>1515</v>
      </c>
      <c r="G201" s="273"/>
      <c r="H201" s="276">
        <v>11.664</v>
      </c>
      <c r="I201" s="277"/>
      <c r="J201" s="273"/>
      <c r="K201" s="273"/>
      <c r="L201" s="278"/>
      <c r="M201" s="279"/>
      <c r="N201" s="280"/>
      <c r="O201" s="280"/>
      <c r="P201" s="280"/>
      <c r="Q201" s="280"/>
      <c r="R201" s="280"/>
      <c r="S201" s="280"/>
      <c r="T201" s="281"/>
      <c r="AT201" s="282" t="s">
        <v>1513</v>
      </c>
      <c r="AU201" s="282" t="s">
        <v>83</v>
      </c>
      <c r="AV201" s="13" t="s">
        <v>221</v>
      </c>
      <c r="AW201" s="13" t="s">
        <v>31</v>
      </c>
      <c r="AX201" s="13" t="s">
        <v>81</v>
      </c>
      <c r="AY201" s="282" t="s">
        <v>208</v>
      </c>
    </row>
    <row r="202" s="1" customFormat="1" ht="16.5" customHeight="1">
      <c r="B202" s="37"/>
      <c r="C202" s="224" t="s">
        <v>7</v>
      </c>
      <c r="D202" s="224" t="s">
        <v>209</v>
      </c>
      <c r="E202" s="225" t="s">
        <v>1602</v>
      </c>
      <c r="F202" s="226" t="s">
        <v>1603</v>
      </c>
      <c r="G202" s="227" t="s">
        <v>1227</v>
      </c>
      <c r="H202" s="228">
        <v>0.93700000000000006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221</v>
      </c>
      <c r="AT202" s="235" t="s">
        <v>209</v>
      </c>
      <c r="AU202" s="235" t="s">
        <v>83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221</v>
      </c>
      <c r="BM202" s="235" t="s">
        <v>1604</v>
      </c>
    </row>
    <row r="203" s="12" customFormat="1">
      <c r="B203" s="260"/>
      <c r="C203" s="261"/>
      <c r="D203" s="262" t="s">
        <v>1513</v>
      </c>
      <c r="E203" s="263" t="s">
        <v>1</v>
      </c>
      <c r="F203" s="264" t="s">
        <v>1605</v>
      </c>
      <c r="G203" s="261"/>
      <c r="H203" s="265">
        <v>0.93716999999999995</v>
      </c>
      <c r="I203" s="266"/>
      <c r="J203" s="261"/>
      <c r="K203" s="261"/>
      <c r="L203" s="267"/>
      <c r="M203" s="268"/>
      <c r="N203" s="269"/>
      <c r="O203" s="269"/>
      <c r="P203" s="269"/>
      <c r="Q203" s="269"/>
      <c r="R203" s="269"/>
      <c r="S203" s="269"/>
      <c r="T203" s="270"/>
      <c r="AT203" s="271" t="s">
        <v>1513</v>
      </c>
      <c r="AU203" s="271" t="s">
        <v>83</v>
      </c>
      <c r="AV203" s="12" t="s">
        <v>83</v>
      </c>
      <c r="AW203" s="12" t="s">
        <v>31</v>
      </c>
      <c r="AX203" s="12" t="s">
        <v>73</v>
      </c>
      <c r="AY203" s="271" t="s">
        <v>208</v>
      </c>
    </row>
    <row r="204" s="13" customFormat="1">
      <c r="B204" s="272"/>
      <c r="C204" s="273"/>
      <c r="D204" s="262" t="s">
        <v>1513</v>
      </c>
      <c r="E204" s="274" t="s">
        <v>1</v>
      </c>
      <c r="F204" s="275" t="s">
        <v>1515</v>
      </c>
      <c r="G204" s="273"/>
      <c r="H204" s="276">
        <v>0.93716999999999995</v>
      </c>
      <c r="I204" s="277"/>
      <c r="J204" s="273"/>
      <c r="K204" s="273"/>
      <c r="L204" s="278"/>
      <c r="M204" s="279"/>
      <c r="N204" s="280"/>
      <c r="O204" s="280"/>
      <c r="P204" s="280"/>
      <c r="Q204" s="280"/>
      <c r="R204" s="280"/>
      <c r="S204" s="280"/>
      <c r="T204" s="281"/>
      <c r="AT204" s="282" t="s">
        <v>1513</v>
      </c>
      <c r="AU204" s="282" t="s">
        <v>83</v>
      </c>
      <c r="AV204" s="13" t="s">
        <v>221</v>
      </c>
      <c r="AW204" s="13" t="s">
        <v>31</v>
      </c>
      <c r="AX204" s="13" t="s">
        <v>81</v>
      </c>
      <c r="AY204" s="282" t="s">
        <v>208</v>
      </c>
    </row>
    <row r="205" s="1" customFormat="1" ht="16.5" customHeight="1">
      <c r="B205" s="37"/>
      <c r="C205" s="224" t="s">
        <v>360</v>
      </c>
      <c r="D205" s="224" t="s">
        <v>209</v>
      </c>
      <c r="E205" s="225" t="s">
        <v>1606</v>
      </c>
      <c r="F205" s="226" t="s">
        <v>1607</v>
      </c>
      <c r="G205" s="227" t="s">
        <v>1525</v>
      </c>
      <c r="H205" s="228">
        <v>75.555000000000007</v>
      </c>
      <c r="I205" s="229"/>
      <c r="J205" s="230">
        <f>ROUND(I205*H205,2)</f>
        <v>0</v>
      </c>
      <c r="K205" s="226" t="s">
        <v>1</v>
      </c>
      <c r="L205" s="42"/>
      <c r="M205" s="231" t="s">
        <v>1</v>
      </c>
      <c r="N205" s="232" t="s">
        <v>38</v>
      </c>
      <c r="O205" s="85"/>
      <c r="P205" s="233">
        <f>O205*H205</f>
        <v>0</v>
      </c>
      <c r="Q205" s="233">
        <v>0</v>
      </c>
      <c r="R205" s="233">
        <f>Q205*H205</f>
        <v>0</v>
      </c>
      <c r="S205" s="233">
        <v>0</v>
      </c>
      <c r="T205" s="234">
        <f>S205*H205</f>
        <v>0</v>
      </c>
      <c r="AR205" s="235" t="s">
        <v>221</v>
      </c>
      <c r="AT205" s="235" t="s">
        <v>209</v>
      </c>
      <c r="AU205" s="235" t="s">
        <v>83</v>
      </c>
      <c r="AY205" s="16" t="s">
        <v>208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81</v>
      </c>
      <c r="BK205" s="236">
        <f>ROUND(I205*H205,2)</f>
        <v>0</v>
      </c>
      <c r="BL205" s="16" t="s">
        <v>221</v>
      </c>
      <c r="BM205" s="235" t="s">
        <v>1608</v>
      </c>
    </row>
    <row r="206" s="12" customFormat="1">
      <c r="B206" s="260"/>
      <c r="C206" s="261"/>
      <c r="D206" s="262" t="s">
        <v>1513</v>
      </c>
      <c r="E206" s="263" t="s">
        <v>1</v>
      </c>
      <c r="F206" s="264" t="s">
        <v>1609</v>
      </c>
      <c r="G206" s="261"/>
      <c r="H206" s="265">
        <v>67.802625000000006</v>
      </c>
      <c r="I206" s="266"/>
      <c r="J206" s="261"/>
      <c r="K206" s="261"/>
      <c r="L206" s="267"/>
      <c r="M206" s="268"/>
      <c r="N206" s="269"/>
      <c r="O206" s="269"/>
      <c r="P206" s="269"/>
      <c r="Q206" s="269"/>
      <c r="R206" s="269"/>
      <c r="S206" s="269"/>
      <c r="T206" s="270"/>
      <c r="AT206" s="271" t="s">
        <v>1513</v>
      </c>
      <c r="AU206" s="271" t="s">
        <v>83</v>
      </c>
      <c r="AV206" s="12" t="s">
        <v>83</v>
      </c>
      <c r="AW206" s="12" t="s">
        <v>31</v>
      </c>
      <c r="AX206" s="12" t="s">
        <v>73</v>
      </c>
      <c r="AY206" s="271" t="s">
        <v>208</v>
      </c>
    </row>
    <row r="207" s="12" customFormat="1">
      <c r="B207" s="260"/>
      <c r="C207" s="261"/>
      <c r="D207" s="262" t="s">
        <v>1513</v>
      </c>
      <c r="E207" s="263" t="s">
        <v>1</v>
      </c>
      <c r="F207" s="264" t="s">
        <v>1610</v>
      </c>
      <c r="G207" s="261"/>
      <c r="H207" s="265">
        <v>2.2679999999999998</v>
      </c>
      <c r="I207" s="266"/>
      <c r="J207" s="261"/>
      <c r="K207" s="261"/>
      <c r="L207" s="267"/>
      <c r="M207" s="268"/>
      <c r="N207" s="269"/>
      <c r="O207" s="269"/>
      <c r="P207" s="269"/>
      <c r="Q207" s="269"/>
      <c r="R207" s="269"/>
      <c r="S207" s="269"/>
      <c r="T207" s="270"/>
      <c r="AT207" s="271" t="s">
        <v>1513</v>
      </c>
      <c r="AU207" s="271" t="s">
        <v>83</v>
      </c>
      <c r="AV207" s="12" t="s">
        <v>83</v>
      </c>
      <c r="AW207" s="12" t="s">
        <v>31</v>
      </c>
      <c r="AX207" s="12" t="s">
        <v>73</v>
      </c>
      <c r="AY207" s="271" t="s">
        <v>208</v>
      </c>
    </row>
    <row r="208" s="12" customFormat="1">
      <c r="B208" s="260"/>
      <c r="C208" s="261"/>
      <c r="D208" s="262" t="s">
        <v>1513</v>
      </c>
      <c r="E208" s="263" t="s">
        <v>1</v>
      </c>
      <c r="F208" s="264" t="s">
        <v>1611</v>
      </c>
      <c r="G208" s="261"/>
      <c r="H208" s="265">
        <v>2.9969999999999999</v>
      </c>
      <c r="I208" s="266"/>
      <c r="J208" s="261"/>
      <c r="K208" s="261"/>
      <c r="L208" s="267"/>
      <c r="M208" s="268"/>
      <c r="N208" s="269"/>
      <c r="O208" s="269"/>
      <c r="P208" s="269"/>
      <c r="Q208" s="269"/>
      <c r="R208" s="269"/>
      <c r="S208" s="269"/>
      <c r="T208" s="270"/>
      <c r="AT208" s="271" t="s">
        <v>1513</v>
      </c>
      <c r="AU208" s="271" t="s">
        <v>83</v>
      </c>
      <c r="AV208" s="12" t="s">
        <v>83</v>
      </c>
      <c r="AW208" s="12" t="s">
        <v>31</v>
      </c>
      <c r="AX208" s="12" t="s">
        <v>73</v>
      </c>
      <c r="AY208" s="271" t="s">
        <v>208</v>
      </c>
    </row>
    <row r="209" s="12" customFormat="1">
      <c r="B209" s="260"/>
      <c r="C209" s="261"/>
      <c r="D209" s="262" t="s">
        <v>1513</v>
      </c>
      <c r="E209" s="263" t="s">
        <v>1</v>
      </c>
      <c r="F209" s="264" t="s">
        <v>1612</v>
      </c>
      <c r="G209" s="261"/>
      <c r="H209" s="265">
        <v>1.87845</v>
      </c>
      <c r="I209" s="266"/>
      <c r="J209" s="261"/>
      <c r="K209" s="261"/>
      <c r="L209" s="267"/>
      <c r="M209" s="268"/>
      <c r="N209" s="269"/>
      <c r="O209" s="269"/>
      <c r="P209" s="269"/>
      <c r="Q209" s="269"/>
      <c r="R209" s="269"/>
      <c r="S209" s="269"/>
      <c r="T209" s="270"/>
      <c r="AT209" s="271" t="s">
        <v>1513</v>
      </c>
      <c r="AU209" s="271" t="s">
        <v>83</v>
      </c>
      <c r="AV209" s="12" t="s">
        <v>83</v>
      </c>
      <c r="AW209" s="12" t="s">
        <v>31</v>
      </c>
      <c r="AX209" s="12" t="s">
        <v>73</v>
      </c>
      <c r="AY209" s="271" t="s">
        <v>208</v>
      </c>
    </row>
    <row r="210" s="12" customFormat="1">
      <c r="B210" s="260"/>
      <c r="C210" s="261"/>
      <c r="D210" s="262" t="s">
        <v>1513</v>
      </c>
      <c r="E210" s="263" t="s">
        <v>1</v>
      </c>
      <c r="F210" s="264" t="s">
        <v>1613</v>
      </c>
      <c r="G210" s="261"/>
      <c r="H210" s="265">
        <v>0.60899999999999999</v>
      </c>
      <c r="I210" s="266"/>
      <c r="J210" s="261"/>
      <c r="K210" s="261"/>
      <c r="L210" s="267"/>
      <c r="M210" s="268"/>
      <c r="N210" s="269"/>
      <c r="O210" s="269"/>
      <c r="P210" s="269"/>
      <c r="Q210" s="269"/>
      <c r="R210" s="269"/>
      <c r="S210" s="269"/>
      <c r="T210" s="270"/>
      <c r="AT210" s="271" t="s">
        <v>1513</v>
      </c>
      <c r="AU210" s="271" t="s">
        <v>83</v>
      </c>
      <c r="AV210" s="12" t="s">
        <v>83</v>
      </c>
      <c r="AW210" s="12" t="s">
        <v>31</v>
      </c>
      <c r="AX210" s="12" t="s">
        <v>73</v>
      </c>
      <c r="AY210" s="271" t="s">
        <v>208</v>
      </c>
    </row>
    <row r="211" s="13" customFormat="1">
      <c r="B211" s="272"/>
      <c r="C211" s="273"/>
      <c r="D211" s="262" t="s">
        <v>1513</v>
      </c>
      <c r="E211" s="274" t="s">
        <v>1</v>
      </c>
      <c r="F211" s="275" t="s">
        <v>1515</v>
      </c>
      <c r="G211" s="273"/>
      <c r="H211" s="276">
        <v>75.555075000000002</v>
      </c>
      <c r="I211" s="277"/>
      <c r="J211" s="273"/>
      <c r="K211" s="273"/>
      <c r="L211" s="278"/>
      <c r="M211" s="279"/>
      <c r="N211" s="280"/>
      <c r="O211" s="280"/>
      <c r="P211" s="280"/>
      <c r="Q211" s="280"/>
      <c r="R211" s="280"/>
      <c r="S211" s="280"/>
      <c r="T211" s="281"/>
      <c r="AT211" s="282" t="s">
        <v>1513</v>
      </c>
      <c r="AU211" s="282" t="s">
        <v>83</v>
      </c>
      <c r="AV211" s="13" t="s">
        <v>221</v>
      </c>
      <c r="AW211" s="13" t="s">
        <v>31</v>
      </c>
      <c r="AX211" s="13" t="s">
        <v>81</v>
      </c>
      <c r="AY211" s="282" t="s">
        <v>208</v>
      </c>
    </row>
    <row r="212" s="1" customFormat="1" ht="16.5" customHeight="1">
      <c r="B212" s="37"/>
      <c r="C212" s="224" t="s">
        <v>364</v>
      </c>
      <c r="D212" s="224" t="s">
        <v>209</v>
      </c>
      <c r="E212" s="225" t="s">
        <v>1614</v>
      </c>
      <c r="F212" s="226" t="s">
        <v>1615</v>
      </c>
      <c r="G212" s="227" t="s">
        <v>1525</v>
      </c>
      <c r="H212" s="228">
        <v>3.7160000000000002</v>
      </c>
      <c r="I212" s="229"/>
      <c r="J212" s="230">
        <f>ROUND(I212*H212,2)</f>
        <v>0</v>
      </c>
      <c r="K212" s="226" t="s">
        <v>1</v>
      </c>
      <c r="L212" s="42"/>
      <c r="M212" s="231" t="s">
        <v>1</v>
      </c>
      <c r="N212" s="232" t="s">
        <v>38</v>
      </c>
      <c r="O212" s="85"/>
      <c r="P212" s="233">
        <f>O212*H212</f>
        <v>0</v>
      </c>
      <c r="Q212" s="233">
        <v>0</v>
      </c>
      <c r="R212" s="233">
        <f>Q212*H212</f>
        <v>0</v>
      </c>
      <c r="S212" s="233">
        <v>0</v>
      </c>
      <c r="T212" s="234">
        <f>S212*H212</f>
        <v>0</v>
      </c>
      <c r="AR212" s="235" t="s">
        <v>221</v>
      </c>
      <c r="AT212" s="235" t="s">
        <v>209</v>
      </c>
      <c r="AU212" s="235" t="s">
        <v>83</v>
      </c>
      <c r="AY212" s="16" t="s">
        <v>208</v>
      </c>
      <c r="BE212" s="236">
        <f>IF(N212="základní",J212,0)</f>
        <v>0</v>
      </c>
      <c r="BF212" s="236">
        <f>IF(N212="snížená",J212,0)</f>
        <v>0</v>
      </c>
      <c r="BG212" s="236">
        <f>IF(N212="zákl. přenesená",J212,0)</f>
        <v>0</v>
      </c>
      <c r="BH212" s="236">
        <f>IF(N212="sníž. přenesená",J212,0)</f>
        <v>0</v>
      </c>
      <c r="BI212" s="236">
        <f>IF(N212="nulová",J212,0)</f>
        <v>0</v>
      </c>
      <c r="BJ212" s="16" t="s">
        <v>81</v>
      </c>
      <c r="BK212" s="236">
        <f>ROUND(I212*H212,2)</f>
        <v>0</v>
      </c>
      <c r="BL212" s="16" t="s">
        <v>221</v>
      </c>
      <c r="BM212" s="235" t="s">
        <v>1616</v>
      </c>
    </row>
    <row r="213" s="12" customFormat="1">
      <c r="B213" s="260"/>
      <c r="C213" s="261"/>
      <c r="D213" s="262" t="s">
        <v>1513</v>
      </c>
      <c r="E213" s="263" t="s">
        <v>1</v>
      </c>
      <c r="F213" s="264" t="s">
        <v>1617</v>
      </c>
      <c r="G213" s="261"/>
      <c r="H213" s="265">
        <v>2.016</v>
      </c>
      <c r="I213" s="266"/>
      <c r="J213" s="261"/>
      <c r="K213" s="261"/>
      <c r="L213" s="267"/>
      <c r="M213" s="268"/>
      <c r="N213" s="269"/>
      <c r="O213" s="269"/>
      <c r="P213" s="269"/>
      <c r="Q213" s="269"/>
      <c r="R213" s="269"/>
      <c r="S213" s="269"/>
      <c r="T213" s="270"/>
      <c r="AT213" s="271" t="s">
        <v>1513</v>
      </c>
      <c r="AU213" s="271" t="s">
        <v>83</v>
      </c>
      <c r="AV213" s="12" t="s">
        <v>83</v>
      </c>
      <c r="AW213" s="12" t="s">
        <v>31</v>
      </c>
      <c r="AX213" s="12" t="s">
        <v>73</v>
      </c>
      <c r="AY213" s="271" t="s">
        <v>208</v>
      </c>
    </row>
    <row r="214" s="12" customFormat="1">
      <c r="B214" s="260"/>
      <c r="C214" s="261"/>
      <c r="D214" s="262" t="s">
        <v>1513</v>
      </c>
      <c r="E214" s="263" t="s">
        <v>1</v>
      </c>
      <c r="F214" s="264" t="s">
        <v>1618</v>
      </c>
      <c r="G214" s="261"/>
      <c r="H214" s="265">
        <v>1.7</v>
      </c>
      <c r="I214" s="266"/>
      <c r="J214" s="261"/>
      <c r="K214" s="261"/>
      <c r="L214" s="267"/>
      <c r="M214" s="268"/>
      <c r="N214" s="269"/>
      <c r="O214" s="269"/>
      <c r="P214" s="269"/>
      <c r="Q214" s="269"/>
      <c r="R214" s="269"/>
      <c r="S214" s="269"/>
      <c r="T214" s="270"/>
      <c r="AT214" s="271" t="s">
        <v>1513</v>
      </c>
      <c r="AU214" s="271" t="s">
        <v>83</v>
      </c>
      <c r="AV214" s="12" t="s">
        <v>83</v>
      </c>
      <c r="AW214" s="12" t="s">
        <v>31</v>
      </c>
      <c r="AX214" s="12" t="s">
        <v>73</v>
      </c>
      <c r="AY214" s="271" t="s">
        <v>208</v>
      </c>
    </row>
    <row r="215" s="13" customFormat="1">
      <c r="B215" s="272"/>
      <c r="C215" s="273"/>
      <c r="D215" s="262" t="s">
        <v>1513</v>
      </c>
      <c r="E215" s="274" t="s">
        <v>1</v>
      </c>
      <c r="F215" s="275" t="s">
        <v>1515</v>
      </c>
      <c r="G215" s="273"/>
      <c r="H215" s="276">
        <v>3.7160000000000002</v>
      </c>
      <c r="I215" s="277"/>
      <c r="J215" s="273"/>
      <c r="K215" s="273"/>
      <c r="L215" s="278"/>
      <c r="M215" s="279"/>
      <c r="N215" s="280"/>
      <c r="O215" s="280"/>
      <c r="P215" s="280"/>
      <c r="Q215" s="280"/>
      <c r="R215" s="280"/>
      <c r="S215" s="280"/>
      <c r="T215" s="281"/>
      <c r="AT215" s="282" t="s">
        <v>1513</v>
      </c>
      <c r="AU215" s="282" t="s">
        <v>83</v>
      </c>
      <c r="AV215" s="13" t="s">
        <v>221</v>
      </c>
      <c r="AW215" s="13" t="s">
        <v>31</v>
      </c>
      <c r="AX215" s="13" t="s">
        <v>81</v>
      </c>
      <c r="AY215" s="282" t="s">
        <v>208</v>
      </c>
    </row>
    <row r="216" s="1" customFormat="1" ht="16.5" customHeight="1">
      <c r="B216" s="37"/>
      <c r="C216" s="224" t="s">
        <v>368</v>
      </c>
      <c r="D216" s="224" t="s">
        <v>209</v>
      </c>
      <c r="E216" s="225" t="s">
        <v>1619</v>
      </c>
      <c r="F216" s="226" t="s">
        <v>1620</v>
      </c>
      <c r="G216" s="227" t="s">
        <v>712</v>
      </c>
      <c r="H216" s="228">
        <v>21.949999999999999</v>
      </c>
      <c r="I216" s="229"/>
      <c r="J216" s="230">
        <f>ROUND(I216*H216,2)</f>
        <v>0</v>
      </c>
      <c r="K216" s="226" t="s">
        <v>1</v>
      </c>
      <c r="L216" s="42"/>
      <c r="M216" s="231" t="s">
        <v>1</v>
      </c>
      <c r="N216" s="232" t="s">
        <v>38</v>
      </c>
      <c r="O216" s="85"/>
      <c r="P216" s="233">
        <f>O216*H216</f>
        <v>0</v>
      </c>
      <c r="Q216" s="233">
        <v>0</v>
      </c>
      <c r="R216" s="233">
        <f>Q216*H216</f>
        <v>0</v>
      </c>
      <c r="S216" s="233">
        <v>0</v>
      </c>
      <c r="T216" s="234">
        <f>S216*H216</f>
        <v>0</v>
      </c>
      <c r="AR216" s="235" t="s">
        <v>221</v>
      </c>
      <c r="AT216" s="235" t="s">
        <v>209</v>
      </c>
      <c r="AU216" s="235" t="s">
        <v>83</v>
      </c>
      <c r="AY216" s="16" t="s">
        <v>208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81</v>
      </c>
      <c r="BK216" s="236">
        <f>ROUND(I216*H216,2)</f>
        <v>0</v>
      </c>
      <c r="BL216" s="16" t="s">
        <v>221</v>
      </c>
      <c r="BM216" s="235" t="s">
        <v>1621</v>
      </c>
    </row>
    <row r="217" s="12" customFormat="1">
      <c r="B217" s="260"/>
      <c r="C217" s="261"/>
      <c r="D217" s="262" t="s">
        <v>1513</v>
      </c>
      <c r="E217" s="263" t="s">
        <v>1</v>
      </c>
      <c r="F217" s="264" t="s">
        <v>1622</v>
      </c>
      <c r="G217" s="261"/>
      <c r="H217" s="265">
        <v>13.44</v>
      </c>
      <c r="I217" s="266"/>
      <c r="J217" s="261"/>
      <c r="K217" s="261"/>
      <c r="L217" s="267"/>
      <c r="M217" s="268"/>
      <c r="N217" s="269"/>
      <c r="O217" s="269"/>
      <c r="P217" s="269"/>
      <c r="Q217" s="269"/>
      <c r="R217" s="269"/>
      <c r="S217" s="269"/>
      <c r="T217" s="270"/>
      <c r="AT217" s="271" t="s">
        <v>1513</v>
      </c>
      <c r="AU217" s="271" t="s">
        <v>83</v>
      </c>
      <c r="AV217" s="12" t="s">
        <v>83</v>
      </c>
      <c r="AW217" s="12" t="s">
        <v>31</v>
      </c>
      <c r="AX217" s="12" t="s">
        <v>73</v>
      </c>
      <c r="AY217" s="271" t="s">
        <v>208</v>
      </c>
    </row>
    <row r="218" s="12" customFormat="1">
      <c r="B218" s="260"/>
      <c r="C218" s="261"/>
      <c r="D218" s="262" t="s">
        <v>1513</v>
      </c>
      <c r="E218" s="263" t="s">
        <v>1</v>
      </c>
      <c r="F218" s="264" t="s">
        <v>1623</v>
      </c>
      <c r="G218" s="261"/>
      <c r="H218" s="265">
        <v>6.7999999999999998</v>
      </c>
      <c r="I218" s="266"/>
      <c r="J218" s="261"/>
      <c r="K218" s="261"/>
      <c r="L218" s="267"/>
      <c r="M218" s="268"/>
      <c r="N218" s="269"/>
      <c r="O218" s="269"/>
      <c r="P218" s="269"/>
      <c r="Q218" s="269"/>
      <c r="R218" s="269"/>
      <c r="S218" s="269"/>
      <c r="T218" s="270"/>
      <c r="AT218" s="271" t="s">
        <v>1513</v>
      </c>
      <c r="AU218" s="271" t="s">
        <v>83</v>
      </c>
      <c r="AV218" s="12" t="s">
        <v>83</v>
      </c>
      <c r="AW218" s="12" t="s">
        <v>31</v>
      </c>
      <c r="AX218" s="12" t="s">
        <v>73</v>
      </c>
      <c r="AY218" s="271" t="s">
        <v>208</v>
      </c>
    </row>
    <row r="219" s="12" customFormat="1">
      <c r="B219" s="260"/>
      <c r="C219" s="261"/>
      <c r="D219" s="262" t="s">
        <v>1513</v>
      </c>
      <c r="E219" s="263" t="s">
        <v>1</v>
      </c>
      <c r="F219" s="264" t="s">
        <v>1624</v>
      </c>
      <c r="G219" s="261"/>
      <c r="H219" s="265">
        <v>1.71</v>
      </c>
      <c r="I219" s="266"/>
      <c r="J219" s="261"/>
      <c r="K219" s="261"/>
      <c r="L219" s="267"/>
      <c r="M219" s="268"/>
      <c r="N219" s="269"/>
      <c r="O219" s="269"/>
      <c r="P219" s="269"/>
      <c r="Q219" s="269"/>
      <c r="R219" s="269"/>
      <c r="S219" s="269"/>
      <c r="T219" s="270"/>
      <c r="AT219" s="271" t="s">
        <v>1513</v>
      </c>
      <c r="AU219" s="271" t="s">
        <v>83</v>
      </c>
      <c r="AV219" s="12" t="s">
        <v>83</v>
      </c>
      <c r="AW219" s="12" t="s">
        <v>31</v>
      </c>
      <c r="AX219" s="12" t="s">
        <v>73</v>
      </c>
      <c r="AY219" s="271" t="s">
        <v>208</v>
      </c>
    </row>
    <row r="220" s="13" customFormat="1">
      <c r="B220" s="272"/>
      <c r="C220" s="273"/>
      <c r="D220" s="262" t="s">
        <v>1513</v>
      </c>
      <c r="E220" s="274" t="s">
        <v>1</v>
      </c>
      <c r="F220" s="275" t="s">
        <v>1515</v>
      </c>
      <c r="G220" s="273"/>
      <c r="H220" s="276">
        <v>21.949999999999999</v>
      </c>
      <c r="I220" s="277"/>
      <c r="J220" s="273"/>
      <c r="K220" s="273"/>
      <c r="L220" s="278"/>
      <c r="M220" s="279"/>
      <c r="N220" s="280"/>
      <c r="O220" s="280"/>
      <c r="P220" s="280"/>
      <c r="Q220" s="280"/>
      <c r="R220" s="280"/>
      <c r="S220" s="280"/>
      <c r="T220" s="281"/>
      <c r="AT220" s="282" t="s">
        <v>1513</v>
      </c>
      <c r="AU220" s="282" t="s">
        <v>83</v>
      </c>
      <c r="AV220" s="13" t="s">
        <v>221</v>
      </c>
      <c r="AW220" s="13" t="s">
        <v>31</v>
      </c>
      <c r="AX220" s="13" t="s">
        <v>81</v>
      </c>
      <c r="AY220" s="282" t="s">
        <v>208</v>
      </c>
    </row>
    <row r="221" s="1" customFormat="1" ht="24" customHeight="1">
      <c r="B221" s="37"/>
      <c r="C221" s="224" t="s">
        <v>372</v>
      </c>
      <c r="D221" s="224" t="s">
        <v>209</v>
      </c>
      <c r="E221" s="225" t="s">
        <v>1625</v>
      </c>
      <c r="F221" s="226" t="s">
        <v>1626</v>
      </c>
      <c r="G221" s="227" t="s">
        <v>712</v>
      </c>
      <c r="H221" s="228">
        <v>16.373999999999999</v>
      </c>
      <c r="I221" s="229"/>
      <c r="J221" s="230">
        <f>ROUND(I221*H221,2)</f>
        <v>0</v>
      </c>
      <c r="K221" s="226" t="s">
        <v>1</v>
      </c>
      <c r="L221" s="42"/>
      <c r="M221" s="231" t="s">
        <v>1</v>
      </c>
      <c r="N221" s="232" t="s">
        <v>38</v>
      </c>
      <c r="O221" s="85"/>
      <c r="P221" s="233">
        <f>O221*H221</f>
        <v>0</v>
      </c>
      <c r="Q221" s="233">
        <v>0</v>
      </c>
      <c r="R221" s="233">
        <f>Q221*H221</f>
        <v>0</v>
      </c>
      <c r="S221" s="233">
        <v>0</v>
      </c>
      <c r="T221" s="234">
        <f>S221*H221</f>
        <v>0</v>
      </c>
      <c r="AR221" s="235" t="s">
        <v>221</v>
      </c>
      <c r="AT221" s="235" t="s">
        <v>209</v>
      </c>
      <c r="AU221" s="235" t="s">
        <v>83</v>
      </c>
      <c r="AY221" s="16" t="s">
        <v>208</v>
      </c>
      <c r="BE221" s="236">
        <f>IF(N221="základní",J221,0)</f>
        <v>0</v>
      </c>
      <c r="BF221" s="236">
        <f>IF(N221="snížená",J221,0)</f>
        <v>0</v>
      </c>
      <c r="BG221" s="236">
        <f>IF(N221="zákl. přenesená",J221,0)</f>
        <v>0</v>
      </c>
      <c r="BH221" s="236">
        <f>IF(N221="sníž. přenesená",J221,0)</f>
        <v>0</v>
      </c>
      <c r="BI221" s="236">
        <f>IF(N221="nulová",J221,0)</f>
        <v>0</v>
      </c>
      <c r="BJ221" s="16" t="s">
        <v>81</v>
      </c>
      <c r="BK221" s="236">
        <f>ROUND(I221*H221,2)</f>
        <v>0</v>
      </c>
      <c r="BL221" s="16" t="s">
        <v>221</v>
      </c>
      <c r="BM221" s="235" t="s">
        <v>1627</v>
      </c>
    </row>
    <row r="222" s="12" customFormat="1">
      <c r="B222" s="260"/>
      <c r="C222" s="261"/>
      <c r="D222" s="262" t="s">
        <v>1513</v>
      </c>
      <c r="E222" s="263" t="s">
        <v>1</v>
      </c>
      <c r="F222" s="264" t="s">
        <v>1628</v>
      </c>
      <c r="G222" s="261"/>
      <c r="H222" s="265">
        <v>8.0640000000000001</v>
      </c>
      <c r="I222" s="266"/>
      <c r="J222" s="261"/>
      <c r="K222" s="261"/>
      <c r="L222" s="267"/>
      <c r="M222" s="268"/>
      <c r="N222" s="269"/>
      <c r="O222" s="269"/>
      <c r="P222" s="269"/>
      <c r="Q222" s="269"/>
      <c r="R222" s="269"/>
      <c r="S222" s="269"/>
      <c r="T222" s="270"/>
      <c r="AT222" s="271" t="s">
        <v>1513</v>
      </c>
      <c r="AU222" s="271" t="s">
        <v>83</v>
      </c>
      <c r="AV222" s="12" t="s">
        <v>83</v>
      </c>
      <c r="AW222" s="12" t="s">
        <v>31</v>
      </c>
      <c r="AX222" s="12" t="s">
        <v>73</v>
      </c>
      <c r="AY222" s="271" t="s">
        <v>208</v>
      </c>
    </row>
    <row r="223" s="12" customFormat="1">
      <c r="B223" s="260"/>
      <c r="C223" s="261"/>
      <c r="D223" s="262" t="s">
        <v>1513</v>
      </c>
      <c r="E223" s="263" t="s">
        <v>1</v>
      </c>
      <c r="F223" s="264" t="s">
        <v>1629</v>
      </c>
      <c r="G223" s="261"/>
      <c r="H223" s="265">
        <v>8.3103999999999996</v>
      </c>
      <c r="I223" s="266"/>
      <c r="J223" s="261"/>
      <c r="K223" s="261"/>
      <c r="L223" s="267"/>
      <c r="M223" s="268"/>
      <c r="N223" s="269"/>
      <c r="O223" s="269"/>
      <c r="P223" s="269"/>
      <c r="Q223" s="269"/>
      <c r="R223" s="269"/>
      <c r="S223" s="269"/>
      <c r="T223" s="270"/>
      <c r="AT223" s="271" t="s">
        <v>1513</v>
      </c>
      <c r="AU223" s="271" t="s">
        <v>83</v>
      </c>
      <c r="AV223" s="12" t="s">
        <v>83</v>
      </c>
      <c r="AW223" s="12" t="s">
        <v>31</v>
      </c>
      <c r="AX223" s="12" t="s">
        <v>73</v>
      </c>
      <c r="AY223" s="271" t="s">
        <v>208</v>
      </c>
    </row>
    <row r="224" s="13" customFormat="1">
      <c r="B224" s="272"/>
      <c r="C224" s="273"/>
      <c r="D224" s="262" t="s">
        <v>1513</v>
      </c>
      <c r="E224" s="274" t="s">
        <v>1</v>
      </c>
      <c r="F224" s="275" t="s">
        <v>1515</v>
      </c>
      <c r="G224" s="273"/>
      <c r="H224" s="276">
        <v>16.374400000000001</v>
      </c>
      <c r="I224" s="277"/>
      <c r="J224" s="273"/>
      <c r="K224" s="273"/>
      <c r="L224" s="278"/>
      <c r="M224" s="279"/>
      <c r="N224" s="280"/>
      <c r="O224" s="280"/>
      <c r="P224" s="280"/>
      <c r="Q224" s="280"/>
      <c r="R224" s="280"/>
      <c r="S224" s="280"/>
      <c r="T224" s="281"/>
      <c r="AT224" s="282" t="s">
        <v>1513</v>
      </c>
      <c r="AU224" s="282" t="s">
        <v>83</v>
      </c>
      <c r="AV224" s="13" t="s">
        <v>221</v>
      </c>
      <c r="AW224" s="13" t="s">
        <v>31</v>
      </c>
      <c r="AX224" s="13" t="s">
        <v>81</v>
      </c>
      <c r="AY224" s="282" t="s">
        <v>208</v>
      </c>
    </row>
    <row r="225" s="1" customFormat="1" ht="24" customHeight="1">
      <c r="B225" s="37"/>
      <c r="C225" s="224" t="s">
        <v>376</v>
      </c>
      <c r="D225" s="224" t="s">
        <v>209</v>
      </c>
      <c r="E225" s="225" t="s">
        <v>1630</v>
      </c>
      <c r="F225" s="226" t="s">
        <v>1631</v>
      </c>
      <c r="G225" s="227" t="s">
        <v>712</v>
      </c>
      <c r="H225" s="228">
        <v>126.899</v>
      </c>
      <c r="I225" s="229"/>
      <c r="J225" s="230">
        <f>ROUND(I225*H225,2)</f>
        <v>0</v>
      </c>
      <c r="K225" s="226" t="s">
        <v>1</v>
      </c>
      <c r="L225" s="42"/>
      <c r="M225" s="231" t="s">
        <v>1</v>
      </c>
      <c r="N225" s="232" t="s">
        <v>38</v>
      </c>
      <c r="O225" s="85"/>
      <c r="P225" s="233">
        <f>O225*H225</f>
        <v>0</v>
      </c>
      <c r="Q225" s="233">
        <v>0</v>
      </c>
      <c r="R225" s="233">
        <f>Q225*H225</f>
        <v>0</v>
      </c>
      <c r="S225" s="233">
        <v>0</v>
      </c>
      <c r="T225" s="234">
        <f>S225*H225</f>
        <v>0</v>
      </c>
      <c r="AR225" s="235" t="s">
        <v>221</v>
      </c>
      <c r="AT225" s="235" t="s">
        <v>209</v>
      </c>
      <c r="AU225" s="235" t="s">
        <v>83</v>
      </c>
      <c r="AY225" s="16" t="s">
        <v>208</v>
      </c>
      <c r="BE225" s="236">
        <f>IF(N225="základní",J225,0)</f>
        <v>0</v>
      </c>
      <c r="BF225" s="236">
        <f>IF(N225="snížená",J225,0)</f>
        <v>0</v>
      </c>
      <c r="BG225" s="236">
        <f>IF(N225="zákl. přenesená",J225,0)</f>
        <v>0</v>
      </c>
      <c r="BH225" s="236">
        <f>IF(N225="sníž. přenesená",J225,0)</f>
        <v>0</v>
      </c>
      <c r="BI225" s="236">
        <f>IF(N225="nulová",J225,0)</f>
        <v>0</v>
      </c>
      <c r="BJ225" s="16" t="s">
        <v>81</v>
      </c>
      <c r="BK225" s="236">
        <f>ROUND(I225*H225,2)</f>
        <v>0</v>
      </c>
      <c r="BL225" s="16" t="s">
        <v>221</v>
      </c>
      <c r="BM225" s="235" t="s">
        <v>1632</v>
      </c>
    </row>
    <row r="226" s="12" customFormat="1">
      <c r="B226" s="260"/>
      <c r="C226" s="261"/>
      <c r="D226" s="262" t="s">
        <v>1513</v>
      </c>
      <c r="E226" s="263" t="s">
        <v>1</v>
      </c>
      <c r="F226" s="264" t="s">
        <v>1633</v>
      </c>
      <c r="G226" s="261"/>
      <c r="H226" s="265">
        <v>36.819249999999997</v>
      </c>
      <c r="I226" s="266"/>
      <c r="J226" s="261"/>
      <c r="K226" s="261"/>
      <c r="L226" s="267"/>
      <c r="M226" s="268"/>
      <c r="N226" s="269"/>
      <c r="O226" s="269"/>
      <c r="P226" s="269"/>
      <c r="Q226" s="269"/>
      <c r="R226" s="269"/>
      <c r="S226" s="269"/>
      <c r="T226" s="270"/>
      <c r="AT226" s="271" t="s">
        <v>1513</v>
      </c>
      <c r="AU226" s="271" t="s">
        <v>83</v>
      </c>
      <c r="AV226" s="12" t="s">
        <v>83</v>
      </c>
      <c r="AW226" s="12" t="s">
        <v>31</v>
      </c>
      <c r="AX226" s="12" t="s">
        <v>73</v>
      </c>
      <c r="AY226" s="271" t="s">
        <v>208</v>
      </c>
    </row>
    <row r="227" s="12" customFormat="1">
      <c r="B227" s="260"/>
      <c r="C227" s="261"/>
      <c r="D227" s="262" t="s">
        <v>1513</v>
      </c>
      <c r="E227" s="263" t="s">
        <v>1</v>
      </c>
      <c r="F227" s="264" t="s">
        <v>1634</v>
      </c>
      <c r="G227" s="261"/>
      <c r="H227" s="265">
        <v>7.8099999999999996</v>
      </c>
      <c r="I227" s="266"/>
      <c r="J227" s="261"/>
      <c r="K227" s="261"/>
      <c r="L227" s="267"/>
      <c r="M227" s="268"/>
      <c r="N227" s="269"/>
      <c r="O227" s="269"/>
      <c r="P227" s="269"/>
      <c r="Q227" s="269"/>
      <c r="R227" s="269"/>
      <c r="S227" s="269"/>
      <c r="T227" s="270"/>
      <c r="AT227" s="271" t="s">
        <v>1513</v>
      </c>
      <c r="AU227" s="271" t="s">
        <v>83</v>
      </c>
      <c r="AV227" s="12" t="s">
        <v>83</v>
      </c>
      <c r="AW227" s="12" t="s">
        <v>31</v>
      </c>
      <c r="AX227" s="12" t="s">
        <v>73</v>
      </c>
      <c r="AY227" s="271" t="s">
        <v>208</v>
      </c>
    </row>
    <row r="228" s="12" customFormat="1">
      <c r="B228" s="260"/>
      <c r="C228" s="261"/>
      <c r="D228" s="262" t="s">
        <v>1513</v>
      </c>
      <c r="E228" s="263" t="s">
        <v>1</v>
      </c>
      <c r="F228" s="264" t="s">
        <v>1635</v>
      </c>
      <c r="G228" s="261"/>
      <c r="H228" s="265">
        <v>0.92000000000000004</v>
      </c>
      <c r="I228" s="266"/>
      <c r="J228" s="261"/>
      <c r="K228" s="261"/>
      <c r="L228" s="267"/>
      <c r="M228" s="268"/>
      <c r="N228" s="269"/>
      <c r="O228" s="269"/>
      <c r="P228" s="269"/>
      <c r="Q228" s="269"/>
      <c r="R228" s="269"/>
      <c r="S228" s="269"/>
      <c r="T228" s="270"/>
      <c r="AT228" s="271" t="s">
        <v>1513</v>
      </c>
      <c r="AU228" s="271" t="s">
        <v>83</v>
      </c>
      <c r="AV228" s="12" t="s">
        <v>83</v>
      </c>
      <c r="AW228" s="12" t="s">
        <v>31</v>
      </c>
      <c r="AX228" s="12" t="s">
        <v>73</v>
      </c>
      <c r="AY228" s="271" t="s">
        <v>208</v>
      </c>
    </row>
    <row r="229" s="12" customFormat="1">
      <c r="B229" s="260"/>
      <c r="C229" s="261"/>
      <c r="D229" s="262" t="s">
        <v>1513</v>
      </c>
      <c r="E229" s="263" t="s">
        <v>1</v>
      </c>
      <c r="F229" s="264" t="s">
        <v>1636</v>
      </c>
      <c r="G229" s="261"/>
      <c r="H229" s="265">
        <v>1.3200000000000001</v>
      </c>
      <c r="I229" s="266"/>
      <c r="J229" s="261"/>
      <c r="K229" s="261"/>
      <c r="L229" s="267"/>
      <c r="M229" s="268"/>
      <c r="N229" s="269"/>
      <c r="O229" s="269"/>
      <c r="P229" s="269"/>
      <c r="Q229" s="269"/>
      <c r="R229" s="269"/>
      <c r="S229" s="269"/>
      <c r="T229" s="270"/>
      <c r="AT229" s="271" t="s">
        <v>1513</v>
      </c>
      <c r="AU229" s="271" t="s">
        <v>83</v>
      </c>
      <c r="AV229" s="12" t="s">
        <v>83</v>
      </c>
      <c r="AW229" s="12" t="s">
        <v>31</v>
      </c>
      <c r="AX229" s="12" t="s">
        <v>73</v>
      </c>
      <c r="AY229" s="271" t="s">
        <v>208</v>
      </c>
    </row>
    <row r="230" s="12" customFormat="1">
      <c r="B230" s="260"/>
      <c r="C230" s="261"/>
      <c r="D230" s="262" t="s">
        <v>1513</v>
      </c>
      <c r="E230" s="263" t="s">
        <v>1</v>
      </c>
      <c r="F230" s="264" t="s">
        <v>1637</v>
      </c>
      <c r="G230" s="261"/>
      <c r="H230" s="265">
        <v>1.25</v>
      </c>
      <c r="I230" s="266"/>
      <c r="J230" s="261"/>
      <c r="K230" s="261"/>
      <c r="L230" s="267"/>
      <c r="M230" s="268"/>
      <c r="N230" s="269"/>
      <c r="O230" s="269"/>
      <c r="P230" s="269"/>
      <c r="Q230" s="269"/>
      <c r="R230" s="269"/>
      <c r="S230" s="269"/>
      <c r="T230" s="270"/>
      <c r="AT230" s="271" t="s">
        <v>1513</v>
      </c>
      <c r="AU230" s="271" t="s">
        <v>83</v>
      </c>
      <c r="AV230" s="12" t="s">
        <v>83</v>
      </c>
      <c r="AW230" s="12" t="s">
        <v>31</v>
      </c>
      <c r="AX230" s="12" t="s">
        <v>73</v>
      </c>
      <c r="AY230" s="271" t="s">
        <v>208</v>
      </c>
    </row>
    <row r="231" s="12" customFormat="1">
      <c r="B231" s="260"/>
      <c r="C231" s="261"/>
      <c r="D231" s="262" t="s">
        <v>1513</v>
      </c>
      <c r="E231" s="263" t="s">
        <v>1</v>
      </c>
      <c r="F231" s="264" t="s">
        <v>1638</v>
      </c>
      <c r="G231" s="261"/>
      <c r="H231" s="265">
        <v>8.9224999999999994</v>
      </c>
      <c r="I231" s="266"/>
      <c r="J231" s="261"/>
      <c r="K231" s="261"/>
      <c r="L231" s="267"/>
      <c r="M231" s="268"/>
      <c r="N231" s="269"/>
      <c r="O231" s="269"/>
      <c r="P231" s="269"/>
      <c r="Q231" s="269"/>
      <c r="R231" s="269"/>
      <c r="S231" s="269"/>
      <c r="T231" s="270"/>
      <c r="AT231" s="271" t="s">
        <v>1513</v>
      </c>
      <c r="AU231" s="271" t="s">
        <v>83</v>
      </c>
      <c r="AV231" s="12" t="s">
        <v>83</v>
      </c>
      <c r="AW231" s="12" t="s">
        <v>31</v>
      </c>
      <c r="AX231" s="12" t="s">
        <v>73</v>
      </c>
      <c r="AY231" s="271" t="s">
        <v>208</v>
      </c>
    </row>
    <row r="232" s="12" customFormat="1">
      <c r="B232" s="260"/>
      <c r="C232" s="261"/>
      <c r="D232" s="262" t="s">
        <v>1513</v>
      </c>
      <c r="E232" s="263" t="s">
        <v>1</v>
      </c>
      <c r="F232" s="264" t="s">
        <v>1639</v>
      </c>
      <c r="G232" s="261"/>
      <c r="H232" s="265">
        <v>1.1200000000000001</v>
      </c>
      <c r="I232" s="266"/>
      <c r="J232" s="261"/>
      <c r="K232" s="261"/>
      <c r="L232" s="267"/>
      <c r="M232" s="268"/>
      <c r="N232" s="269"/>
      <c r="O232" s="269"/>
      <c r="P232" s="269"/>
      <c r="Q232" s="269"/>
      <c r="R232" s="269"/>
      <c r="S232" s="269"/>
      <c r="T232" s="270"/>
      <c r="AT232" s="271" t="s">
        <v>1513</v>
      </c>
      <c r="AU232" s="271" t="s">
        <v>83</v>
      </c>
      <c r="AV232" s="12" t="s">
        <v>83</v>
      </c>
      <c r="AW232" s="12" t="s">
        <v>31</v>
      </c>
      <c r="AX232" s="12" t="s">
        <v>73</v>
      </c>
      <c r="AY232" s="271" t="s">
        <v>208</v>
      </c>
    </row>
    <row r="233" s="12" customFormat="1">
      <c r="B233" s="260"/>
      <c r="C233" s="261"/>
      <c r="D233" s="262" t="s">
        <v>1513</v>
      </c>
      <c r="E233" s="263" t="s">
        <v>1</v>
      </c>
      <c r="F233" s="264" t="s">
        <v>1640</v>
      </c>
      <c r="G233" s="261"/>
      <c r="H233" s="265">
        <v>68.276799999999994</v>
      </c>
      <c r="I233" s="266"/>
      <c r="J233" s="261"/>
      <c r="K233" s="261"/>
      <c r="L233" s="267"/>
      <c r="M233" s="268"/>
      <c r="N233" s="269"/>
      <c r="O233" s="269"/>
      <c r="P233" s="269"/>
      <c r="Q233" s="269"/>
      <c r="R233" s="269"/>
      <c r="S233" s="269"/>
      <c r="T233" s="270"/>
      <c r="AT233" s="271" t="s">
        <v>1513</v>
      </c>
      <c r="AU233" s="271" t="s">
        <v>83</v>
      </c>
      <c r="AV233" s="12" t="s">
        <v>83</v>
      </c>
      <c r="AW233" s="12" t="s">
        <v>31</v>
      </c>
      <c r="AX233" s="12" t="s">
        <v>73</v>
      </c>
      <c r="AY233" s="271" t="s">
        <v>208</v>
      </c>
    </row>
    <row r="234" s="12" customFormat="1">
      <c r="B234" s="260"/>
      <c r="C234" s="261"/>
      <c r="D234" s="262" t="s">
        <v>1513</v>
      </c>
      <c r="E234" s="263" t="s">
        <v>1</v>
      </c>
      <c r="F234" s="264" t="s">
        <v>1641</v>
      </c>
      <c r="G234" s="261"/>
      <c r="H234" s="265">
        <v>0.46000000000000002</v>
      </c>
      <c r="I234" s="266"/>
      <c r="J234" s="261"/>
      <c r="K234" s="261"/>
      <c r="L234" s="267"/>
      <c r="M234" s="268"/>
      <c r="N234" s="269"/>
      <c r="O234" s="269"/>
      <c r="P234" s="269"/>
      <c r="Q234" s="269"/>
      <c r="R234" s="269"/>
      <c r="S234" s="269"/>
      <c r="T234" s="270"/>
      <c r="AT234" s="271" t="s">
        <v>1513</v>
      </c>
      <c r="AU234" s="271" t="s">
        <v>83</v>
      </c>
      <c r="AV234" s="12" t="s">
        <v>83</v>
      </c>
      <c r="AW234" s="12" t="s">
        <v>31</v>
      </c>
      <c r="AX234" s="12" t="s">
        <v>73</v>
      </c>
      <c r="AY234" s="271" t="s">
        <v>208</v>
      </c>
    </row>
    <row r="235" s="13" customFormat="1">
      <c r="B235" s="272"/>
      <c r="C235" s="273"/>
      <c r="D235" s="262" t="s">
        <v>1513</v>
      </c>
      <c r="E235" s="274" t="s">
        <v>1</v>
      </c>
      <c r="F235" s="275" t="s">
        <v>1515</v>
      </c>
      <c r="G235" s="273"/>
      <c r="H235" s="276">
        <v>126.89855</v>
      </c>
      <c r="I235" s="277"/>
      <c r="J235" s="273"/>
      <c r="K235" s="273"/>
      <c r="L235" s="278"/>
      <c r="M235" s="279"/>
      <c r="N235" s="280"/>
      <c r="O235" s="280"/>
      <c r="P235" s="280"/>
      <c r="Q235" s="280"/>
      <c r="R235" s="280"/>
      <c r="S235" s="280"/>
      <c r="T235" s="281"/>
      <c r="AT235" s="282" t="s">
        <v>1513</v>
      </c>
      <c r="AU235" s="282" t="s">
        <v>83</v>
      </c>
      <c r="AV235" s="13" t="s">
        <v>221</v>
      </c>
      <c r="AW235" s="13" t="s">
        <v>31</v>
      </c>
      <c r="AX235" s="13" t="s">
        <v>81</v>
      </c>
      <c r="AY235" s="282" t="s">
        <v>208</v>
      </c>
    </row>
    <row r="236" s="1" customFormat="1" ht="24" customHeight="1">
      <c r="B236" s="37"/>
      <c r="C236" s="224" t="s">
        <v>384</v>
      </c>
      <c r="D236" s="224" t="s">
        <v>209</v>
      </c>
      <c r="E236" s="225" t="s">
        <v>1642</v>
      </c>
      <c r="F236" s="226" t="s">
        <v>1643</v>
      </c>
      <c r="G236" s="227" t="s">
        <v>712</v>
      </c>
      <c r="H236" s="228">
        <v>60.024000000000001</v>
      </c>
      <c r="I236" s="229"/>
      <c r="J236" s="230">
        <f>ROUND(I236*H236,2)</f>
        <v>0</v>
      </c>
      <c r="K236" s="226" t="s">
        <v>1</v>
      </c>
      <c r="L236" s="42"/>
      <c r="M236" s="231" t="s">
        <v>1</v>
      </c>
      <c r="N236" s="232" t="s">
        <v>38</v>
      </c>
      <c r="O236" s="85"/>
      <c r="P236" s="233">
        <f>O236*H236</f>
        <v>0</v>
      </c>
      <c r="Q236" s="233">
        <v>0</v>
      </c>
      <c r="R236" s="233">
        <f>Q236*H236</f>
        <v>0</v>
      </c>
      <c r="S236" s="233">
        <v>0</v>
      </c>
      <c r="T236" s="234">
        <f>S236*H236</f>
        <v>0</v>
      </c>
      <c r="AR236" s="235" t="s">
        <v>221</v>
      </c>
      <c r="AT236" s="235" t="s">
        <v>209</v>
      </c>
      <c r="AU236" s="235" t="s">
        <v>83</v>
      </c>
      <c r="AY236" s="16" t="s">
        <v>208</v>
      </c>
      <c r="BE236" s="236">
        <f>IF(N236="základní",J236,0)</f>
        <v>0</v>
      </c>
      <c r="BF236" s="236">
        <f>IF(N236="snížená",J236,0)</f>
        <v>0</v>
      </c>
      <c r="BG236" s="236">
        <f>IF(N236="zákl. přenesená",J236,0)</f>
        <v>0</v>
      </c>
      <c r="BH236" s="236">
        <f>IF(N236="sníž. přenesená",J236,0)</f>
        <v>0</v>
      </c>
      <c r="BI236" s="236">
        <f>IF(N236="nulová",J236,0)</f>
        <v>0</v>
      </c>
      <c r="BJ236" s="16" t="s">
        <v>81</v>
      </c>
      <c r="BK236" s="236">
        <f>ROUND(I236*H236,2)</f>
        <v>0</v>
      </c>
      <c r="BL236" s="16" t="s">
        <v>221</v>
      </c>
      <c r="BM236" s="235" t="s">
        <v>1644</v>
      </c>
    </row>
    <row r="237" s="12" customFormat="1">
      <c r="B237" s="260"/>
      <c r="C237" s="261"/>
      <c r="D237" s="262" t="s">
        <v>1513</v>
      </c>
      <c r="E237" s="263" t="s">
        <v>1</v>
      </c>
      <c r="F237" s="264" t="s">
        <v>1645</v>
      </c>
      <c r="G237" s="261"/>
      <c r="H237" s="265">
        <v>51.479999999999997</v>
      </c>
      <c r="I237" s="266"/>
      <c r="J237" s="261"/>
      <c r="K237" s="261"/>
      <c r="L237" s="267"/>
      <c r="M237" s="268"/>
      <c r="N237" s="269"/>
      <c r="O237" s="269"/>
      <c r="P237" s="269"/>
      <c r="Q237" s="269"/>
      <c r="R237" s="269"/>
      <c r="S237" s="269"/>
      <c r="T237" s="270"/>
      <c r="AT237" s="271" t="s">
        <v>1513</v>
      </c>
      <c r="AU237" s="271" t="s">
        <v>83</v>
      </c>
      <c r="AV237" s="12" t="s">
        <v>83</v>
      </c>
      <c r="AW237" s="12" t="s">
        <v>31</v>
      </c>
      <c r="AX237" s="12" t="s">
        <v>73</v>
      </c>
      <c r="AY237" s="271" t="s">
        <v>208</v>
      </c>
    </row>
    <row r="238" s="12" customFormat="1">
      <c r="B238" s="260"/>
      <c r="C238" s="261"/>
      <c r="D238" s="262" t="s">
        <v>1513</v>
      </c>
      <c r="E238" s="263" t="s">
        <v>1</v>
      </c>
      <c r="F238" s="264" t="s">
        <v>1646</v>
      </c>
      <c r="G238" s="261"/>
      <c r="H238" s="265">
        <v>8.5440000000000005</v>
      </c>
      <c r="I238" s="266"/>
      <c r="J238" s="261"/>
      <c r="K238" s="261"/>
      <c r="L238" s="267"/>
      <c r="M238" s="268"/>
      <c r="N238" s="269"/>
      <c r="O238" s="269"/>
      <c r="P238" s="269"/>
      <c r="Q238" s="269"/>
      <c r="R238" s="269"/>
      <c r="S238" s="269"/>
      <c r="T238" s="270"/>
      <c r="AT238" s="271" t="s">
        <v>1513</v>
      </c>
      <c r="AU238" s="271" t="s">
        <v>83</v>
      </c>
      <c r="AV238" s="12" t="s">
        <v>83</v>
      </c>
      <c r="AW238" s="12" t="s">
        <v>31</v>
      </c>
      <c r="AX238" s="12" t="s">
        <v>73</v>
      </c>
      <c r="AY238" s="271" t="s">
        <v>208</v>
      </c>
    </row>
    <row r="239" s="13" customFormat="1">
      <c r="B239" s="272"/>
      <c r="C239" s="273"/>
      <c r="D239" s="262" t="s">
        <v>1513</v>
      </c>
      <c r="E239" s="274" t="s">
        <v>1</v>
      </c>
      <c r="F239" s="275" t="s">
        <v>1515</v>
      </c>
      <c r="G239" s="273"/>
      <c r="H239" s="276">
        <v>60.024000000000001</v>
      </c>
      <c r="I239" s="277"/>
      <c r="J239" s="273"/>
      <c r="K239" s="273"/>
      <c r="L239" s="278"/>
      <c r="M239" s="279"/>
      <c r="N239" s="280"/>
      <c r="O239" s="280"/>
      <c r="P239" s="280"/>
      <c r="Q239" s="280"/>
      <c r="R239" s="280"/>
      <c r="S239" s="280"/>
      <c r="T239" s="281"/>
      <c r="AT239" s="282" t="s">
        <v>1513</v>
      </c>
      <c r="AU239" s="282" t="s">
        <v>83</v>
      </c>
      <c r="AV239" s="13" t="s">
        <v>221</v>
      </c>
      <c r="AW239" s="13" t="s">
        <v>31</v>
      </c>
      <c r="AX239" s="13" t="s">
        <v>81</v>
      </c>
      <c r="AY239" s="282" t="s">
        <v>208</v>
      </c>
    </row>
    <row r="240" s="1" customFormat="1" ht="16.5" customHeight="1">
      <c r="B240" s="37"/>
      <c r="C240" s="224" t="s">
        <v>388</v>
      </c>
      <c r="D240" s="224" t="s">
        <v>209</v>
      </c>
      <c r="E240" s="225" t="s">
        <v>1647</v>
      </c>
      <c r="F240" s="226" t="s">
        <v>1648</v>
      </c>
      <c r="G240" s="227" t="s">
        <v>1525</v>
      </c>
      <c r="H240" s="228">
        <v>13.728</v>
      </c>
      <c r="I240" s="229"/>
      <c r="J240" s="230">
        <f>ROUND(I240*H240,2)</f>
        <v>0</v>
      </c>
      <c r="K240" s="226" t="s">
        <v>1</v>
      </c>
      <c r="L240" s="42"/>
      <c r="M240" s="231" t="s">
        <v>1</v>
      </c>
      <c r="N240" s="232" t="s">
        <v>38</v>
      </c>
      <c r="O240" s="85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AR240" s="235" t="s">
        <v>221</v>
      </c>
      <c r="AT240" s="235" t="s">
        <v>209</v>
      </c>
      <c r="AU240" s="235" t="s">
        <v>83</v>
      </c>
      <c r="AY240" s="16" t="s">
        <v>208</v>
      </c>
      <c r="BE240" s="236">
        <f>IF(N240="základní",J240,0)</f>
        <v>0</v>
      </c>
      <c r="BF240" s="236">
        <f>IF(N240="snížená",J240,0)</f>
        <v>0</v>
      </c>
      <c r="BG240" s="236">
        <f>IF(N240="zákl. přenesená",J240,0)</f>
        <v>0</v>
      </c>
      <c r="BH240" s="236">
        <f>IF(N240="sníž. přenesená",J240,0)</f>
        <v>0</v>
      </c>
      <c r="BI240" s="236">
        <f>IF(N240="nulová",J240,0)</f>
        <v>0</v>
      </c>
      <c r="BJ240" s="16" t="s">
        <v>81</v>
      </c>
      <c r="BK240" s="236">
        <f>ROUND(I240*H240,2)</f>
        <v>0</v>
      </c>
      <c r="BL240" s="16" t="s">
        <v>221</v>
      </c>
      <c r="BM240" s="235" t="s">
        <v>1649</v>
      </c>
    </row>
    <row r="241" s="12" customFormat="1">
      <c r="B241" s="260"/>
      <c r="C241" s="261"/>
      <c r="D241" s="262" t="s">
        <v>1513</v>
      </c>
      <c r="E241" s="263" t="s">
        <v>1</v>
      </c>
      <c r="F241" s="264" t="s">
        <v>1650</v>
      </c>
      <c r="G241" s="261"/>
      <c r="H241" s="265">
        <v>13.728</v>
      </c>
      <c r="I241" s="266"/>
      <c r="J241" s="261"/>
      <c r="K241" s="261"/>
      <c r="L241" s="267"/>
      <c r="M241" s="268"/>
      <c r="N241" s="269"/>
      <c r="O241" s="269"/>
      <c r="P241" s="269"/>
      <c r="Q241" s="269"/>
      <c r="R241" s="269"/>
      <c r="S241" s="269"/>
      <c r="T241" s="270"/>
      <c r="AT241" s="271" t="s">
        <v>1513</v>
      </c>
      <c r="AU241" s="271" t="s">
        <v>83</v>
      </c>
      <c r="AV241" s="12" t="s">
        <v>83</v>
      </c>
      <c r="AW241" s="12" t="s">
        <v>31</v>
      </c>
      <c r="AX241" s="12" t="s">
        <v>73</v>
      </c>
      <c r="AY241" s="271" t="s">
        <v>208</v>
      </c>
    </row>
    <row r="242" s="13" customFormat="1">
      <c r="B242" s="272"/>
      <c r="C242" s="273"/>
      <c r="D242" s="262" t="s">
        <v>1513</v>
      </c>
      <c r="E242" s="274" t="s">
        <v>1</v>
      </c>
      <c r="F242" s="275" t="s">
        <v>1515</v>
      </c>
      <c r="G242" s="273"/>
      <c r="H242" s="276">
        <v>13.728</v>
      </c>
      <c r="I242" s="277"/>
      <c r="J242" s="273"/>
      <c r="K242" s="273"/>
      <c r="L242" s="278"/>
      <c r="M242" s="279"/>
      <c r="N242" s="280"/>
      <c r="O242" s="280"/>
      <c r="P242" s="280"/>
      <c r="Q242" s="280"/>
      <c r="R242" s="280"/>
      <c r="S242" s="280"/>
      <c r="T242" s="281"/>
      <c r="AT242" s="282" t="s">
        <v>1513</v>
      </c>
      <c r="AU242" s="282" t="s">
        <v>83</v>
      </c>
      <c r="AV242" s="13" t="s">
        <v>221</v>
      </c>
      <c r="AW242" s="13" t="s">
        <v>31</v>
      </c>
      <c r="AX242" s="13" t="s">
        <v>81</v>
      </c>
      <c r="AY242" s="282" t="s">
        <v>208</v>
      </c>
    </row>
    <row r="243" s="1" customFormat="1" ht="16.5" customHeight="1">
      <c r="B243" s="37"/>
      <c r="C243" s="224" t="s">
        <v>392</v>
      </c>
      <c r="D243" s="224" t="s">
        <v>209</v>
      </c>
      <c r="E243" s="225" t="s">
        <v>1651</v>
      </c>
      <c r="F243" s="226" t="s">
        <v>1652</v>
      </c>
      <c r="G243" s="227" t="s">
        <v>712</v>
      </c>
      <c r="H243" s="228">
        <v>45.759999999999998</v>
      </c>
      <c r="I243" s="229"/>
      <c r="J243" s="230">
        <f>ROUND(I243*H243,2)</f>
        <v>0</v>
      </c>
      <c r="K243" s="226" t="s">
        <v>1</v>
      </c>
      <c r="L243" s="42"/>
      <c r="M243" s="231" t="s">
        <v>1</v>
      </c>
      <c r="N243" s="232" t="s">
        <v>38</v>
      </c>
      <c r="O243" s="85"/>
      <c r="P243" s="233">
        <f>O243*H243</f>
        <v>0</v>
      </c>
      <c r="Q243" s="233">
        <v>0</v>
      </c>
      <c r="R243" s="233">
        <f>Q243*H243</f>
        <v>0</v>
      </c>
      <c r="S243" s="233">
        <v>0</v>
      </c>
      <c r="T243" s="234">
        <f>S243*H243</f>
        <v>0</v>
      </c>
      <c r="AR243" s="235" t="s">
        <v>221</v>
      </c>
      <c r="AT243" s="235" t="s">
        <v>209</v>
      </c>
      <c r="AU243" s="235" t="s">
        <v>83</v>
      </c>
      <c r="AY243" s="16" t="s">
        <v>208</v>
      </c>
      <c r="BE243" s="236">
        <f>IF(N243="základní",J243,0)</f>
        <v>0</v>
      </c>
      <c r="BF243" s="236">
        <f>IF(N243="snížená",J243,0)</f>
        <v>0</v>
      </c>
      <c r="BG243" s="236">
        <f>IF(N243="zákl. přenesená",J243,0)</f>
        <v>0</v>
      </c>
      <c r="BH243" s="236">
        <f>IF(N243="sníž. přenesená",J243,0)</f>
        <v>0</v>
      </c>
      <c r="BI243" s="236">
        <f>IF(N243="nulová",J243,0)</f>
        <v>0</v>
      </c>
      <c r="BJ243" s="16" t="s">
        <v>81</v>
      </c>
      <c r="BK243" s="236">
        <f>ROUND(I243*H243,2)</f>
        <v>0</v>
      </c>
      <c r="BL243" s="16" t="s">
        <v>221</v>
      </c>
      <c r="BM243" s="235" t="s">
        <v>1653</v>
      </c>
    </row>
    <row r="244" s="12" customFormat="1">
      <c r="B244" s="260"/>
      <c r="C244" s="261"/>
      <c r="D244" s="262" t="s">
        <v>1513</v>
      </c>
      <c r="E244" s="263" t="s">
        <v>1</v>
      </c>
      <c r="F244" s="264" t="s">
        <v>1654</v>
      </c>
      <c r="G244" s="261"/>
      <c r="H244" s="265">
        <v>45.759999999999998</v>
      </c>
      <c r="I244" s="266"/>
      <c r="J244" s="261"/>
      <c r="K244" s="261"/>
      <c r="L244" s="267"/>
      <c r="M244" s="268"/>
      <c r="N244" s="269"/>
      <c r="O244" s="269"/>
      <c r="P244" s="269"/>
      <c r="Q244" s="269"/>
      <c r="R244" s="269"/>
      <c r="S244" s="269"/>
      <c r="T244" s="270"/>
      <c r="AT244" s="271" t="s">
        <v>1513</v>
      </c>
      <c r="AU244" s="271" t="s">
        <v>83</v>
      </c>
      <c r="AV244" s="12" t="s">
        <v>83</v>
      </c>
      <c r="AW244" s="12" t="s">
        <v>31</v>
      </c>
      <c r="AX244" s="12" t="s">
        <v>73</v>
      </c>
      <c r="AY244" s="271" t="s">
        <v>208</v>
      </c>
    </row>
    <row r="245" s="13" customFormat="1">
      <c r="B245" s="272"/>
      <c r="C245" s="273"/>
      <c r="D245" s="262" t="s">
        <v>1513</v>
      </c>
      <c r="E245" s="274" t="s">
        <v>1</v>
      </c>
      <c r="F245" s="275" t="s">
        <v>1515</v>
      </c>
      <c r="G245" s="273"/>
      <c r="H245" s="276">
        <v>45.759999999999998</v>
      </c>
      <c r="I245" s="277"/>
      <c r="J245" s="273"/>
      <c r="K245" s="273"/>
      <c r="L245" s="278"/>
      <c r="M245" s="279"/>
      <c r="N245" s="280"/>
      <c r="O245" s="280"/>
      <c r="P245" s="280"/>
      <c r="Q245" s="280"/>
      <c r="R245" s="280"/>
      <c r="S245" s="280"/>
      <c r="T245" s="281"/>
      <c r="AT245" s="282" t="s">
        <v>1513</v>
      </c>
      <c r="AU245" s="282" t="s">
        <v>83</v>
      </c>
      <c r="AV245" s="13" t="s">
        <v>221</v>
      </c>
      <c r="AW245" s="13" t="s">
        <v>31</v>
      </c>
      <c r="AX245" s="13" t="s">
        <v>81</v>
      </c>
      <c r="AY245" s="282" t="s">
        <v>208</v>
      </c>
    </row>
    <row r="246" s="1" customFormat="1" ht="16.5" customHeight="1">
      <c r="B246" s="37"/>
      <c r="C246" s="224" t="s">
        <v>396</v>
      </c>
      <c r="D246" s="224" t="s">
        <v>209</v>
      </c>
      <c r="E246" s="225" t="s">
        <v>1655</v>
      </c>
      <c r="F246" s="226" t="s">
        <v>1656</v>
      </c>
      <c r="G246" s="227" t="s">
        <v>712</v>
      </c>
      <c r="H246" s="228">
        <v>45.759999999999998</v>
      </c>
      <c r="I246" s="229"/>
      <c r="J246" s="230">
        <f>ROUND(I246*H246,2)</f>
        <v>0</v>
      </c>
      <c r="K246" s="226" t="s">
        <v>1</v>
      </c>
      <c r="L246" s="42"/>
      <c r="M246" s="231" t="s">
        <v>1</v>
      </c>
      <c r="N246" s="232" t="s">
        <v>38</v>
      </c>
      <c r="O246" s="85"/>
      <c r="P246" s="233">
        <f>O246*H246</f>
        <v>0</v>
      </c>
      <c r="Q246" s="233">
        <v>0</v>
      </c>
      <c r="R246" s="233">
        <f>Q246*H246</f>
        <v>0</v>
      </c>
      <c r="S246" s="233">
        <v>0</v>
      </c>
      <c r="T246" s="234">
        <f>S246*H246</f>
        <v>0</v>
      </c>
      <c r="AR246" s="235" t="s">
        <v>221</v>
      </c>
      <c r="AT246" s="235" t="s">
        <v>209</v>
      </c>
      <c r="AU246" s="235" t="s">
        <v>83</v>
      </c>
      <c r="AY246" s="16" t="s">
        <v>208</v>
      </c>
      <c r="BE246" s="236">
        <f>IF(N246="základní",J246,0)</f>
        <v>0</v>
      </c>
      <c r="BF246" s="236">
        <f>IF(N246="snížená",J246,0)</f>
        <v>0</v>
      </c>
      <c r="BG246" s="236">
        <f>IF(N246="zákl. přenesená",J246,0)</f>
        <v>0</v>
      </c>
      <c r="BH246" s="236">
        <f>IF(N246="sníž. přenesená",J246,0)</f>
        <v>0</v>
      </c>
      <c r="BI246" s="236">
        <f>IF(N246="nulová",J246,0)</f>
        <v>0</v>
      </c>
      <c r="BJ246" s="16" t="s">
        <v>81</v>
      </c>
      <c r="BK246" s="236">
        <f>ROUND(I246*H246,2)</f>
        <v>0</v>
      </c>
      <c r="BL246" s="16" t="s">
        <v>221</v>
      </c>
      <c r="BM246" s="235" t="s">
        <v>1657</v>
      </c>
    </row>
    <row r="247" s="1" customFormat="1" ht="24" customHeight="1">
      <c r="B247" s="37"/>
      <c r="C247" s="224" t="s">
        <v>400</v>
      </c>
      <c r="D247" s="224" t="s">
        <v>209</v>
      </c>
      <c r="E247" s="225" t="s">
        <v>1658</v>
      </c>
      <c r="F247" s="226" t="s">
        <v>1659</v>
      </c>
      <c r="G247" s="227" t="s">
        <v>1227</v>
      </c>
      <c r="H247" s="228">
        <v>0.40000000000000002</v>
      </c>
      <c r="I247" s="229"/>
      <c r="J247" s="230">
        <f>ROUND(I247*H247,2)</f>
        <v>0</v>
      </c>
      <c r="K247" s="226" t="s">
        <v>1</v>
      </c>
      <c r="L247" s="42"/>
      <c r="M247" s="231" t="s">
        <v>1</v>
      </c>
      <c r="N247" s="232" t="s">
        <v>38</v>
      </c>
      <c r="O247" s="85"/>
      <c r="P247" s="233">
        <f>O247*H247</f>
        <v>0</v>
      </c>
      <c r="Q247" s="233">
        <v>0</v>
      </c>
      <c r="R247" s="233">
        <f>Q247*H247</f>
        <v>0</v>
      </c>
      <c r="S247" s="233">
        <v>0</v>
      </c>
      <c r="T247" s="234">
        <f>S247*H247</f>
        <v>0</v>
      </c>
      <c r="AR247" s="235" t="s">
        <v>221</v>
      </c>
      <c r="AT247" s="235" t="s">
        <v>209</v>
      </c>
      <c r="AU247" s="235" t="s">
        <v>83</v>
      </c>
      <c r="AY247" s="16" t="s">
        <v>208</v>
      </c>
      <c r="BE247" s="236">
        <f>IF(N247="základní",J247,0)</f>
        <v>0</v>
      </c>
      <c r="BF247" s="236">
        <f>IF(N247="snížená",J247,0)</f>
        <v>0</v>
      </c>
      <c r="BG247" s="236">
        <f>IF(N247="zákl. přenesená",J247,0)</f>
        <v>0</v>
      </c>
      <c r="BH247" s="236">
        <f>IF(N247="sníž. přenesená",J247,0)</f>
        <v>0</v>
      </c>
      <c r="BI247" s="236">
        <f>IF(N247="nulová",J247,0)</f>
        <v>0</v>
      </c>
      <c r="BJ247" s="16" t="s">
        <v>81</v>
      </c>
      <c r="BK247" s="236">
        <f>ROUND(I247*H247,2)</f>
        <v>0</v>
      </c>
      <c r="BL247" s="16" t="s">
        <v>221</v>
      </c>
      <c r="BM247" s="235" t="s">
        <v>1660</v>
      </c>
    </row>
    <row r="248" s="1" customFormat="1" ht="24" customHeight="1">
      <c r="B248" s="37"/>
      <c r="C248" s="224" t="s">
        <v>404</v>
      </c>
      <c r="D248" s="224" t="s">
        <v>209</v>
      </c>
      <c r="E248" s="225" t="s">
        <v>1658</v>
      </c>
      <c r="F248" s="226" t="s">
        <v>1659</v>
      </c>
      <c r="G248" s="227" t="s">
        <v>1227</v>
      </c>
      <c r="H248" s="228">
        <v>0.495</v>
      </c>
      <c r="I248" s="229"/>
      <c r="J248" s="230">
        <f>ROUND(I248*H248,2)</f>
        <v>0</v>
      </c>
      <c r="K248" s="226" t="s">
        <v>1</v>
      </c>
      <c r="L248" s="42"/>
      <c r="M248" s="231" t="s">
        <v>1</v>
      </c>
      <c r="N248" s="232" t="s">
        <v>38</v>
      </c>
      <c r="O248" s="85"/>
      <c r="P248" s="233">
        <f>O248*H248</f>
        <v>0</v>
      </c>
      <c r="Q248" s="233">
        <v>0</v>
      </c>
      <c r="R248" s="233">
        <f>Q248*H248</f>
        <v>0</v>
      </c>
      <c r="S248" s="233">
        <v>0</v>
      </c>
      <c r="T248" s="234">
        <f>S248*H248</f>
        <v>0</v>
      </c>
      <c r="AR248" s="235" t="s">
        <v>221</v>
      </c>
      <c r="AT248" s="235" t="s">
        <v>209</v>
      </c>
      <c r="AU248" s="235" t="s">
        <v>83</v>
      </c>
      <c r="AY248" s="16" t="s">
        <v>208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6" t="s">
        <v>81</v>
      </c>
      <c r="BK248" s="236">
        <f>ROUND(I248*H248,2)</f>
        <v>0</v>
      </c>
      <c r="BL248" s="16" t="s">
        <v>221</v>
      </c>
      <c r="BM248" s="235" t="s">
        <v>1661</v>
      </c>
    </row>
    <row r="249" s="14" customFormat="1">
      <c r="B249" s="283"/>
      <c r="C249" s="284"/>
      <c r="D249" s="262" t="s">
        <v>1513</v>
      </c>
      <c r="E249" s="285" t="s">
        <v>1</v>
      </c>
      <c r="F249" s="286" t="s">
        <v>1662</v>
      </c>
      <c r="G249" s="284"/>
      <c r="H249" s="285" t="s">
        <v>1</v>
      </c>
      <c r="I249" s="287"/>
      <c r="J249" s="284"/>
      <c r="K249" s="284"/>
      <c r="L249" s="288"/>
      <c r="M249" s="289"/>
      <c r="N249" s="290"/>
      <c r="O249" s="290"/>
      <c r="P249" s="290"/>
      <c r="Q249" s="290"/>
      <c r="R249" s="290"/>
      <c r="S249" s="290"/>
      <c r="T249" s="291"/>
      <c r="AT249" s="292" t="s">
        <v>1513</v>
      </c>
      <c r="AU249" s="292" t="s">
        <v>83</v>
      </c>
      <c r="AV249" s="14" t="s">
        <v>81</v>
      </c>
      <c r="AW249" s="14" t="s">
        <v>31</v>
      </c>
      <c r="AX249" s="14" t="s">
        <v>73</v>
      </c>
      <c r="AY249" s="292" t="s">
        <v>208</v>
      </c>
    </row>
    <row r="250" s="12" customFormat="1">
      <c r="B250" s="260"/>
      <c r="C250" s="261"/>
      <c r="D250" s="262" t="s">
        <v>1513</v>
      </c>
      <c r="E250" s="263" t="s">
        <v>1</v>
      </c>
      <c r="F250" s="264" t="s">
        <v>1663</v>
      </c>
      <c r="G250" s="261"/>
      <c r="H250" s="265">
        <v>0.030335999999999998</v>
      </c>
      <c r="I250" s="266"/>
      <c r="J250" s="261"/>
      <c r="K250" s="261"/>
      <c r="L250" s="267"/>
      <c r="M250" s="268"/>
      <c r="N250" s="269"/>
      <c r="O250" s="269"/>
      <c r="P250" s="269"/>
      <c r="Q250" s="269"/>
      <c r="R250" s="269"/>
      <c r="S250" s="269"/>
      <c r="T250" s="270"/>
      <c r="AT250" s="271" t="s">
        <v>1513</v>
      </c>
      <c r="AU250" s="271" t="s">
        <v>83</v>
      </c>
      <c r="AV250" s="12" t="s">
        <v>83</v>
      </c>
      <c r="AW250" s="12" t="s">
        <v>31</v>
      </c>
      <c r="AX250" s="12" t="s">
        <v>73</v>
      </c>
      <c r="AY250" s="271" t="s">
        <v>208</v>
      </c>
    </row>
    <row r="251" s="12" customFormat="1">
      <c r="B251" s="260"/>
      <c r="C251" s="261"/>
      <c r="D251" s="262" t="s">
        <v>1513</v>
      </c>
      <c r="E251" s="263" t="s">
        <v>1</v>
      </c>
      <c r="F251" s="264" t="s">
        <v>1664</v>
      </c>
      <c r="G251" s="261"/>
      <c r="H251" s="265">
        <v>0.02872282</v>
      </c>
      <c r="I251" s="266"/>
      <c r="J251" s="261"/>
      <c r="K251" s="261"/>
      <c r="L251" s="267"/>
      <c r="M251" s="268"/>
      <c r="N251" s="269"/>
      <c r="O251" s="269"/>
      <c r="P251" s="269"/>
      <c r="Q251" s="269"/>
      <c r="R251" s="269"/>
      <c r="S251" s="269"/>
      <c r="T251" s="270"/>
      <c r="AT251" s="271" t="s">
        <v>1513</v>
      </c>
      <c r="AU251" s="271" t="s">
        <v>83</v>
      </c>
      <c r="AV251" s="12" t="s">
        <v>83</v>
      </c>
      <c r="AW251" s="12" t="s">
        <v>31</v>
      </c>
      <c r="AX251" s="12" t="s">
        <v>73</v>
      </c>
      <c r="AY251" s="271" t="s">
        <v>208</v>
      </c>
    </row>
    <row r="252" s="12" customFormat="1">
      <c r="B252" s="260"/>
      <c r="C252" s="261"/>
      <c r="D252" s="262" t="s">
        <v>1513</v>
      </c>
      <c r="E252" s="263" t="s">
        <v>1</v>
      </c>
      <c r="F252" s="264" t="s">
        <v>1665</v>
      </c>
      <c r="G252" s="261"/>
      <c r="H252" s="265">
        <v>0.13424865</v>
      </c>
      <c r="I252" s="266"/>
      <c r="J252" s="261"/>
      <c r="K252" s="261"/>
      <c r="L252" s="267"/>
      <c r="M252" s="268"/>
      <c r="N252" s="269"/>
      <c r="O252" s="269"/>
      <c r="P252" s="269"/>
      <c r="Q252" s="269"/>
      <c r="R252" s="269"/>
      <c r="S252" s="269"/>
      <c r="T252" s="270"/>
      <c r="AT252" s="271" t="s">
        <v>1513</v>
      </c>
      <c r="AU252" s="271" t="s">
        <v>83</v>
      </c>
      <c r="AV252" s="12" t="s">
        <v>83</v>
      </c>
      <c r="AW252" s="12" t="s">
        <v>31</v>
      </c>
      <c r="AX252" s="12" t="s">
        <v>73</v>
      </c>
      <c r="AY252" s="271" t="s">
        <v>208</v>
      </c>
    </row>
    <row r="253" s="12" customFormat="1">
      <c r="B253" s="260"/>
      <c r="C253" s="261"/>
      <c r="D253" s="262" t="s">
        <v>1513</v>
      </c>
      <c r="E253" s="263" t="s">
        <v>1</v>
      </c>
      <c r="F253" s="264" t="s">
        <v>1666</v>
      </c>
      <c r="G253" s="261"/>
      <c r="H253" s="265">
        <v>0.022436000000000001</v>
      </c>
      <c r="I253" s="266"/>
      <c r="J253" s="261"/>
      <c r="K253" s="261"/>
      <c r="L253" s="267"/>
      <c r="M253" s="268"/>
      <c r="N253" s="269"/>
      <c r="O253" s="269"/>
      <c r="P253" s="269"/>
      <c r="Q253" s="269"/>
      <c r="R253" s="269"/>
      <c r="S253" s="269"/>
      <c r="T253" s="270"/>
      <c r="AT253" s="271" t="s">
        <v>1513</v>
      </c>
      <c r="AU253" s="271" t="s">
        <v>83</v>
      </c>
      <c r="AV253" s="12" t="s">
        <v>83</v>
      </c>
      <c r="AW253" s="12" t="s">
        <v>31</v>
      </c>
      <c r="AX253" s="12" t="s">
        <v>73</v>
      </c>
      <c r="AY253" s="271" t="s">
        <v>208</v>
      </c>
    </row>
    <row r="254" s="12" customFormat="1">
      <c r="B254" s="260"/>
      <c r="C254" s="261"/>
      <c r="D254" s="262" t="s">
        <v>1513</v>
      </c>
      <c r="E254" s="263" t="s">
        <v>1</v>
      </c>
      <c r="F254" s="264" t="s">
        <v>1667</v>
      </c>
      <c r="G254" s="261"/>
      <c r="H254" s="265">
        <v>0.00316</v>
      </c>
      <c r="I254" s="266"/>
      <c r="J254" s="261"/>
      <c r="K254" s="261"/>
      <c r="L254" s="267"/>
      <c r="M254" s="268"/>
      <c r="N254" s="269"/>
      <c r="O254" s="269"/>
      <c r="P254" s="269"/>
      <c r="Q254" s="269"/>
      <c r="R254" s="269"/>
      <c r="S254" s="269"/>
      <c r="T254" s="270"/>
      <c r="AT254" s="271" t="s">
        <v>1513</v>
      </c>
      <c r="AU254" s="271" t="s">
        <v>83</v>
      </c>
      <c r="AV254" s="12" t="s">
        <v>83</v>
      </c>
      <c r="AW254" s="12" t="s">
        <v>31</v>
      </c>
      <c r="AX254" s="12" t="s">
        <v>73</v>
      </c>
      <c r="AY254" s="271" t="s">
        <v>208</v>
      </c>
    </row>
    <row r="255" s="12" customFormat="1">
      <c r="B255" s="260"/>
      <c r="C255" s="261"/>
      <c r="D255" s="262" t="s">
        <v>1513</v>
      </c>
      <c r="E255" s="263" t="s">
        <v>1</v>
      </c>
      <c r="F255" s="264" t="s">
        <v>1668</v>
      </c>
      <c r="G255" s="261"/>
      <c r="H255" s="265">
        <v>0.004424</v>
      </c>
      <c r="I255" s="266"/>
      <c r="J255" s="261"/>
      <c r="K255" s="261"/>
      <c r="L255" s="267"/>
      <c r="M255" s="268"/>
      <c r="N255" s="269"/>
      <c r="O255" s="269"/>
      <c r="P255" s="269"/>
      <c r="Q255" s="269"/>
      <c r="R255" s="269"/>
      <c r="S255" s="269"/>
      <c r="T255" s="270"/>
      <c r="AT255" s="271" t="s">
        <v>1513</v>
      </c>
      <c r="AU255" s="271" t="s">
        <v>83</v>
      </c>
      <c r="AV255" s="12" t="s">
        <v>83</v>
      </c>
      <c r="AW255" s="12" t="s">
        <v>31</v>
      </c>
      <c r="AX255" s="12" t="s">
        <v>73</v>
      </c>
      <c r="AY255" s="271" t="s">
        <v>208</v>
      </c>
    </row>
    <row r="256" s="12" customFormat="1">
      <c r="B256" s="260"/>
      <c r="C256" s="261"/>
      <c r="D256" s="262" t="s">
        <v>1513</v>
      </c>
      <c r="E256" s="263" t="s">
        <v>1</v>
      </c>
      <c r="F256" s="264" t="s">
        <v>1669</v>
      </c>
      <c r="G256" s="261"/>
      <c r="H256" s="265">
        <v>0.0049375</v>
      </c>
      <c r="I256" s="266"/>
      <c r="J256" s="261"/>
      <c r="K256" s="261"/>
      <c r="L256" s="267"/>
      <c r="M256" s="268"/>
      <c r="N256" s="269"/>
      <c r="O256" s="269"/>
      <c r="P256" s="269"/>
      <c r="Q256" s="269"/>
      <c r="R256" s="269"/>
      <c r="S256" s="269"/>
      <c r="T256" s="270"/>
      <c r="AT256" s="271" t="s">
        <v>1513</v>
      </c>
      <c r="AU256" s="271" t="s">
        <v>83</v>
      </c>
      <c r="AV256" s="12" t="s">
        <v>83</v>
      </c>
      <c r="AW256" s="12" t="s">
        <v>31</v>
      </c>
      <c r="AX256" s="12" t="s">
        <v>73</v>
      </c>
      <c r="AY256" s="271" t="s">
        <v>208</v>
      </c>
    </row>
    <row r="257" s="12" customFormat="1">
      <c r="B257" s="260"/>
      <c r="C257" s="261"/>
      <c r="D257" s="262" t="s">
        <v>1513</v>
      </c>
      <c r="E257" s="263" t="s">
        <v>1</v>
      </c>
      <c r="F257" s="264" t="s">
        <v>1670</v>
      </c>
      <c r="G257" s="261"/>
      <c r="H257" s="265">
        <v>0.029506500000000001</v>
      </c>
      <c r="I257" s="266"/>
      <c r="J257" s="261"/>
      <c r="K257" s="261"/>
      <c r="L257" s="267"/>
      <c r="M257" s="268"/>
      <c r="N257" s="269"/>
      <c r="O257" s="269"/>
      <c r="P257" s="269"/>
      <c r="Q257" s="269"/>
      <c r="R257" s="269"/>
      <c r="S257" s="269"/>
      <c r="T257" s="270"/>
      <c r="AT257" s="271" t="s">
        <v>1513</v>
      </c>
      <c r="AU257" s="271" t="s">
        <v>83</v>
      </c>
      <c r="AV257" s="12" t="s">
        <v>83</v>
      </c>
      <c r="AW257" s="12" t="s">
        <v>31</v>
      </c>
      <c r="AX257" s="12" t="s">
        <v>73</v>
      </c>
      <c r="AY257" s="271" t="s">
        <v>208</v>
      </c>
    </row>
    <row r="258" s="12" customFormat="1">
      <c r="B258" s="260"/>
      <c r="C258" s="261"/>
      <c r="D258" s="262" t="s">
        <v>1513</v>
      </c>
      <c r="E258" s="263" t="s">
        <v>1</v>
      </c>
      <c r="F258" s="264" t="s">
        <v>1671</v>
      </c>
      <c r="G258" s="261"/>
      <c r="H258" s="265">
        <v>0.0037919999999999998</v>
      </c>
      <c r="I258" s="266"/>
      <c r="J258" s="261"/>
      <c r="K258" s="261"/>
      <c r="L258" s="267"/>
      <c r="M258" s="268"/>
      <c r="N258" s="269"/>
      <c r="O258" s="269"/>
      <c r="P258" s="269"/>
      <c r="Q258" s="269"/>
      <c r="R258" s="269"/>
      <c r="S258" s="269"/>
      <c r="T258" s="270"/>
      <c r="AT258" s="271" t="s">
        <v>1513</v>
      </c>
      <c r="AU258" s="271" t="s">
        <v>83</v>
      </c>
      <c r="AV258" s="12" t="s">
        <v>83</v>
      </c>
      <c r="AW258" s="12" t="s">
        <v>31</v>
      </c>
      <c r="AX258" s="12" t="s">
        <v>73</v>
      </c>
      <c r="AY258" s="271" t="s">
        <v>208</v>
      </c>
    </row>
    <row r="259" s="12" customFormat="1">
      <c r="B259" s="260"/>
      <c r="C259" s="261"/>
      <c r="D259" s="262" t="s">
        <v>1513</v>
      </c>
      <c r="E259" s="263" t="s">
        <v>1</v>
      </c>
      <c r="F259" s="264" t="s">
        <v>1672</v>
      </c>
      <c r="G259" s="261"/>
      <c r="H259" s="265">
        <v>0.2328288</v>
      </c>
      <c r="I259" s="266"/>
      <c r="J259" s="261"/>
      <c r="K259" s="261"/>
      <c r="L259" s="267"/>
      <c r="M259" s="268"/>
      <c r="N259" s="269"/>
      <c r="O259" s="269"/>
      <c r="P259" s="269"/>
      <c r="Q259" s="269"/>
      <c r="R259" s="269"/>
      <c r="S259" s="269"/>
      <c r="T259" s="270"/>
      <c r="AT259" s="271" t="s">
        <v>1513</v>
      </c>
      <c r="AU259" s="271" t="s">
        <v>83</v>
      </c>
      <c r="AV259" s="12" t="s">
        <v>83</v>
      </c>
      <c r="AW259" s="12" t="s">
        <v>31</v>
      </c>
      <c r="AX259" s="12" t="s">
        <v>73</v>
      </c>
      <c r="AY259" s="271" t="s">
        <v>208</v>
      </c>
    </row>
    <row r="260" s="12" customFormat="1">
      <c r="B260" s="260"/>
      <c r="C260" s="261"/>
      <c r="D260" s="262" t="s">
        <v>1513</v>
      </c>
      <c r="E260" s="263" t="s">
        <v>1</v>
      </c>
      <c r="F260" s="264" t="s">
        <v>1673</v>
      </c>
      <c r="G260" s="261"/>
      <c r="H260" s="265">
        <v>0.00063199999999999997</v>
      </c>
      <c r="I260" s="266"/>
      <c r="J260" s="261"/>
      <c r="K260" s="261"/>
      <c r="L260" s="267"/>
      <c r="M260" s="268"/>
      <c r="N260" s="269"/>
      <c r="O260" s="269"/>
      <c r="P260" s="269"/>
      <c r="Q260" s="269"/>
      <c r="R260" s="269"/>
      <c r="S260" s="269"/>
      <c r="T260" s="270"/>
      <c r="AT260" s="271" t="s">
        <v>1513</v>
      </c>
      <c r="AU260" s="271" t="s">
        <v>83</v>
      </c>
      <c r="AV260" s="12" t="s">
        <v>83</v>
      </c>
      <c r="AW260" s="12" t="s">
        <v>31</v>
      </c>
      <c r="AX260" s="12" t="s">
        <v>73</v>
      </c>
      <c r="AY260" s="271" t="s">
        <v>208</v>
      </c>
    </row>
    <row r="261" s="13" customFormat="1">
      <c r="B261" s="272"/>
      <c r="C261" s="273"/>
      <c r="D261" s="262" t="s">
        <v>1513</v>
      </c>
      <c r="E261" s="274" t="s">
        <v>1</v>
      </c>
      <c r="F261" s="275" t="s">
        <v>1515</v>
      </c>
      <c r="G261" s="273"/>
      <c r="H261" s="276">
        <v>0.49502426999999999</v>
      </c>
      <c r="I261" s="277"/>
      <c r="J261" s="273"/>
      <c r="K261" s="273"/>
      <c r="L261" s="278"/>
      <c r="M261" s="279"/>
      <c r="N261" s="280"/>
      <c r="O261" s="280"/>
      <c r="P261" s="280"/>
      <c r="Q261" s="280"/>
      <c r="R261" s="280"/>
      <c r="S261" s="280"/>
      <c r="T261" s="281"/>
      <c r="AT261" s="282" t="s">
        <v>1513</v>
      </c>
      <c r="AU261" s="282" t="s">
        <v>83</v>
      </c>
      <c r="AV261" s="13" t="s">
        <v>221</v>
      </c>
      <c r="AW261" s="13" t="s">
        <v>31</v>
      </c>
      <c r="AX261" s="13" t="s">
        <v>81</v>
      </c>
      <c r="AY261" s="282" t="s">
        <v>208</v>
      </c>
    </row>
    <row r="262" s="1" customFormat="1" ht="24" customHeight="1">
      <c r="B262" s="37"/>
      <c r="C262" s="224" t="s">
        <v>408</v>
      </c>
      <c r="D262" s="224" t="s">
        <v>209</v>
      </c>
      <c r="E262" s="225" t="s">
        <v>1658</v>
      </c>
      <c r="F262" s="226" t="s">
        <v>1659</v>
      </c>
      <c r="G262" s="227" t="s">
        <v>1227</v>
      </c>
      <c r="H262" s="228">
        <v>1.2210000000000001</v>
      </c>
      <c r="I262" s="229"/>
      <c r="J262" s="230">
        <f>ROUND(I262*H262,2)</f>
        <v>0</v>
      </c>
      <c r="K262" s="226" t="s">
        <v>1</v>
      </c>
      <c r="L262" s="42"/>
      <c r="M262" s="231" t="s">
        <v>1</v>
      </c>
      <c r="N262" s="232" t="s">
        <v>38</v>
      </c>
      <c r="O262" s="85"/>
      <c r="P262" s="233">
        <f>O262*H262</f>
        <v>0</v>
      </c>
      <c r="Q262" s="233">
        <v>0</v>
      </c>
      <c r="R262" s="233">
        <f>Q262*H262</f>
        <v>0</v>
      </c>
      <c r="S262" s="233">
        <v>0</v>
      </c>
      <c r="T262" s="234">
        <f>S262*H262</f>
        <v>0</v>
      </c>
      <c r="AR262" s="235" t="s">
        <v>221</v>
      </c>
      <c r="AT262" s="235" t="s">
        <v>209</v>
      </c>
      <c r="AU262" s="235" t="s">
        <v>83</v>
      </c>
      <c r="AY262" s="16" t="s">
        <v>208</v>
      </c>
      <c r="BE262" s="236">
        <f>IF(N262="základní",J262,0)</f>
        <v>0</v>
      </c>
      <c r="BF262" s="236">
        <f>IF(N262="snížená",J262,0)</f>
        <v>0</v>
      </c>
      <c r="BG262" s="236">
        <f>IF(N262="zákl. přenesená",J262,0)</f>
        <v>0</v>
      </c>
      <c r="BH262" s="236">
        <f>IF(N262="sníž. přenesená",J262,0)</f>
        <v>0</v>
      </c>
      <c r="BI262" s="236">
        <f>IF(N262="nulová",J262,0)</f>
        <v>0</v>
      </c>
      <c r="BJ262" s="16" t="s">
        <v>81</v>
      </c>
      <c r="BK262" s="236">
        <f>ROUND(I262*H262,2)</f>
        <v>0</v>
      </c>
      <c r="BL262" s="16" t="s">
        <v>221</v>
      </c>
      <c r="BM262" s="235" t="s">
        <v>1674</v>
      </c>
    </row>
    <row r="263" s="12" customFormat="1">
      <c r="B263" s="260"/>
      <c r="C263" s="261"/>
      <c r="D263" s="262" t="s">
        <v>1513</v>
      </c>
      <c r="E263" s="263" t="s">
        <v>1</v>
      </c>
      <c r="F263" s="264" t="s">
        <v>1675</v>
      </c>
      <c r="G263" s="261"/>
      <c r="H263" s="265">
        <v>1.2210799999999999</v>
      </c>
      <c r="I263" s="266"/>
      <c r="J263" s="261"/>
      <c r="K263" s="261"/>
      <c r="L263" s="267"/>
      <c r="M263" s="268"/>
      <c r="N263" s="269"/>
      <c r="O263" s="269"/>
      <c r="P263" s="269"/>
      <c r="Q263" s="269"/>
      <c r="R263" s="269"/>
      <c r="S263" s="269"/>
      <c r="T263" s="270"/>
      <c r="AT263" s="271" t="s">
        <v>1513</v>
      </c>
      <c r="AU263" s="271" t="s">
        <v>83</v>
      </c>
      <c r="AV263" s="12" t="s">
        <v>83</v>
      </c>
      <c r="AW263" s="12" t="s">
        <v>31</v>
      </c>
      <c r="AX263" s="12" t="s">
        <v>73</v>
      </c>
      <c r="AY263" s="271" t="s">
        <v>208</v>
      </c>
    </row>
    <row r="264" s="13" customFormat="1">
      <c r="B264" s="272"/>
      <c r="C264" s="273"/>
      <c r="D264" s="262" t="s">
        <v>1513</v>
      </c>
      <c r="E264" s="274" t="s">
        <v>1</v>
      </c>
      <c r="F264" s="275" t="s">
        <v>1515</v>
      </c>
      <c r="G264" s="273"/>
      <c r="H264" s="276">
        <v>1.2210799999999999</v>
      </c>
      <c r="I264" s="277"/>
      <c r="J264" s="273"/>
      <c r="K264" s="273"/>
      <c r="L264" s="278"/>
      <c r="M264" s="279"/>
      <c r="N264" s="280"/>
      <c r="O264" s="280"/>
      <c r="P264" s="280"/>
      <c r="Q264" s="280"/>
      <c r="R264" s="280"/>
      <c r="S264" s="280"/>
      <c r="T264" s="281"/>
      <c r="AT264" s="282" t="s">
        <v>1513</v>
      </c>
      <c r="AU264" s="282" t="s">
        <v>83</v>
      </c>
      <c r="AV264" s="13" t="s">
        <v>221</v>
      </c>
      <c r="AW264" s="13" t="s">
        <v>31</v>
      </c>
      <c r="AX264" s="13" t="s">
        <v>81</v>
      </c>
      <c r="AY264" s="282" t="s">
        <v>208</v>
      </c>
    </row>
    <row r="265" s="10" customFormat="1" ht="22.8" customHeight="1">
      <c r="B265" s="210"/>
      <c r="C265" s="211"/>
      <c r="D265" s="212" t="s">
        <v>72</v>
      </c>
      <c r="E265" s="248" t="s">
        <v>104</v>
      </c>
      <c r="F265" s="248" t="s">
        <v>1676</v>
      </c>
      <c r="G265" s="211"/>
      <c r="H265" s="211"/>
      <c r="I265" s="214"/>
      <c r="J265" s="249">
        <f>BK265</f>
        <v>0</v>
      </c>
      <c r="K265" s="211"/>
      <c r="L265" s="216"/>
      <c r="M265" s="217"/>
      <c r="N265" s="218"/>
      <c r="O265" s="218"/>
      <c r="P265" s="219">
        <f>SUM(P266:P301)</f>
        <v>0</v>
      </c>
      <c r="Q265" s="218"/>
      <c r="R265" s="219">
        <f>SUM(R266:R301)</f>
        <v>0</v>
      </c>
      <c r="S265" s="218"/>
      <c r="T265" s="220">
        <f>SUM(T266:T301)</f>
        <v>0</v>
      </c>
      <c r="AR265" s="221" t="s">
        <v>81</v>
      </c>
      <c r="AT265" s="222" t="s">
        <v>72</v>
      </c>
      <c r="AU265" s="222" t="s">
        <v>81</v>
      </c>
      <c r="AY265" s="221" t="s">
        <v>208</v>
      </c>
      <c r="BK265" s="223">
        <f>SUM(BK266:BK301)</f>
        <v>0</v>
      </c>
    </row>
    <row r="266" s="1" customFormat="1" ht="24" customHeight="1">
      <c r="B266" s="37"/>
      <c r="C266" s="224" t="s">
        <v>412</v>
      </c>
      <c r="D266" s="224" t="s">
        <v>209</v>
      </c>
      <c r="E266" s="225" t="s">
        <v>1677</v>
      </c>
      <c r="F266" s="226" t="s">
        <v>1678</v>
      </c>
      <c r="G266" s="227" t="s">
        <v>600</v>
      </c>
      <c r="H266" s="228">
        <v>2.3999999999999999</v>
      </c>
      <c r="I266" s="229"/>
      <c r="J266" s="230">
        <f>ROUND(I266*H266,2)</f>
        <v>0</v>
      </c>
      <c r="K266" s="226" t="s">
        <v>1</v>
      </c>
      <c r="L266" s="42"/>
      <c r="M266" s="231" t="s">
        <v>1</v>
      </c>
      <c r="N266" s="232" t="s">
        <v>38</v>
      </c>
      <c r="O266" s="85"/>
      <c r="P266" s="233">
        <f>O266*H266</f>
        <v>0</v>
      </c>
      <c r="Q266" s="233">
        <v>0</v>
      </c>
      <c r="R266" s="233">
        <f>Q266*H266</f>
        <v>0</v>
      </c>
      <c r="S266" s="233">
        <v>0</v>
      </c>
      <c r="T266" s="234">
        <f>S266*H266</f>
        <v>0</v>
      </c>
      <c r="AR266" s="235" t="s">
        <v>221</v>
      </c>
      <c r="AT266" s="235" t="s">
        <v>209</v>
      </c>
      <c r="AU266" s="235" t="s">
        <v>83</v>
      </c>
      <c r="AY266" s="16" t="s">
        <v>208</v>
      </c>
      <c r="BE266" s="236">
        <f>IF(N266="základní",J266,0)</f>
        <v>0</v>
      </c>
      <c r="BF266" s="236">
        <f>IF(N266="snížená",J266,0)</f>
        <v>0</v>
      </c>
      <c r="BG266" s="236">
        <f>IF(N266="zákl. přenesená",J266,0)</f>
        <v>0</v>
      </c>
      <c r="BH266" s="236">
        <f>IF(N266="sníž. přenesená",J266,0)</f>
        <v>0</v>
      </c>
      <c r="BI266" s="236">
        <f>IF(N266="nulová",J266,0)</f>
        <v>0</v>
      </c>
      <c r="BJ266" s="16" t="s">
        <v>81</v>
      </c>
      <c r="BK266" s="236">
        <f>ROUND(I266*H266,2)</f>
        <v>0</v>
      </c>
      <c r="BL266" s="16" t="s">
        <v>221</v>
      </c>
      <c r="BM266" s="235" t="s">
        <v>1679</v>
      </c>
    </row>
    <row r="267" s="1" customFormat="1" ht="24" customHeight="1">
      <c r="B267" s="37"/>
      <c r="C267" s="224" t="s">
        <v>416</v>
      </c>
      <c r="D267" s="224" t="s">
        <v>209</v>
      </c>
      <c r="E267" s="225" t="s">
        <v>1680</v>
      </c>
      <c r="F267" s="226" t="s">
        <v>1681</v>
      </c>
      <c r="G267" s="227" t="s">
        <v>600</v>
      </c>
      <c r="H267" s="228">
        <v>1.3999999999999999</v>
      </c>
      <c r="I267" s="229"/>
      <c r="J267" s="230">
        <f>ROUND(I267*H267,2)</f>
        <v>0</v>
      </c>
      <c r="K267" s="226" t="s">
        <v>1</v>
      </c>
      <c r="L267" s="42"/>
      <c r="M267" s="231" t="s">
        <v>1</v>
      </c>
      <c r="N267" s="232" t="s">
        <v>38</v>
      </c>
      <c r="O267" s="85"/>
      <c r="P267" s="233">
        <f>O267*H267</f>
        <v>0</v>
      </c>
      <c r="Q267" s="233">
        <v>0</v>
      </c>
      <c r="R267" s="233">
        <f>Q267*H267</f>
        <v>0</v>
      </c>
      <c r="S267" s="233">
        <v>0</v>
      </c>
      <c r="T267" s="234">
        <f>S267*H267</f>
        <v>0</v>
      </c>
      <c r="AR267" s="235" t="s">
        <v>221</v>
      </c>
      <c r="AT267" s="235" t="s">
        <v>209</v>
      </c>
      <c r="AU267" s="235" t="s">
        <v>83</v>
      </c>
      <c r="AY267" s="16" t="s">
        <v>208</v>
      </c>
      <c r="BE267" s="236">
        <f>IF(N267="základní",J267,0)</f>
        <v>0</v>
      </c>
      <c r="BF267" s="236">
        <f>IF(N267="snížená",J267,0)</f>
        <v>0</v>
      </c>
      <c r="BG267" s="236">
        <f>IF(N267="zákl. přenesená",J267,0)</f>
        <v>0</v>
      </c>
      <c r="BH267" s="236">
        <f>IF(N267="sníž. přenesená",J267,0)</f>
        <v>0</v>
      </c>
      <c r="BI267" s="236">
        <f>IF(N267="nulová",J267,0)</f>
        <v>0</v>
      </c>
      <c r="BJ267" s="16" t="s">
        <v>81</v>
      </c>
      <c r="BK267" s="236">
        <f>ROUND(I267*H267,2)</f>
        <v>0</v>
      </c>
      <c r="BL267" s="16" t="s">
        <v>221</v>
      </c>
      <c r="BM267" s="235" t="s">
        <v>1682</v>
      </c>
    </row>
    <row r="268" s="1" customFormat="1" ht="24" customHeight="1">
      <c r="B268" s="37"/>
      <c r="C268" s="224" t="s">
        <v>418</v>
      </c>
      <c r="D268" s="224" t="s">
        <v>209</v>
      </c>
      <c r="E268" s="225" t="s">
        <v>1683</v>
      </c>
      <c r="F268" s="226" t="s">
        <v>1684</v>
      </c>
      <c r="G268" s="227" t="s">
        <v>600</v>
      </c>
      <c r="H268" s="228">
        <v>1.6000000000000001</v>
      </c>
      <c r="I268" s="229"/>
      <c r="J268" s="230">
        <f>ROUND(I268*H268,2)</f>
        <v>0</v>
      </c>
      <c r="K268" s="226" t="s">
        <v>1</v>
      </c>
      <c r="L268" s="42"/>
      <c r="M268" s="231" t="s">
        <v>1</v>
      </c>
      <c r="N268" s="232" t="s">
        <v>38</v>
      </c>
      <c r="O268" s="85"/>
      <c r="P268" s="233">
        <f>O268*H268</f>
        <v>0</v>
      </c>
      <c r="Q268" s="233">
        <v>0</v>
      </c>
      <c r="R268" s="233">
        <f>Q268*H268</f>
        <v>0</v>
      </c>
      <c r="S268" s="233">
        <v>0</v>
      </c>
      <c r="T268" s="234">
        <f>S268*H268</f>
        <v>0</v>
      </c>
      <c r="AR268" s="235" t="s">
        <v>221</v>
      </c>
      <c r="AT268" s="235" t="s">
        <v>209</v>
      </c>
      <c r="AU268" s="235" t="s">
        <v>83</v>
      </c>
      <c r="AY268" s="16" t="s">
        <v>208</v>
      </c>
      <c r="BE268" s="236">
        <f>IF(N268="základní",J268,0)</f>
        <v>0</v>
      </c>
      <c r="BF268" s="236">
        <f>IF(N268="snížená",J268,0)</f>
        <v>0</v>
      </c>
      <c r="BG268" s="236">
        <f>IF(N268="zákl. přenesená",J268,0)</f>
        <v>0</v>
      </c>
      <c r="BH268" s="236">
        <f>IF(N268="sníž. přenesená",J268,0)</f>
        <v>0</v>
      </c>
      <c r="BI268" s="236">
        <f>IF(N268="nulová",J268,0)</f>
        <v>0</v>
      </c>
      <c r="BJ268" s="16" t="s">
        <v>81</v>
      </c>
      <c r="BK268" s="236">
        <f>ROUND(I268*H268,2)</f>
        <v>0</v>
      </c>
      <c r="BL268" s="16" t="s">
        <v>221</v>
      </c>
      <c r="BM268" s="235" t="s">
        <v>1685</v>
      </c>
    </row>
    <row r="269" s="1" customFormat="1" ht="24" customHeight="1">
      <c r="B269" s="37"/>
      <c r="C269" s="224" t="s">
        <v>420</v>
      </c>
      <c r="D269" s="224" t="s">
        <v>209</v>
      </c>
      <c r="E269" s="225" t="s">
        <v>1686</v>
      </c>
      <c r="F269" s="226" t="s">
        <v>1687</v>
      </c>
      <c r="G269" s="227" t="s">
        <v>712</v>
      </c>
      <c r="H269" s="228">
        <v>577.26300000000003</v>
      </c>
      <c r="I269" s="229"/>
      <c r="J269" s="230">
        <f>ROUND(I269*H269,2)</f>
        <v>0</v>
      </c>
      <c r="K269" s="226" t="s">
        <v>1</v>
      </c>
      <c r="L269" s="42"/>
      <c r="M269" s="231" t="s">
        <v>1</v>
      </c>
      <c r="N269" s="232" t="s">
        <v>38</v>
      </c>
      <c r="O269" s="85"/>
      <c r="P269" s="233">
        <f>O269*H269</f>
        <v>0</v>
      </c>
      <c r="Q269" s="233">
        <v>0</v>
      </c>
      <c r="R269" s="233">
        <f>Q269*H269</f>
        <v>0</v>
      </c>
      <c r="S269" s="233">
        <v>0</v>
      </c>
      <c r="T269" s="234">
        <f>S269*H269</f>
        <v>0</v>
      </c>
      <c r="AR269" s="235" t="s">
        <v>221</v>
      </c>
      <c r="AT269" s="235" t="s">
        <v>209</v>
      </c>
      <c r="AU269" s="235" t="s">
        <v>83</v>
      </c>
      <c r="AY269" s="16" t="s">
        <v>208</v>
      </c>
      <c r="BE269" s="236">
        <f>IF(N269="základní",J269,0)</f>
        <v>0</v>
      </c>
      <c r="BF269" s="236">
        <f>IF(N269="snížená",J269,0)</f>
        <v>0</v>
      </c>
      <c r="BG269" s="236">
        <f>IF(N269="zákl. přenesená",J269,0)</f>
        <v>0</v>
      </c>
      <c r="BH269" s="236">
        <f>IF(N269="sníž. přenesená",J269,0)</f>
        <v>0</v>
      </c>
      <c r="BI269" s="236">
        <f>IF(N269="nulová",J269,0)</f>
        <v>0</v>
      </c>
      <c r="BJ269" s="16" t="s">
        <v>81</v>
      </c>
      <c r="BK269" s="236">
        <f>ROUND(I269*H269,2)</f>
        <v>0</v>
      </c>
      <c r="BL269" s="16" t="s">
        <v>221</v>
      </c>
      <c r="BM269" s="235" t="s">
        <v>1688</v>
      </c>
    </row>
    <row r="270" s="1" customFormat="1" ht="24" customHeight="1">
      <c r="B270" s="37"/>
      <c r="C270" s="224" t="s">
        <v>422</v>
      </c>
      <c r="D270" s="224" t="s">
        <v>209</v>
      </c>
      <c r="E270" s="225" t="s">
        <v>1686</v>
      </c>
      <c r="F270" s="226" t="s">
        <v>1687</v>
      </c>
      <c r="G270" s="227" t="s">
        <v>712</v>
      </c>
      <c r="H270" s="228">
        <v>109.04300000000001</v>
      </c>
      <c r="I270" s="229"/>
      <c r="J270" s="230">
        <f>ROUND(I270*H270,2)</f>
        <v>0</v>
      </c>
      <c r="K270" s="226" t="s">
        <v>1</v>
      </c>
      <c r="L270" s="42"/>
      <c r="M270" s="231" t="s">
        <v>1</v>
      </c>
      <c r="N270" s="232" t="s">
        <v>38</v>
      </c>
      <c r="O270" s="85"/>
      <c r="P270" s="233">
        <f>O270*H270</f>
        <v>0</v>
      </c>
      <c r="Q270" s="233">
        <v>0</v>
      </c>
      <c r="R270" s="233">
        <f>Q270*H270</f>
        <v>0</v>
      </c>
      <c r="S270" s="233">
        <v>0</v>
      </c>
      <c r="T270" s="234">
        <f>S270*H270</f>
        <v>0</v>
      </c>
      <c r="AR270" s="235" t="s">
        <v>221</v>
      </c>
      <c r="AT270" s="235" t="s">
        <v>209</v>
      </c>
      <c r="AU270" s="235" t="s">
        <v>83</v>
      </c>
      <c r="AY270" s="16" t="s">
        <v>208</v>
      </c>
      <c r="BE270" s="236">
        <f>IF(N270="základní",J270,0)</f>
        <v>0</v>
      </c>
      <c r="BF270" s="236">
        <f>IF(N270="snížená",J270,0)</f>
        <v>0</v>
      </c>
      <c r="BG270" s="236">
        <f>IF(N270="zákl. přenesená",J270,0)</f>
        <v>0</v>
      </c>
      <c r="BH270" s="236">
        <f>IF(N270="sníž. přenesená",J270,0)</f>
        <v>0</v>
      </c>
      <c r="BI270" s="236">
        <f>IF(N270="nulová",J270,0)</f>
        <v>0</v>
      </c>
      <c r="BJ270" s="16" t="s">
        <v>81</v>
      </c>
      <c r="BK270" s="236">
        <f>ROUND(I270*H270,2)</f>
        <v>0</v>
      </c>
      <c r="BL270" s="16" t="s">
        <v>221</v>
      </c>
      <c r="BM270" s="235" t="s">
        <v>1689</v>
      </c>
    </row>
    <row r="271" s="12" customFormat="1">
      <c r="B271" s="260"/>
      <c r="C271" s="261"/>
      <c r="D271" s="262" t="s">
        <v>1513</v>
      </c>
      <c r="E271" s="263" t="s">
        <v>1</v>
      </c>
      <c r="F271" s="264" t="s">
        <v>1690</v>
      </c>
      <c r="G271" s="261"/>
      <c r="H271" s="265">
        <v>109.04300000000001</v>
      </c>
      <c r="I271" s="266"/>
      <c r="J271" s="261"/>
      <c r="K271" s="261"/>
      <c r="L271" s="267"/>
      <c r="M271" s="268"/>
      <c r="N271" s="269"/>
      <c r="O271" s="269"/>
      <c r="P271" s="269"/>
      <c r="Q271" s="269"/>
      <c r="R271" s="269"/>
      <c r="S271" s="269"/>
      <c r="T271" s="270"/>
      <c r="AT271" s="271" t="s">
        <v>1513</v>
      </c>
      <c r="AU271" s="271" t="s">
        <v>83</v>
      </c>
      <c r="AV271" s="12" t="s">
        <v>83</v>
      </c>
      <c r="AW271" s="12" t="s">
        <v>31</v>
      </c>
      <c r="AX271" s="12" t="s">
        <v>73</v>
      </c>
      <c r="AY271" s="271" t="s">
        <v>208</v>
      </c>
    </row>
    <row r="272" s="13" customFormat="1">
      <c r="B272" s="272"/>
      <c r="C272" s="273"/>
      <c r="D272" s="262" t="s">
        <v>1513</v>
      </c>
      <c r="E272" s="274" t="s">
        <v>1</v>
      </c>
      <c r="F272" s="275" t="s">
        <v>1515</v>
      </c>
      <c r="G272" s="273"/>
      <c r="H272" s="276">
        <v>109.04300000000001</v>
      </c>
      <c r="I272" s="277"/>
      <c r="J272" s="273"/>
      <c r="K272" s="273"/>
      <c r="L272" s="278"/>
      <c r="M272" s="279"/>
      <c r="N272" s="280"/>
      <c r="O272" s="280"/>
      <c r="P272" s="280"/>
      <c r="Q272" s="280"/>
      <c r="R272" s="280"/>
      <c r="S272" s="280"/>
      <c r="T272" s="281"/>
      <c r="AT272" s="282" t="s">
        <v>1513</v>
      </c>
      <c r="AU272" s="282" t="s">
        <v>83</v>
      </c>
      <c r="AV272" s="13" t="s">
        <v>221</v>
      </c>
      <c r="AW272" s="13" t="s">
        <v>31</v>
      </c>
      <c r="AX272" s="13" t="s">
        <v>81</v>
      </c>
      <c r="AY272" s="282" t="s">
        <v>208</v>
      </c>
    </row>
    <row r="273" s="1" customFormat="1" ht="16.5" customHeight="1">
      <c r="B273" s="37"/>
      <c r="C273" s="224" t="s">
        <v>424</v>
      </c>
      <c r="D273" s="224" t="s">
        <v>209</v>
      </c>
      <c r="E273" s="225" t="s">
        <v>1691</v>
      </c>
      <c r="F273" s="226" t="s">
        <v>1692</v>
      </c>
      <c r="G273" s="227" t="s">
        <v>1227</v>
      </c>
      <c r="H273" s="228">
        <v>2.8860000000000001</v>
      </c>
      <c r="I273" s="229"/>
      <c r="J273" s="230">
        <f>ROUND(I273*H273,2)</f>
        <v>0</v>
      </c>
      <c r="K273" s="226" t="s">
        <v>1</v>
      </c>
      <c r="L273" s="42"/>
      <c r="M273" s="231" t="s">
        <v>1</v>
      </c>
      <c r="N273" s="232" t="s">
        <v>38</v>
      </c>
      <c r="O273" s="85"/>
      <c r="P273" s="233">
        <f>O273*H273</f>
        <v>0</v>
      </c>
      <c r="Q273" s="233">
        <v>0</v>
      </c>
      <c r="R273" s="233">
        <f>Q273*H273</f>
        <v>0</v>
      </c>
      <c r="S273" s="233">
        <v>0</v>
      </c>
      <c r="T273" s="234">
        <f>S273*H273</f>
        <v>0</v>
      </c>
      <c r="AR273" s="235" t="s">
        <v>221</v>
      </c>
      <c r="AT273" s="235" t="s">
        <v>209</v>
      </c>
      <c r="AU273" s="235" t="s">
        <v>83</v>
      </c>
      <c r="AY273" s="16" t="s">
        <v>208</v>
      </c>
      <c r="BE273" s="236">
        <f>IF(N273="základní",J273,0)</f>
        <v>0</v>
      </c>
      <c r="BF273" s="236">
        <f>IF(N273="snížená",J273,0)</f>
        <v>0</v>
      </c>
      <c r="BG273" s="236">
        <f>IF(N273="zákl. přenesená",J273,0)</f>
        <v>0</v>
      </c>
      <c r="BH273" s="236">
        <f>IF(N273="sníž. přenesená",J273,0)</f>
        <v>0</v>
      </c>
      <c r="BI273" s="236">
        <f>IF(N273="nulová",J273,0)</f>
        <v>0</v>
      </c>
      <c r="BJ273" s="16" t="s">
        <v>81</v>
      </c>
      <c r="BK273" s="236">
        <f>ROUND(I273*H273,2)</f>
        <v>0</v>
      </c>
      <c r="BL273" s="16" t="s">
        <v>221</v>
      </c>
      <c r="BM273" s="235" t="s">
        <v>1693</v>
      </c>
    </row>
    <row r="274" s="12" customFormat="1">
      <c r="B274" s="260"/>
      <c r="C274" s="261"/>
      <c r="D274" s="262" t="s">
        <v>1513</v>
      </c>
      <c r="E274" s="263" t="s">
        <v>1</v>
      </c>
      <c r="F274" s="264" t="s">
        <v>1694</v>
      </c>
      <c r="G274" s="261"/>
      <c r="H274" s="265">
        <v>0.49263101999999998</v>
      </c>
      <c r="I274" s="266"/>
      <c r="J274" s="261"/>
      <c r="K274" s="261"/>
      <c r="L274" s="267"/>
      <c r="M274" s="268"/>
      <c r="N274" s="269"/>
      <c r="O274" s="269"/>
      <c r="P274" s="269"/>
      <c r="Q274" s="269"/>
      <c r="R274" s="269"/>
      <c r="S274" s="269"/>
      <c r="T274" s="270"/>
      <c r="AT274" s="271" t="s">
        <v>1513</v>
      </c>
      <c r="AU274" s="271" t="s">
        <v>83</v>
      </c>
      <c r="AV274" s="12" t="s">
        <v>83</v>
      </c>
      <c r="AW274" s="12" t="s">
        <v>31</v>
      </c>
      <c r="AX274" s="12" t="s">
        <v>73</v>
      </c>
      <c r="AY274" s="271" t="s">
        <v>208</v>
      </c>
    </row>
    <row r="275" s="12" customFormat="1">
      <c r="B275" s="260"/>
      <c r="C275" s="261"/>
      <c r="D275" s="262" t="s">
        <v>1513</v>
      </c>
      <c r="E275" s="263" t="s">
        <v>1</v>
      </c>
      <c r="F275" s="264" t="s">
        <v>1695</v>
      </c>
      <c r="G275" s="261"/>
      <c r="H275" s="265">
        <v>0.40407779999999999</v>
      </c>
      <c r="I275" s="266"/>
      <c r="J275" s="261"/>
      <c r="K275" s="261"/>
      <c r="L275" s="267"/>
      <c r="M275" s="268"/>
      <c r="N275" s="269"/>
      <c r="O275" s="269"/>
      <c r="P275" s="269"/>
      <c r="Q275" s="269"/>
      <c r="R275" s="269"/>
      <c r="S275" s="269"/>
      <c r="T275" s="270"/>
      <c r="AT275" s="271" t="s">
        <v>1513</v>
      </c>
      <c r="AU275" s="271" t="s">
        <v>83</v>
      </c>
      <c r="AV275" s="12" t="s">
        <v>83</v>
      </c>
      <c r="AW275" s="12" t="s">
        <v>31</v>
      </c>
      <c r="AX275" s="12" t="s">
        <v>73</v>
      </c>
      <c r="AY275" s="271" t="s">
        <v>208</v>
      </c>
    </row>
    <row r="276" s="12" customFormat="1">
      <c r="B276" s="260"/>
      <c r="C276" s="261"/>
      <c r="D276" s="262" t="s">
        <v>1513</v>
      </c>
      <c r="E276" s="263" t="s">
        <v>1</v>
      </c>
      <c r="F276" s="264" t="s">
        <v>1696</v>
      </c>
      <c r="G276" s="261"/>
      <c r="H276" s="265">
        <v>0.125223</v>
      </c>
      <c r="I276" s="266"/>
      <c r="J276" s="261"/>
      <c r="K276" s="261"/>
      <c r="L276" s="267"/>
      <c r="M276" s="268"/>
      <c r="N276" s="269"/>
      <c r="O276" s="269"/>
      <c r="P276" s="269"/>
      <c r="Q276" s="269"/>
      <c r="R276" s="269"/>
      <c r="S276" s="269"/>
      <c r="T276" s="270"/>
      <c r="AT276" s="271" t="s">
        <v>1513</v>
      </c>
      <c r="AU276" s="271" t="s">
        <v>83</v>
      </c>
      <c r="AV276" s="12" t="s">
        <v>83</v>
      </c>
      <c r="AW276" s="12" t="s">
        <v>31</v>
      </c>
      <c r="AX276" s="12" t="s">
        <v>73</v>
      </c>
      <c r="AY276" s="271" t="s">
        <v>208</v>
      </c>
    </row>
    <row r="277" s="12" customFormat="1">
      <c r="B277" s="260"/>
      <c r="C277" s="261"/>
      <c r="D277" s="262" t="s">
        <v>1513</v>
      </c>
      <c r="E277" s="263" t="s">
        <v>1</v>
      </c>
      <c r="F277" s="264" t="s">
        <v>1697</v>
      </c>
      <c r="G277" s="261"/>
      <c r="H277" s="265">
        <v>0.60735937500000003</v>
      </c>
      <c r="I277" s="266"/>
      <c r="J277" s="261"/>
      <c r="K277" s="261"/>
      <c r="L277" s="267"/>
      <c r="M277" s="268"/>
      <c r="N277" s="269"/>
      <c r="O277" s="269"/>
      <c r="P277" s="269"/>
      <c r="Q277" s="269"/>
      <c r="R277" s="269"/>
      <c r="S277" s="269"/>
      <c r="T277" s="270"/>
      <c r="AT277" s="271" t="s">
        <v>1513</v>
      </c>
      <c r="AU277" s="271" t="s">
        <v>83</v>
      </c>
      <c r="AV277" s="12" t="s">
        <v>83</v>
      </c>
      <c r="AW277" s="12" t="s">
        <v>31</v>
      </c>
      <c r="AX277" s="12" t="s">
        <v>73</v>
      </c>
      <c r="AY277" s="271" t="s">
        <v>208</v>
      </c>
    </row>
    <row r="278" s="12" customFormat="1">
      <c r="B278" s="260"/>
      <c r="C278" s="261"/>
      <c r="D278" s="262" t="s">
        <v>1513</v>
      </c>
      <c r="E278" s="263" t="s">
        <v>1</v>
      </c>
      <c r="F278" s="264" t="s">
        <v>1698</v>
      </c>
      <c r="G278" s="261"/>
      <c r="H278" s="265">
        <v>0.56868273000000003</v>
      </c>
      <c r="I278" s="266"/>
      <c r="J278" s="261"/>
      <c r="K278" s="261"/>
      <c r="L278" s="267"/>
      <c r="M278" s="268"/>
      <c r="N278" s="269"/>
      <c r="O278" s="269"/>
      <c r="P278" s="269"/>
      <c r="Q278" s="269"/>
      <c r="R278" s="269"/>
      <c r="S278" s="269"/>
      <c r="T278" s="270"/>
      <c r="AT278" s="271" t="s">
        <v>1513</v>
      </c>
      <c r="AU278" s="271" t="s">
        <v>83</v>
      </c>
      <c r="AV278" s="12" t="s">
        <v>83</v>
      </c>
      <c r="AW278" s="12" t="s">
        <v>31</v>
      </c>
      <c r="AX278" s="12" t="s">
        <v>73</v>
      </c>
      <c r="AY278" s="271" t="s">
        <v>208</v>
      </c>
    </row>
    <row r="279" s="12" customFormat="1">
      <c r="B279" s="260"/>
      <c r="C279" s="261"/>
      <c r="D279" s="262" t="s">
        <v>1513</v>
      </c>
      <c r="E279" s="263" t="s">
        <v>1</v>
      </c>
      <c r="F279" s="264" t="s">
        <v>1699</v>
      </c>
      <c r="G279" s="261"/>
      <c r="H279" s="265">
        <v>0.1878765</v>
      </c>
      <c r="I279" s="266"/>
      <c r="J279" s="261"/>
      <c r="K279" s="261"/>
      <c r="L279" s="267"/>
      <c r="M279" s="268"/>
      <c r="N279" s="269"/>
      <c r="O279" s="269"/>
      <c r="P279" s="269"/>
      <c r="Q279" s="269"/>
      <c r="R279" s="269"/>
      <c r="S279" s="269"/>
      <c r="T279" s="270"/>
      <c r="AT279" s="271" t="s">
        <v>1513</v>
      </c>
      <c r="AU279" s="271" t="s">
        <v>83</v>
      </c>
      <c r="AV279" s="12" t="s">
        <v>83</v>
      </c>
      <c r="AW279" s="12" t="s">
        <v>31</v>
      </c>
      <c r="AX279" s="12" t="s">
        <v>73</v>
      </c>
      <c r="AY279" s="271" t="s">
        <v>208</v>
      </c>
    </row>
    <row r="280" s="12" customFormat="1">
      <c r="B280" s="260"/>
      <c r="C280" s="261"/>
      <c r="D280" s="262" t="s">
        <v>1513</v>
      </c>
      <c r="E280" s="263" t="s">
        <v>1</v>
      </c>
      <c r="F280" s="264" t="s">
        <v>1700</v>
      </c>
      <c r="G280" s="261"/>
      <c r="H280" s="265">
        <v>0.205412445</v>
      </c>
      <c r="I280" s="266"/>
      <c r="J280" s="261"/>
      <c r="K280" s="261"/>
      <c r="L280" s="267"/>
      <c r="M280" s="268"/>
      <c r="N280" s="269"/>
      <c r="O280" s="269"/>
      <c r="P280" s="269"/>
      <c r="Q280" s="269"/>
      <c r="R280" s="269"/>
      <c r="S280" s="269"/>
      <c r="T280" s="270"/>
      <c r="AT280" s="271" t="s">
        <v>1513</v>
      </c>
      <c r="AU280" s="271" t="s">
        <v>83</v>
      </c>
      <c r="AV280" s="12" t="s">
        <v>83</v>
      </c>
      <c r="AW280" s="12" t="s">
        <v>31</v>
      </c>
      <c r="AX280" s="12" t="s">
        <v>73</v>
      </c>
      <c r="AY280" s="271" t="s">
        <v>208</v>
      </c>
    </row>
    <row r="281" s="12" customFormat="1">
      <c r="B281" s="260"/>
      <c r="C281" s="261"/>
      <c r="D281" s="262" t="s">
        <v>1513</v>
      </c>
      <c r="E281" s="263" t="s">
        <v>1</v>
      </c>
      <c r="F281" s="264" t="s">
        <v>1701</v>
      </c>
      <c r="G281" s="261"/>
      <c r="H281" s="265">
        <v>0.29503088999999999</v>
      </c>
      <c r="I281" s="266"/>
      <c r="J281" s="261"/>
      <c r="K281" s="261"/>
      <c r="L281" s="267"/>
      <c r="M281" s="268"/>
      <c r="N281" s="269"/>
      <c r="O281" s="269"/>
      <c r="P281" s="269"/>
      <c r="Q281" s="269"/>
      <c r="R281" s="269"/>
      <c r="S281" s="269"/>
      <c r="T281" s="270"/>
      <c r="AT281" s="271" t="s">
        <v>1513</v>
      </c>
      <c r="AU281" s="271" t="s">
        <v>83</v>
      </c>
      <c r="AV281" s="12" t="s">
        <v>83</v>
      </c>
      <c r="AW281" s="12" t="s">
        <v>31</v>
      </c>
      <c r="AX281" s="12" t="s">
        <v>73</v>
      </c>
      <c r="AY281" s="271" t="s">
        <v>208</v>
      </c>
    </row>
    <row r="282" s="13" customFormat="1">
      <c r="B282" s="272"/>
      <c r="C282" s="273"/>
      <c r="D282" s="262" t="s">
        <v>1513</v>
      </c>
      <c r="E282" s="274" t="s">
        <v>1</v>
      </c>
      <c r="F282" s="275" t="s">
        <v>1515</v>
      </c>
      <c r="G282" s="273"/>
      <c r="H282" s="276">
        <v>2.88629376</v>
      </c>
      <c r="I282" s="277"/>
      <c r="J282" s="273"/>
      <c r="K282" s="273"/>
      <c r="L282" s="278"/>
      <c r="M282" s="279"/>
      <c r="N282" s="280"/>
      <c r="O282" s="280"/>
      <c r="P282" s="280"/>
      <c r="Q282" s="280"/>
      <c r="R282" s="280"/>
      <c r="S282" s="280"/>
      <c r="T282" s="281"/>
      <c r="AT282" s="282" t="s">
        <v>1513</v>
      </c>
      <c r="AU282" s="282" t="s">
        <v>83</v>
      </c>
      <c r="AV282" s="13" t="s">
        <v>221</v>
      </c>
      <c r="AW282" s="13" t="s">
        <v>31</v>
      </c>
      <c r="AX282" s="13" t="s">
        <v>81</v>
      </c>
      <c r="AY282" s="282" t="s">
        <v>208</v>
      </c>
    </row>
    <row r="283" s="1" customFormat="1" ht="24" customHeight="1">
      <c r="B283" s="37"/>
      <c r="C283" s="224" t="s">
        <v>426</v>
      </c>
      <c r="D283" s="224" t="s">
        <v>209</v>
      </c>
      <c r="E283" s="225" t="s">
        <v>1702</v>
      </c>
      <c r="F283" s="226" t="s">
        <v>1703</v>
      </c>
      <c r="G283" s="227" t="s">
        <v>212</v>
      </c>
      <c r="H283" s="228">
        <v>12</v>
      </c>
      <c r="I283" s="229"/>
      <c r="J283" s="230">
        <f>ROUND(I283*H283,2)</f>
        <v>0</v>
      </c>
      <c r="K283" s="226" t="s">
        <v>1</v>
      </c>
      <c r="L283" s="42"/>
      <c r="M283" s="231" t="s">
        <v>1</v>
      </c>
      <c r="N283" s="232" t="s">
        <v>38</v>
      </c>
      <c r="O283" s="85"/>
      <c r="P283" s="233">
        <f>O283*H283</f>
        <v>0</v>
      </c>
      <c r="Q283" s="233">
        <v>0</v>
      </c>
      <c r="R283" s="233">
        <f>Q283*H283</f>
        <v>0</v>
      </c>
      <c r="S283" s="233">
        <v>0</v>
      </c>
      <c r="T283" s="234">
        <f>S283*H283</f>
        <v>0</v>
      </c>
      <c r="AR283" s="235" t="s">
        <v>221</v>
      </c>
      <c r="AT283" s="235" t="s">
        <v>209</v>
      </c>
      <c r="AU283" s="235" t="s">
        <v>83</v>
      </c>
      <c r="AY283" s="16" t="s">
        <v>208</v>
      </c>
      <c r="BE283" s="236">
        <f>IF(N283="základní",J283,0)</f>
        <v>0</v>
      </c>
      <c r="BF283" s="236">
        <f>IF(N283="snížená",J283,0)</f>
        <v>0</v>
      </c>
      <c r="BG283" s="236">
        <f>IF(N283="zákl. přenesená",J283,0)</f>
        <v>0</v>
      </c>
      <c r="BH283" s="236">
        <f>IF(N283="sníž. přenesená",J283,0)</f>
        <v>0</v>
      </c>
      <c r="BI283" s="236">
        <f>IF(N283="nulová",J283,0)</f>
        <v>0</v>
      </c>
      <c r="BJ283" s="16" t="s">
        <v>81</v>
      </c>
      <c r="BK283" s="236">
        <f>ROUND(I283*H283,2)</f>
        <v>0</v>
      </c>
      <c r="BL283" s="16" t="s">
        <v>221</v>
      </c>
      <c r="BM283" s="235" t="s">
        <v>1704</v>
      </c>
    </row>
    <row r="284" s="1" customFormat="1" ht="24" customHeight="1">
      <c r="B284" s="37"/>
      <c r="C284" s="250" t="s">
        <v>428</v>
      </c>
      <c r="D284" s="250" t="s">
        <v>281</v>
      </c>
      <c r="E284" s="251" t="s">
        <v>1705</v>
      </c>
      <c r="F284" s="252" t="s">
        <v>1706</v>
      </c>
      <c r="G284" s="253" t="s">
        <v>212</v>
      </c>
      <c r="H284" s="254">
        <v>3</v>
      </c>
      <c r="I284" s="255"/>
      <c r="J284" s="256">
        <f>ROUND(I284*H284,2)</f>
        <v>0</v>
      </c>
      <c r="K284" s="252" t="s">
        <v>1</v>
      </c>
      <c r="L284" s="257"/>
      <c r="M284" s="258" t="s">
        <v>1</v>
      </c>
      <c r="N284" s="259" t="s">
        <v>38</v>
      </c>
      <c r="O284" s="85"/>
      <c r="P284" s="233">
        <f>O284*H284</f>
        <v>0</v>
      </c>
      <c r="Q284" s="233">
        <v>0</v>
      </c>
      <c r="R284" s="233">
        <f>Q284*H284</f>
        <v>0</v>
      </c>
      <c r="S284" s="233">
        <v>0</v>
      </c>
      <c r="T284" s="234">
        <f>S284*H284</f>
        <v>0</v>
      </c>
      <c r="AR284" s="235" t="s">
        <v>285</v>
      </c>
      <c r="AT284" s="235" t="s">
        <v>281</v>
      </c>
      <c r="AU284" s="235" t="s">
        <v>83</v>
      </c>
      <c r="AY284" s="16" t="s">
        <v>208</v>
      </c>
      <c r="BE284" s="236">
        <f>IF(N284="základní",J284,0)</f>
        <v>0</v>
      </c>
      <c r="BF284" s="236">
        <f>IF(N284="snížená",J284,0)</f>
        <v>0</v>
      </c>
      <c r="BG284" s="236">
        <f>IF(N284="zákl. přenesená",J284,0)</f>
        <v>0</v>
      </c>
      <c r="BH284" s="236">
        <f>IF(N284="sníž. přenesená",J284,0)</f>
        <v>0</v>
      </c>
      <c r="BI284" s="236">
        <f>IF(N284="nulová",J284,0)</f>
        <v>0</v>
      </c>
      <c r="BJ284" s="16" t="s">
        <v>81</v>
      </c>
      <c r="BK284" s="236">
        <f>ROUND(I284*H284,2)</f>
        <v>0</v>
      </c>
      <c r="BL284" s="16" t="s">
        <v>221</v>
      </c>
      <c r="BM284" s="235" t="s">
        <v>1707</v>
      </c>
    </row>
    <row r="285" s="1" customFormat="1" ht="24" customHeight="1">
      <c r="B285" s="37"/>
      <c r="C285" s="250" t="s">
        <v>431</v>
      </c>
      <c r="D285" s="250" t="s">
        <v>281</v>
      </c>
      <c r="E285" s="251" t="s">
        <v>1708</v>
      </c>
      <c r="F285" s="252" t="s">
        <v>1709</v>
      </c>
      <c r="G285" s="253" t="s">
        <v>212</v>
      </c>
      <c r="H285" s="254">
        <v>9</v>
      </c>
      <c r="I285" s="255"/>
      <c r="J285" s="256">
        <f>ROUND(I285*H285,2)</f>
        <v>0</v>
      </c>
      <c r="K285" s="252" t="s">
        <v>1</v>
      </c>
      <c r="L285" s="257"/>
      <c r="M285" s="258" t="s">
        <v>1</v>
      </c>
      <c r="N285" s="259" t="s">
        <v>38</v>
      </c>
      <c r="O285" s="85"/>
      <c r="P285" s="233">
        <f>O285*H285</f>
        <v>0</v>
      </c>
      <c r="Q285" s="233">
        <v>0</v>
      </c>
      <c r="R285" s="233">
        <f>Q285*H285</f>
        <v>0</v>
      </c>
      <c r="S285" s="233">
        <v>0</v>
      </c>
      <c r="T285" s="234">
        <f>S285*H285</f>
        <v>0</v>
      </c>
      <c r="AR285" s="235" t="s">
        <v>285</v>
      </c>
      <c r="AT285" s="235" t="s">
        <v>281</v>
      </c>
      <c r="AU285" s="235" t="s">
        <v>83</v>
      </c>
      <c r="AY285" s="16" t="s">
        <v>208</v>
      </c>
      <c r="BE285" s="236">
        <f>IF(N285="základní",J285,0)</f>
        <v>0</v>
      </c>
      <c r="BF285" s="236">
        <f>IF(N285="snížená",J285,0)</f>
        <v>0</v>
      </c>
      <c r="BG285" s="236">
        <f>IF(N285="zákl. přenesená",J285,0)</f>
        <v>0</v>
      </c>
      <c r="BH285" s="236">
        <f>IF(N285="sníž. přenesená",J285,0)</f>
        <v>0</v>
      </c>
      <c r="BI285" s="236">
        <f>IF(N285="nulová",J285,0)</f>
        <v>0</v>
      </c>
      <c r="BJ285" s="16" t="s">
        <v>81</v>
      </c>
      <c r="BK285" s="236">
        <f>ROUND(I285*H285,2)</f>
        <v>0</v>
      </c>
      <c r="BL285" s="16" t="s">
        <v>221</v>
      </c>
      <c r="BM285" s="235" t="s">
        <v>1710</v>
      </c>
    </row>
    <row r="286" s="1" customFormat="1" ht="24" customHeight="1">
      <c r="B286" s="37"/>
      <c r="C286" s="224" t="s">
        <v>433</v>
      </c>
      <c r="D286" s="224" t="s">
        <v>209</v>
      </c>
      <c r="E286" s="225" t="s">
        <v>1711</v>
      </c>
      <c r="F286" s="226" t="s">
        <v>1712</v>
      </c>
      <c r="G286" s="227" t="s">
        <v>212</v>
      </c>
      <c r="H286" s="228">
        <v>12</v>
      </c>
      <c r="I286" s="229"/>
      <c r="J286" s="230">
        <f>ROUND(I286*H286,2)</f>
        <v>0</v>
      </c>
      <c r="K286" s="226" t="s">
        <v>1</v>
      </c>
      <c r="L286" s="42"/>
      <c r="M286" s="231" t="s">
        <v>1</v>
      </c>
      <c r="N286" s="232" t="s">
        <v>38</v>
      </c>
      <c r="O286" s="85"/>
      <c r="P286" s="233">
        <f>O286*H286</f>
        <v>0</v>
      </c>
      <c r="Q286" s="233">
        <v>0</v>
      </c>
      <c r="R286" s="233">
        <f>Q286*H286</f>
        <v>0</v>
      </c>
      <c r="S286" s="233">
        <v>0</v>
      </c>
      <c r="T286" s="234">
        <f>S286*H286</f>
        <v>0</v>
      </c>
      <c r="AR286" s="235" t="s">
        <v>221</v>
      </c>
      <c r="AT286" s="235" t="s">
        <v>209</v>
      </c>
      <c r="AU286" s="235" t="s">
        <v>83</v>
      </c>
      <c r="AY286" s="16" t="s">
        <v>208</v>
      </c>
      <c r="BE286" s="236">
        <f>IF(N286="základní",J286,0)</f>
        <v>0</v>
      </c>
      <c r="BF286" s="236">
        <f>IF(N286="snížená",J286,0)</f>
        <v>0</v>
      </c>
      <c r="BG286" s="236">
        <f>IF(N286="zákl. přenesená",J286,0)</f>
        <v>0</v>
      </c>
      <c r="BH286" s="236">
        <f>IF(N286="sníž. přenesená",J286,0)</f>
        <v>0</v>
      </c>
      <c r="BI286" s="236">
        <f>IF(N286="nulová",J286,0)</f>
        <v>0</v>
      </c>
      <c r="BJ286" s="16" t="s">
        <v>81</v>
      </c>
      <c r="BK286" s="236">
        <f>ROUND(I286*H286,2)</f>
        <v>0</v>
      </c>
      <c r="BL286" s="16" t="s">
        <v>221</v>
      </c>
      <c r="BM286" s="235" t="s">
        <v>1713</v>
      </c>
    </row>
    <row r="287" s="1" customFormat="1" ht="24" customHeight="1">
      <c r="B287" s="37"/>
      <c r="C287" s="250" t="s">
        <v>436</v>
      </c>
      <c r="D287" s="250" t="s">
        <v>281</v>
      </c>
      <c r="E287" s="251" t="s">
        <v>1714</v>
      </c>
      <c r="F287" s="252" t="s">
        <v>1715</v>
      </c>
      <c r="G287" s="253" t="s">
        <v>212</v>
      </c>
      <c r="H287" s="254">
        <v>12</v>
      </c>
      <c r="I287" s="255"/>
      <c r="J287" s="256">
        <f>ROUND(I287*H287,2)</f>
        <v>0</v>
      </c>
      <c r="K287" s="252" t="s">
        <v>1</v>
      </c>
      <c r="L287" s="257"/>
      <c r="M287" s="258" t="s">
        <v>1</v>
      </c>
      <c r="N287" s="259" t="s">
        <v>38</v>
      </c>
      <c r="O287" s="85"/>
      <c r="P287" s="233">
        <f>O287*H287</f>
        <v>0</v>
      </c>
      <c r="Q287" s="233">
        <v>0</v>
      </c>
      <c r="R287" s="233">
        <f>Q287*H287</f>
        <v>0</v>
      </c>
      <c r="S287" s="233">
        <v>0</v>
      </c>
      <c r="T287" s="234">
        <f>S287*H287</f>
        <v>0</v>
      </c>
      <c r="AR287" s="235" t="s">
        <v>285</v>
      </c>
      <c r="AT287" s="235" t="s">
        <v>281</v>
      </c>
      <c r="AU287" s="235" t="s">
        <v>83</v>
      </c>
      <c r="AY287" s="16" t="s">
        <v>208</v>
      </c>
      <c r="BE287" s="236">
        <f>IF(N287="základní",J287,0)</f>
        <v>0</v>
      </c>
      <c r="BF287" s="236">
        <f>IF(N287="snížená",J287,0)</f>
        <v>0</v>
      </c>
      <c r="BG287" s="236">
        <f>IF(N287="zákl. přenesená",J287,0)</f>
        <v>0</v>
      </c>
      <c r="BH287" s="236">
        <f>IF(N287="sníž. přenesená",J287,0)</f>
        <v>0</v>
      </c>
      <c r="BI287" s="236">
        <f>IF(N287="nulová",J287,0)</f>
        <v>0</v>
      </c>
      <c r="BJ287" s="16" t="s">
        <v>81</v>
      </c>
      <c r="BK287" s="236">
        <f>ROUND(I287*H287,2)</f>
        <v>0</v>
      </c>
      <c r="BL287" s="16" t="s">
        <v>221</v>
      </c>
      <c r="BM287" s="235" t="s">
        <v>1716</v>
      </c>
    </row>
    <row r="288" s="1" customFormat="1" ht="24" customHeight="1">
      <c r="B288" s="37"/>
      <c r="C288" s="224" t="s">
        <v>439</v>
      </c>
      <c r="D288" s="224" t="s">
        <v>209</v>
      </c>
      <c r="E288" s="225" t="s">
        <v>1717</v>
      </c>
      <c r="F288" s="226" t="s">
        <v>1718</v>
      </c>
      <c r="G288" s="227" t="s">
        <v>212</v>
      </c>
      <c r="H288" s="228">
        <v>6</v>
      </c>
      <c r="I288" s="229"/>
      <c r="J288" s="230">
        <f>ROUND(I288*H288,2)</f>
        <v>0</v>
      </c>
      <c r="K288" s="226" t="s">
        <v>1</v>
      </c>
      <c r="L288" s="42"/>
      <c r="M288" s="231" t="s">
        <v>1</v>
      </c>
      <c r="N288" s="232" t="s">
        <v>38</v>
      </c>
      <c r="O288" s="85"/>
      <c r="P288" s="233">
        <f>O288*H288</f>
        <v>0</v>
      </c>
      <c r="Q288" s="233">
        <v>0</v>
      </c>
      <c r="R288" s="233">
        <f>Q288*H288</f>
        <v>0</v>
      </c>
      <c r="S288" s="233">
        <v>0</v>
      </c>
      <c r="T288" s="234">
        <f>S288*H288</f>
        <v>0</v>
      </c>
      <c r="AR288" s="235" t="s">
        <v>221</v>
      </c>
      <c r="AT288" s="235" t="s">
        <v>209</v>
      </c>
      <c r="AU288" s="235" t="s">
        <v>83</v>
      </c>
      <c r="AY288" s="16" t="s">
        <v>208</v>
      </c>
      <c r="BE288" s="236">
        <f>IF(N288="základní",J288,0)</f>
        <v>0</v>
      </c>
      <c r="BF288" s="236">
        <f>IF(N288="snížená",J288,0)</f>
        <v>0</v>
      </c>
      <c r="BG288" s="236">
        <f>IF(N288="zákl. přenesená",J288,0)</f>
        <v>0</v>
      </c>
      <c r="BH288" s="236">
        <f>IF(N288="sníž. přenesená",J288,0)</f>
        <v>0</v>
      </c>
      <c r="BI288" s="236">
        <f>IF(N288="nulová",J288,0)</f>
        <v>0</v>
      </c>
      <c r="BJ288" s="16" t="s">
        <v>81</v>
      </c>
      <c r="BK288" s="236">
        <f>ROUND(I288*H288,2)</f>
        <v>0</v>
      </c>
      <c r="BL288" s="16" t="s">
        <v>221</v>
      </c>
      <c r="BM288" s="235" t="s">
        <v>1719</v>
      </c>
    </row>
    <row r="289" s="1" customFormat="1" ht="24" customHeight="1">
      <c r="B289" s="37"/>
      <c r="C289" s="250" t="s">
        <v>442</v>
      </c>
      <c r="D289" s="250" t="s">
        <v>281</v>
      </c>
      <c r="E289" s="251" t="s">
        <v>1720</v>
      </c>
      <c r="F289" s="252" t="s">
        <v>1721</v>
      </c>
      <c r="G289" s="253" t="s">
        <v>212</v>
      </c>
      <c r="H289" s="254">
        <v>6</v>
      </c>
      <c r="I289" s="255"/>
      <c r="J289" s="256">
        <f>ROUND(I289*H289,2)</f>
        <v>0</v>
      </c>
      <c r="K289" s="252" t="s">
        <v>1</v>
      </c>
      <c r="L289" s="257"/>
      <c r="M289" s="258" t="s">
        <v>1</v>
      </c>
      <c r="N289" s="259" t="s">
        <v>38</v>
      </c>
      <c r="O289" s="85"/>
      <c r="P289" s="233">
        <f>O289*H289</f>
        <v>0</v>
      </c>
      <c r="Q289" s="233">
        <v>0</v>
      </c>
      <c r="R289" s="233">
        <f>Q289*H289</f>
        <v>0</v>
      </c>
      <c r="S289" s="233">
        <v>0</v>
      </c>
      <c r="T289" s="234">
        <f>S289*H289</f>
        <v>0</v>
      </c>
      <c r="AR289" s="235" t="s">
        <v>285</v>
      </c>
      <c r="AT289" s="235" t="s">
        <v>281</v>
      </c>
      <c r="AU289" s="235" t="s">
        <v>83</v>
      </c>
      <c r="AY289" s="16" t="s">
        <v>208</v>
      </c>
      <c r="BE289" s="236">
        <f>IF(N289="základní",J289,0)</f>
        <v>0</v>
      </c>
      <c r="BF289" s="236">
        <f>IF(N289="snížená",J289,0)</f>
        <v>0</v>
      </c>
      <c r="BG289" s="236">
        <f>IF(N289="zákl. přenesená",J289,0)</f>
        <v>0</v>
      </c>
      <c r="BH289" s="236">
        <f>IF(N289="sníž. přenesená",J289,0)</f>
        <v>0</v>
      </c>
      <c r="BI289" s="236">
        <f>IF(N289="nulová",J289,0)</f>
        <v>0</v>
      </c>
      <c r="BJ289" s="16" t="s">
        <v>81</v>
      </c>
      <c r="BK289" s="236">
        <f>ROUND(I289*H289,2)</f>
        <v>0</v>
      </c>
      <c r="BL289" s="16" t="s">
        <v>221</v>
      </c>
      <c r="BM289" s="235" t="s">
        <v>1722</v>
      </c>
    </row>
    <row r="290" s="1" customFormat="1" ht="16.5" customHeight="1">
      <c r="B290" s="37"/>
      <c r="C290" s="224" t="s">
        <v>445</v>
      </c>
      <c r="D290" s="224" t="s">
        <v>209</v>
      </c>
      <c r="E290" s="225" t="s">
        <v>1723</v>
      </c>
      <c r="F290" s="226" t="s">
        <v>1724</v>
      </c>
      <c r="G290" s="227" t="s">
        <v>1525</v>
      </c>
      <c r="H290" s="228">
        <v>0.77400000000000002</v>
      </c>
      <c r="I290" s="229"/>
      <c r="J290" s="230">
        <f>ROUND(I290*H290,2)</f>
        <v>0</v>
      </c>
      <c r="K290" s="226" t="s">
        <v>1</v>
      </c>
      <c r="L290" s="42"/>
      <c r="M290" s="231" t="s">
        <v>1</v>
      </c>
      <c r="N290" s="232" t="s">
        <v>38</v>
      </c>
      <c r="O290" s="85"/>
      <c r="P290" s="233">
        <f>O290*H290</f>
        <v>0</v>
      </c>
      <c r="Q290" s="233">
        <v>0</v>
      </c>
      <c r="R290" s="233">
        <f>Q290*H290</f>
        <v>0</v>
      </c>
      <c r="S290" s="233">
        <v>0</v>
      </c>
      <c r="T290" s="234">
        <f>S290*H290</f>
        <v>0</v>
      </c>
      <c r="AR290" s="235" t="s">
        <v>221</v>
      </c>
      <c r="AT290" s="235" t="s">
        <v>209</v>
      </c>
      <c r="AU290" s="235" t="s">
        <v>83</v>
      </c>
      <c r="AY290" s="16" t="s">
        <v>208</v>
      </c>
      <c r="BE290" s="236">
        <f>IF(N290="základní",J290,0)</f>
        <v>0</v>
      </c>
      <c r="BF290" s="236">
        <f>IF(N290="snížená",J290,0)</f>
        <v>0</v>
      </c>
      <c r="BG290" s="236">
        <f>IF(N290="zákl. přenesená",J290,0)</f>
        <v>0</v>
      </c>
      <c r="BH290" s="236">
        <f>IF(N290="sníž. přenesená",J290,0)</f>
        <v>0</v>
      </c>
      <c r="BI290" s="236">
        <f>IF(N290="nulová",J290,0)</f>
        <v>0</v>
      </c>
      <c r="BJ290" s="16" t="s">
        <v>81</v>
      </c>
      <c r="BK290" s="236">
        <f>ROUND(I290*H290,2)</f>
        <v>0</v>
      </c>
      <c r="BL290" s="16" t="s">
        <v>221</v>
      </c>
      <c r="BM290" s="235" t="s">
        <v>1725</v>
      </c>
    </row>
    <row r="291" s="12" customFormat="1">
      <c r="B291" s="260"/>
      <c r="C291" s="261"/>
      <c r="D291" s="262" t="s">
        <v>1513</v>
      </c>
      <c r="E291" s="263" t="s">
        <v>1</v>
      </c>
      <c r="F291" s="264" t="s">
        <v>1726</v>
      </c>
      <c r="G291" s="261"/>
      <c r="H291" s="265">
        <v>0.77400000000000002</v>
      </c>
      <c r="I291" s="266"/>
      <c r="J291" s="261"/>
      <c r="K291" s="261"/>
      <c r="L291" s="267"/>
      <c r="M291" s="268"/>
      <c r="N291" s="269"/>
      <c r="O291" s="269"/>
      <c r="P291" s="269"/>
      <c r="Q291" s="269"/>
      <c r="R291" s="269"/>
      <c r="S291" s="269"/>
      <c r="T291" s="270"/>
      <c r="AT291" s="271" t="s">
        <v>1513</v>
      </c>
      <c r="AU291" s="271" t="s">
        <v>83</v>
      </c>
      <c r="AV291" s="12" t="s">
        <v>83</v>
      </c>
      <c r="AW291" s="12" t="s">
        <v>31</v>
      </c>
      <c r="AX291" s="12" t="s">
        <v>73</v>
      </c>
      <c r="AY291" s="271" t="s">
        <v>208</v>
      </c>
    </row>
    <row r="292" s="13" customFormat="1">
      <c r="B292" s="272"/>
      <c r="C292" s="273"/>
      <c r="D292" s="262" t="s">
        <v>1513</v>
      </c>
      <c r="E292" s="274" t="s">
        <v>1</v>
      </c>
      <c r="F292" s="275" t="s">
        <v>1515</v>
      </c>
      <c r="G292" s="273"/>
      <c r="H292" s="276">
        <v>0.77400000000000002</v>
      </c>
      <c r="I292" s="277"/>
      <c r="J292" s="273"/>
      <c r="K292" s="273"/>
      <c r="L292" s="278"/>
      <c r="M292" s="279"/>
      <c r="N292" s="280"/>
      <c r="O292" s="280"/>
      <c r="P292" s="280"/>
      <c r="Q292" s="280"/>
      <c r="R292" s="280"/>
      <c r="S292" s="280"/>
      <c r="T292" s="281"/>
      <c r="AT292" s="282" t="s">
        <v>1513</v>
      </c>
      <c r="AU292" s="282" t="s">
        <v>83</v>
      </c>
      <c r="AV292" s="13" t="s">
        <v>221</v>
      </c>
      <c r="AW292" s="13" t="s">
        <v>31</v>
      </c>
      <c r="AX292" s="13" t="s">
        <v>81</v>
      </c>
      <c r="AY292" s="282" t="s">
        <v>208</v>
      </c>
    </row>
    <row r="293" s="1" customFormat="1" ht="16.5" customHeight="1">
      <c r="B293" s="37"/>
      <c r="C293" s="224" t="s">
        <v>448</v>
      </c>
      <c r="D293" s="224" t="s">
        <v>209</v>
      </c>
      <c r="E293" s="225" t="s">
        <v>1727</v>
      </c>
      <c r="F293" s="226" t="s">
        <v>1728</v>
      </c>
      <c r="G293" s="227" t="s">
        <v>712</v>
      </c>
      <c r="H293" s="228">
        <v>4.6799999999999997</v>
      </c>
      <c r="I293" s="229"/>
      <c r="J293" s="230">
        <f>ROUND(I293*H293,2)</f>
        <v>0</v>
      </c>
      <c r="K293" s="226" t="s">
        <v>1</v>
      </c>
      <c r="L293" s="42"/>
      <c r="M293" s="231" t="s">
        <v>1</v>
      </c>
      <c r="N293" s="232" t="s">
        <v>38</v>
      </c>
      <c r="O293" s="85"/>
      <c r="P293" s="233">
        <f>O293*H293</f>
        <v>0</v>
      </c>
      <c r="Q293" s="233">
        <v>0</v>
      </c>
      <c r="R293" s="233">
        <f>Q293*H293</f>
        <v>0</v>
      </c>
      <c r="S293" s="233">
        <v>0</v>
      </c>
      <c r="T293" s="234">
        <f>S293*H293</f>
        <v>0</v>
      </c>
      <c r="AR293" s="235" t="s">
        <v>221</v>
      </c>
      <c r="AT293" s="235" t="s">
        <v>209</v>
      </c>
      <c r="AU293" s="235" t="s">
        <v>83</v>
      </c>
      <c r="AY293" s="16" t="s">
        <v>208</v>
      </c>
      <c r="BE293" s="236">
        <f>IF(N293="základní",J293,0)</f>
        <v>0</v>
      </c>
      <c r="BF293" s="236">
        <f>IF(N293="snížená",J293,0)</f>
        <v>0</v>
      </c>
      <c r="BG293" s="236">
        <f>IF(N293="zákl. přenesená",J293,0)</f>
        <v>0</v>
      </c>
      <c r="BH293" s="236">
        <f>IF(N293="sníž. přenesená",J293,0)</f>
        <v>0</v>
      </c>
      <c r="BI293" s="236">
        <f>IF(N293="nulová",J293,0)</f>
        <v>0</v>
      </c>
      <c r="BJ293" s="16" t="s">
        <v>81</v>
      </c>
      <c r="BK293" s="236">
        <f>ROUND(I293*H293,2)</f>
        <v>0</v>
      </c>
      <c r="BL293" s="16" t="s">
        <v>221</v>
      </c>
      <c r="BM293" s="235" t="s">
        <v>1729</v>
      </c>
    </row>
    <row r="294" s="12" customFormat="1">
      <c r="B294" s="260"/>
      <c r="C294" s="261"/>
      <c r="D294" s="262" t="s">
        <v>1513</v>
      </c>
      <c r="E294" s="263" t="s">
        <v>1</v>
      </c>
      <c r="F294" s="264" t="s">
        <v>1730</v>
      </c>
      <c r="G294" s="261"/>
      <c r="H294" s="265">
        <v>2.1000000000000001</v>
      </c>
      <c r="I294" s="266"/>
      <c r="J294" s="261"/>
      <c r="K294" s="261"/>
      <c r="L294" s="267"/>
      <c r="M294" s="268"/>
      <c r="N294" s="269"/>
      <c r="O294" s="269"/>
      <c r="P294" s="269"/>
      <c r="Q294" s="269"/>
      <c r="R294" s="269"/>
      <c r="S294" s="269"/>
      <c r="T294" s="270"/>
      <c r="AT294" s="271" t="s">
        <v>1513</v>
      </c>
      <c r="AU294" s="271" t="s">
        <v>83</v>
      </c>
      <c r="AV294" s="12" t="s">
        <v>83</v>
      </c>
      <c r="AW294" s="12" t="s">
        <v>31</v>
      </c>
      <c r="AX294" s="12" t="s">
        <v>73</v>
      </c>
      <c r="AY294" s="271" t="s">
        <v>208</v>
      </c>
    </row>
    <row r="295" s="12" customFormat="1">
      <c r="B295" s="260"/>
      <c r="C295" s="261"/>
      <c r="D295" s="262" t="s">
        <v>1513</v>
      </c>
      <c r="E295" s="263" t="s">
        <v>1</v>
      </c>
      <c r="F295" s="264" t="s">
        <v>1731</v>
      </c>
      <c r="G295" s="261"/>
      <c r="H295" s="265">
        <v>2.5800000000000001</v>
      </c>
      <c r="I295" s="266"/>
      <c r="J295" s="261"/>
      <c r="K295" s="261"/>
      <c r="L295" s="267"/>
      <c r="M295" s="268"/>
      <c r="N295" s="269"/>
      <c r="O295" s="269"/>
      <c r="P295" s="269"/>
      <c r="Q295" s="269"/>
      <c r="R295" s="269"/>
      <c r="S295" s="269"/>
      <c r="T295" s="270"/>
      <c r="AT295" s="271" t="s">
        <v>1513</v>
      </c>
      <c r="AU295" s="271" t="s">
        <v>83</v>
      </c>
      <c r="AV295" s="12" t="s">
        <v>83</v>
      </c>
      <c r="AW295" s="12" t="s">
        <v>31</v>
      </c>
      <c r="AX295" s="12" t="s">
        <v>73</v>
      </c>
      <c r="AY295" s="271" t="s">
        <v>208</v>
      </c>
    </row>
    <row r="296" s="13" customFormat="1">
      <c r="B296" s="272"/>
      <c r="C296" s="273"/>
      <c r="D296" s="262" t="s">
        <v>1513</v>
      </c>
      <c r="E296" s="274" t="s">
        <v>1</v>
      </c>
      <c r="F296" s="275" t="s">
        <v>1515</v>
      </c>
      <c r="G296" s="273"/>
      <c r="H296" s="276">
        <v>4.6799999999999997</v>
      </c>
      <c r="I296" s="277"/>
      <c r="J296" s="273"/>
      <c r="K296" s="273"/>
      <c r="L296" s="278"/>
      <c r="M296" s="279"/>
      <c r="N296" s="280"/>
      <c r="O296" s="280"/>
      <c r="P296" s="280"/>
      <c r="Q296" s="280"/>
      <c r="R296" s="280"/>
      <c r="S296" s="280"/>
      <c r="T296" s="281"/>
      <c r="AT296" s="282" t="s">
        <v>1513</v>
      </c>
      <c r="AU296" s="282" t="s">
        <v>83</v>
      </c>
      <c r="AV296" s="13" t="s">
        <v>221</v>
      </c>
      <c r="AW296" s="13" t="s">
        <v>31</v>
      </c>
      <c r="AX296" s="13" t="s">
        <v>81</v>
      </c>
      <c r="AY296" s="282" t="s">
        <v>208</v>
      </c>
    </row>
    <row r="297" s="1" customFormat="1" ht="16.5" customHeight="1">
      <c r="B297" s="37"/>
      <c r="C297" s="224" t="s">
        <v>451</v>
      </c>
      <c r="D297" s="224" t="s">
        <v>209</v>
      </c>
      <c r="E297" s="225" t="s">
        <v>1732</v>
      </c>
      <c r="F297" s="226" t="s">
        <v>1733</v>
      </c>
      <c r="G297" s="227" t="s">
        <v>712</v>
      </c>
      <c r="H297" s="228">
        <v>4.6799999999999997</v>
      </c>
      <c r="I297" s="229"/>
      <c r="J297" s="230">
        <f>ROUND(I297*H297,2)</f>
        <v>0</v>
      </c>
      <c r="K297" s="226" t="s">
        <v>1</v>
      </c>
      <c r="L297" s="42"/>
      <c r="M297" s="231" t="s">
        <v>1</v>
      </c>
      <c r="N297" s="232" t="s">
        <v>38</v>
      </c>
      <c r="O297" s="85"/>
      <c r="P297" s="233">
        <f>O297*H297</f>
        <v>0</v>
      </c>
      <c r="Q297" s="233">
        <v>0</v>
      </c>
      <c r="R297" s="233">
        <f>Q297*H297</f>
        <v>0</v>
      </c>
      <c r="S297" s="233">
        <v>0</v>
      </c>
      <c r="T297" s="234">
        <f>S297*H297</f>
        <v>0</v>
      </c>
      <c r="AR297" s="235" t="s">
        <v>221</v>
      </c>
      <c r="AT297" s="235" t="s">
        <v>209</v>
      </c>
      <c r="AU297" s="235" t="s">
        <v>83</v>
      </c>
      <c r="AY297" s="16" t="s">
        <v>208</v>
      </c>
      <c r="BE297" s="236">
        <f>IF(N297="základní",J297,0)</f>
        <v>0</v>
      </c>
      <c r="BF297" s="236">
        <f>IF(N297="snížená",J297,0)</f>
        <v>0</v>
      </c>
      <c r="BG297" s="236">
        <f>IF(N297="zákl. přenesená",J297,0)</f>
        <v>0</v>
      </c>
      <c r="BH297" s="236">
        <f>IF(N297="sníž. přenesená",J297,0)</f>
        <v>0</v>
      </c>
      <c r="BI297" s="236">
        <f>IF(N297="nulová",J297,0)</f>
        <v>0</v>
      </c>
      <c r="BJ297" s="16" t="s">
        <v>81</v>
      </c>
      <c r="BK297" s="236">
        <f>ROUND(I297*H297,2)</f>
        <v>0</v>
      </c>
      <c r="BL297" s="16" t="s">
        <v>221</v>
      </c>
      <c r="BM297" s="235" t="s">
        <v>1734</v>
      </c>
    </row>
    <row r="298" s="1" customFormat="1" ht="16.5" customHeight="1">
      <c r="B298" s="37"/>
      <c r="C298" s="224" t="s">
        <v>454</v>
      </c>
      <c r="D298" s="224" t="s">
        <v>209</v>
      </c>
      <c r="E298" s="225" t="s">
        <v>1735</v>
      </c>
      <c r="F298" s="226" t="s">
        <v>1736</v>
      </c>
      <c r="G298" s="227" t="s">
        <v>1227</v>
      </c>
      <c r="H298" s="228">
        <v>0.107</v>
      </c>
      <c r="I298" s="229"/>
      <c r="J298" s="230">
        <f>ROUND(I298*H298,2)</f>
        <v>0</v>
      </c>
      <c r="K298" s="226" t="s">
        <v>1</v>
      </c>
      <c r="L298" s="42"/>
      <c r="M298" s="231" t="s">
        <v>1</v>
      </c>
      <c r="N298" s="232" t="s">
        <v>38</v>
      </c>
      <c r="O298" s="85"/>
      <c r="P298" s="233">
        <f>O298*H298</f>
        <v>0</v>
      </c>
      <c r="Q298" s="233">
        <v>0</v>
      </c>
      <c r="R298" s="233">
        <f>Q298*H298</f>
        <v>0</v>
      </c>
      <c r="S298" s="233">
        <v>0</v>
      </c>
      <c r="T298" s="234">
        <f>S298*H298</f>
        <v>0</v>
      </c>
      <c r="AR298" s="235" t="s">
        <v>221</v>
      </c>
      <c r="AT298" s="235" t="s">
        <v>209</v>
      </c>
      <c r="AU298" s="235" t="s">
        <v>83</v>
      </c>
      <c r="AY298" s="16" t="s">
        <v>208</v>
      </c>
      <c r="BE298" s="236">
        <f>IF(N298="základní",J298,0)</f>
        <v>0</v>
      </c>
      <c r="BF298" s="236">
        <f>IF(N298="snížená",J298,0)</f>
        <v>0</v>
      </c>
      <c r="BG298" s="236">
        <f>IF(N298="zákl. přenesená",J298,0)</f>
        <v>0</v>
      </c>
      <c r="BH298" s="236">
        <f>IF(N298="sníž. přenesená",J298,0)</f>
        <v>0</v>
      </c>
      <c r="BI298" s="236">
        <f>IF(N298="nulová",J298,0)</f>
        <v>0</v>
      </c>
      <c r="BJ298" s="16" t="s">
        <v>81</v>
      </c>
      <c r="BK298" s="236">
        <f>ROUND(I298*H298,2)</f>
        <v>0</v>
      </c>
      <c r="BL298" s="16" t="s">
        <v>221</v>
      </c>
      <c r="BM298" s="235" t="s">
        <v>1737</v>
      </c>
    </row>
    <row r="299" s="12" customFormat="1">
      <c r="B299" s="260"/>
      <c r="C299" s="261"/>
      <c r="D299" s="262" t="s">
        <v>1513</v>
      </c>
      <c r="E299" s="263" t="s">
        <v>1</v>
      </c>
      <c r="F299" s="264" t="s">
        <v>1738</v>
      </c>
      <c r="G299" s="261"/>
      <c r="H299" s="265">
        <v>0.091008000000000006</v>
      </c>
      <c r="I299" s="266"/>
      <c r="J299" s="261"/>
      <c r="K299" s="261"/>
      <c r="L299" s="267"/>
      <c r="M299" s="268"/>
      <c r="N299" s="269"/>
      <c r="O299" s="269"/>
      <c r="P299" s="269"/>
      <c r="Q299" s="269"/>
      <c r="R299" s="269"/>
      <c r="S299" s="269"/>
      <c r="T299" s="270"/>
      <c r="AT299" s="271" t="s">
        <v>1513</v>
      </c>
      <c r="AU299" s="271" t="s">
        <v>83</v>
      </c>
      <c r="AV299" s="12" t="s">
        <v>83</v>
      </c>
      <c r="AW299" s="12" t="s">
        <v>31</v>
      </c>
      <c r="AX299" s="12" t="s">
        <v>73</v>
      </c>
      <c r="AY299" s="271" t="s">
        <v>208</v>
      </c>
    </row>
    <row r="300" s="12" customFormat="1">
      <c r="B300" s="260"/>
      <c r="C300" s="261"/>
      <c r="D300" s="262" t="s">
        <v>1513</v>
      </c>
      <c r="E300" s="263" t="s">
        <v>1</v>
      </c>
      <c r="F300" s="264" t="s">
        <v>1739</v>
      </c>
      <c r="G300" s="261"/>
      <c r="H300" s="265">
        <v>0.015628800000000002</v>
      </c>
      <c r="I300" s="266"/>
      <c r="J300" s="261"/>
      <c r="K300" s="261"/>
      <c r="L300" s="267"/>
      <c r="M300" s="268"/>
      <c r="N300" s="269"/>
      <c r="O300" s="269"/>
      <c r="P300" s="269"/>
      <c r="Q300" s="269"/>
      <c r="R300" s="269"/>
      <c r="S300" s="269"/>
      <c r="T300" s="270"/>
      <c r="AT300" s="271" t="s">
        <v>1513</v>
      </c>
      <c r="AU300" s="271" t="s">
        <v>83</v>
      </c>
      <c r="AV300" s="12" t="s">
        <v>83</v>
      </c>
      <c r="AW300" s="12" t="s">
        <v>31</v>
      </c>
      <c r="AX300" s="12" t="s">
        <v>73</v>
      </c>
      <c r="AY300" s="271" t="s">
        <v>208</v>
      </c>
    </row>
    <row r="301" s="13" customFormat="1">
      <c r="B301" s="272"/>
      <c r="C301" s="273"/>
      <c r="D301" s="262" t="s">
        <v>1513</v>
      </c>
      <c r="E301" s="274" t="s">
        <v>1</v>
      </c>
      <c r="F301" s="275" t="s">
        <v>1515</v>
      </c>
      <c r="G301" s="273"/>
      <c r="H301" s="276">
        <v>0.1066368</v>
      </c>
      <c r="I301" s="277"/>
      <c r="J301" s="273"/>
      <c r="K301" s="273"/>
      <c r="L301" s="278"/>
      <c r="M301" s="279"/>
      <c r="N301" s="280"/>
      <c r="O301" s="280"/>
      <c r="P301" s="280"/>
      <c r="Q301" s="280"/>
      <c r="R301" s="280"/>
      <c r="S301" s="280"/>
      <c r="T301" s="281"/>
      <c r="AT301" s="282" t="s">
        <v>1513</v>
      </c>
      <c r="AU301" s="282" t="s">
        <v>83</v>
      </c>
      <c r="AV301" s="13" t="s">
        <v>221</v>
      </c>
      <c r="AW301" s="13" t="s">
        <v>31</v>
      </c>
      <c r="AX301" s="13" t="s">
        <v>81</v>
      </c>
      <c r="AY301" s="282" t="s">
        <v>208</v>
      </c>
    </row>
    <row r="302" s="10" customFormat="1" ht="22.8" customHeight="1">
      <c r="B302" s="210"/>
      <c r="C302" s="211"/>
      <c r="D302" s="212" t="s">
        <v>72</v>
      </c>
      <c r="E302" s="248" t="s">
        <v>221</v>
      </c>
      <c r="F302" s="248" t="s">
        <v>1740</v>
      </c>
      <c r="G302" s="211"/>
      <c r="H302" s="211"/>
      <c r="I302" s="214"/>
      <c r="J302" s="249">
        <f>BK302</f>
        <v>0</v>
      </c>
      <c r="K302" s="211"/>
      <c r="L302" s="216"/>
      <c r="M302" s="217"/>
      <c r="N302" s="218"/>
      <c r="O302" s="218"/>
      <c r="P302" s="219">
        <f>SUM(P303:P319)</f>
        <v>0</v>
      </c>
      <c r="Q302" s="218"/>
      <c r="R302" s="219">
        <f>SUM(R303:R319)</f>
        <v>0</v>
      </c>
      <c r="S302" s="218"/>
      <c r="T302" s="220">
        <f>SUM(T303:T319)</f>
        <v>0</v>
      </c>
      <c r="AR302" s="221" t="s">
        <v>81</v>
      </c>
      <c r="AT302" s="222" t="s">
        <v>72</v>
      </c>
      <c r="AU302" s="222" t="s">
        <v>81</v>
      </c>
      <c r="AY302" s="221" t="s">
        <v>208</v>
      </c>
      <c r="BK302" s="223">
        <f>SUM(BK303:BK319)</f>
        <v>0</v>
      </c>
    </row>
    <row r="303" s="1" customFormat="1" ht="16.5" customHeight="1">
      <c r="B303" s="37"/>
      <c r="C303" s="224" t="s">
        <v>459</v>
      </c>
      <c r="D303" s="224" t="s">
        <v>209</v>
      </c>
      <c r="E303" s="225" t="s">
        <v>1741</v>
      </c>
      <c r="F303" s="226" t="s">
        <v>1742</v>
      </c>
      <c r="G303" s="227" t="s">
        <v>1525</v>
      </c>
      <c r="H303" s="228">
        <v>8.4879999999999995</v>
      </c>
      <c r="I303" s="229"/>
      <c r="J303" s="230">
        <f>ROUND(I303*H303,2)</f>
        <v>0</v>
      </c>
      <c r="K303" s="226" t="s">
        <v>1</v>
      </c>
      <c r="L303" s="42"/>
      <c r="M303" s="231" t="s">
        <v>1</v>
      </c>
      <c r="N303" s="232" t="s">
        <v>38</v>
      </c>
      <c r="O303" s="85"/>
      <c r="P303" s="233">
        <f>O303*H303</f>
        <v>0</v>
      </c>
      <c r="Q303" s="233">
        <v>0</v>
      </c>
      <c r="R303" s="233">
        <f>Q303*H303</f>
        <v>0</v>
      </c>
      <c r="S303" s="233">
        <v>0</v>
      </c>
      <c r="T303" s="234">
        <f>S303*H303</f>
        <v>0</v>
      </c>
      <c r="AR303" s="235" t="s">
        <v>221</v>
      </c>
      <c r="AT303" s="235" t="s">
        <v>209</v>
      </c>
      <c r="AU303" s="235" t="s">
        <v>83</v>
      </c>
      <c r="AY303" s="16" t="s">
        <v>208</v>
      </c>
      <c r="BE303" s="236">
        <f>IF(N303="základní",J303,0)</f>
        <v>0</v>
      </c>
      <c r="BF303" s="236">
        <f>IF(N303="snížená",J303,0)</f>
        <v>0</v>
      </c>
      <c r="BG303" s="236">
        <f>IF(N303="zákl. přenesená",J303,0)</f>
        <v>0</v>
      </c>
      <c r="BH303" s="236">
        <f>IF(N303="sníž. přenesená",J303,0)</f>
        <v>0</v>
      </c>
      <c r="BI303" s="236">
        <f>IF(N303="nulová",J303,0)</f>
        <v>0</v>
      </c>
      <c r="BJ303" s="16" t="s">
        <v>81</v>
      </c>
      <c r="BK303" s="236">
        <f>ROUND(I303*H303,2)</f>
        <v>0</v>
      </c>
      <c r="BL303" s="16" t="s">
        <v>221</v>
      </c>
      <c r="BM303" s="235" t="s">
        <v>1743</v>
      </c>
    </row>
    <row r="304" s="12" customFormat="1">
      <c r="B304" s="260"/>
      <c r="C304" s="261"/>
      <c r="D304" s="262" t="s">
        <v>1513</v>
      </c>
      <c r="E304" s="263" t="s">
        <v>1</v>
      </c>
      <c r="F304" s="264" t="s">
        <v>1744</v>
      </c>
      <c r="G304" s="261"/>
      <c r="H304" s="265">
        <v>8.4875202000000005</v>
      </c>
      <c r="I304" s="266"/>
      <c r="J304" s="261"/>
      <c r="K304" s="261"/>
      <c r="L304" s="267"/>
      <c r="M304" s="268"/>
      <c r="N304" s="269"/>
      <c r="O304" s="269"/>
      <c r="P304" s="269"/>
      <c r="Q304" s="269"/>
      <c r="R304" s="269"/>
      <c r="S304" s="269"/>
      <c r="T304" s="270"/>
      <c r="AT304" s="271" t="s">
        <v>1513</v>
      </c>
      <c r="AU304" s="271" t="s">
        <v>83</v>
      </c>
      <c r="AV304" s="12" t="s">
        <v>83</v>
      </c>
      <c r="AW304" s="12" t="s">
        <v>31</v>
      </c>
      <c r="AX304" s="12" t="s">
        <v>73</v>
      </c>
      <c r="AY304" s="271" t="s">
        <v>208</v>
      </c>
    </row>
    <row r="305" s="13" customFormat="1">
      <c r="B305" s="272"/>
      <c r="C305" s="273"/>
      <c r="D305" s="262" t="s">
        <v>1513</v>
      </c>
      <c r="E305" s="274" t="s">
        <v>1</v>
      </c>
      <c r="F305" s="275" t="s">
        <v>1515</v>
      </c>
      <c r="G305" s="273"/>
      <c r="H305" s="276">
        <v>8.4875202000000005</v>
      </c>
      <c r="I305" s="277"/>
      <c r="J305" s="273"/>
      <c r="K305" s="273"/>
      <c r="L305" s="278"/>
      <c r="M305" s="279"/>
      <c r="N305" s="280"/>
      <c r="O305" s="280"/>
      <c r="P305" s="280"/>
      <c r="Q305" s="280"/>
      <c r="R305" s="280"/>
      <c r="S305" s="280"/>
      <c r="T305" s="281"/>
      <c r="AT305" s="282" t="s">
        <v>1513</v>
      </c>
      <c r="AU305" s="282" t="s">
        <v>83</v>
      </c>
      <c r="AV305" s="13" t="s">
        <v>221</v>
      </c>
      <c r="AW305" s="13" t="s">
        <v>31</v>
      </c>
      <c r="AX305" s="13" t="s">
        <v>81</v>
      </c>
      <c r="AY305" s="282" t="s">
        <v>208</v>
      </c>
    </row>
    <row r="306" s="1" customFormat="1" ht="16.5" customHeight="1">
      <c r="B306" s="37"/>
      <c r="C306" s="224" t="s">
        <v>464</v>
      </c>
      <c r="D306" s="224" t="s">
        <v>209</v>
      </c>
      <c r="E306" s="225" t="s">
        <v>1745</v>
      </c>
      <c r="F306" s="226" t="s">
        <v>1746</v>
      </c>
      <c r="G306" s="227" t="s">
        <v>712</v>
      </c>
      <c r="H306" s="228">
        <v>15.755000000000001</v>
      </c>
      <c r="I306" s="229"/>
      <c r="J306" s="230">
        <f>ROUND(I306*H306,2)</f>
        <v>0</v>
      </c>
      <c r="K306" s="226" t="s">
        <v>1</v>
      </c>
      <c r="L306" s="42"/>
      <c r="M306" s="231" t="s">
        <v>1</v>
      </c>
      <c r="N306" s="232" t="s">
        <v>38</v>
      </c>
      <c r="O306" s="85"/>
      <c r="P306" s="233">
        <f>O306*H306</f>
        <v>0</v>
      </c>
      <c r="Q306" s="233">
        <v>0</v>
      </c>
      <c r="R306" s="233">
        <f>Q306*H306</f>
        <v>0</v>
      </c>
      <c r="S306" s="233">
        <v>0</v>
      </c>
      <c r="T306" s="234">
        <f>S306*H306</f>
        <v>0</v>
      </c>
      <c r="AR306" s="235" t="s">
        <v>221</v>
      </c>
      <c r="AT306" s="235" t="s">
        <v>209</v>
      </c>
      <c r="AU306" s="235" t="s">
        <v>83</v>
      </c>
      <c r="AY306" s="16" t="s">
        <v>208</v>
      </c>
      <c r="BE306" s="236">
        <f>IF(N306="základní",J306,0)</f>
        <v>0</v>
      </c>
      <c r="BF306" s="236">
        <f>IF(N306="snížená",J306,0)</f>
        <v>0</v>
      </c>
      <c r="BG306" s="236">
        <f>IF(N306="zákl. přenesená",J306,0)</f>
        <v>0</v>
      </c>
      <c r="BH306" s="236">
        <f>IF(N306="sníž. přenesená",J306,0)</f>
        <v>0</v>
      </c>
      <c r="BI306" s="236">
        <f>IF(N306="nulová",J306,0)</f>
        <v>0</v>
      </c>
      <c r="BJ306" s="16" t="s">
        <v>81</v>
      </c>
      <c r="BK306" s="236">
        <f>ROUND(I306*H306,2)</f>
        <v>0</v>
      </c>
      <c r="BL306" s="16" t="s">
        <v>221</v>
      </c>
      <c r="BM306" s="235" t="s">
        <v>1747</v>
      </c>
    </row>
    <row r="307" s="12" customFormat="1">
      <c r="B307" s="260"/>
      <c r="C307" s="261"/>
      <c r="D307" s="262" t="s">
        <v>1513</v>
      </c>
      <c r="E307" s="263" t="s">
        <v>1</v>
      </c>
      <c r="F307" s="264" t="s">
        <v>1748</v>
      </c>
      <c r="G307" s="261"/>
      <c r="H307" s="265">
        <v>15.755000000000001</v>
      </c>
      <c r="I307" s="266"/>
      <c r="J307" s="261"/>
      <c r="K307" s="261"/>
      <c r="L307" s="267"/>
      <c r="M307" s="268"/>
      <c r="N307" s="269"/>
      <c r="O307" s="269"/>
      <c r="P307" s="269"/>
      <c r="Q307" s="269"/>
      <c r="R307" s="269"/>
      <c r="S307" s="269"/>
      <c r="T307" s="270"/>
      <c r="AT307" s="271" t="s">
        <v>1513</v>
      </c>
      <c r="AU307" s="271" t="s">
        <v>83</v>
      </c>
      <c r="AV307" s="12" t="s">
        <v>83</v>
      </c>
      <c r="AW307" s="12" t="s">
        <v>31</v>
      </c>
      <c r="AX307" s="12" t="s">
        <v>73</v>
      </c>
      <c r="AY307" s="271" t="s">
        <v>208</v>
      </c>
    </row>
    <row r="308" s="13" customFormat="1">
      <c r="B308" s="272"/>
      <c r="C308" s="273"/>
      <c r="D308" s="262" t="s">
        <v>1513</v>
      </c>
      <c r="E308" s="274" t="s">
        <v>1</v>
      </c>
      <c r="F308" s="275" t="s">
        <v>1515</v>
      </c>
      <c r="G308" s="273"/>
      <c r="H308" s="276">
        <v>15.755000000000001</v>
      </c>
      <c r="I308" s="277"/>
      <c r="J308" s="273"/>
      <c r="K308" s="273"/>
      <c r="L308" s="278"/>
      <c r="M308" s="279"/>
      <c r="N308" s="280"/>
      <c r="O308" s="280"/>
      <c r="P308" s="280"/>
      <c r="Q308" s="280"/>
      <c r="R308" s="280"/>
      <c r="S308" s="280"/>
      <c r="T308" s="281"/>
      <c r="AT308" s="282" t="s">
        <v>1513</v>
      </c>
      <c r="AU308" s="282" t="s">
        <v>83</v>
      </c>
      <c r="AV308" s="13" t="s">
        <v>221</v>
      </c>
      <c r="AW308" s="13" t="s">
        <v>31</v>
      </c>
      <c r="AX308" s="13" t="s">
        <v>81</v>
      </c>
      <c r="AY308" s="282" t="s">
        <v>208</v>
      </c>
    </row>
    <row r="309" s="1" customFormat="1" ht="16.5" customHeight="1">
      <c r="B309" s="37"/>
      <c r="C309" s="224" t="s">
        <v>468</v>
      </c>
      <c r="D309" s="224" t="s">
        <v>209</v>
      </c>
      <c r="E309" s="225" t="s">
        <v>1749</v>
      </c>
      <c r="F309" s="226" t="s">
        <v>1750</v>
      </c>
      <c r="G309" s="227" t="s">
        <v>712</v>
      </c>
      <c r="H309" s="228">
        <v>15.755000000000001</v>
      </c>
      <c r="I309" s="229"/>
      <c r="J309" s="230">
        <f>ROUND(I309*H309,2)</f>
        <v>0</v>
      </c>
      <c r="K309" s="226" t="s">
        <v>1</v>
      </c>
      <c r="L309" s="42"/>
      <c r="M309" s="231" t="s">
        <v>1</v>
      </c>
      <c r="N309" s="232" t="s">
        <v>38</v>
      </c>
      <c r="O309" s="85"/>
      <c r="P309" s="233">
        <f>O309*H309</f>
        <v>0</v>
      </c>
      <c r="Q309" s="233">
        <v>0</v>
      </c>
      <c r="R309" s="233">
        <f>Q309*H309</f>
        <v>0</v>
      </c>
      <c r="S309" s="233">
        <v>0</v>
      </c>
      <c r="T309" s="234">
        <f>S309*H309</f>
        <v>0</v>
      </c>
      <c r="AR309" s="235" t="s">
        <v>221</v>
      </c>
      <c r="AT309" s="235" t="s">
        <v>209</v>
      </c>
      <c r="AU309" s="235" t="s">
        <v>83</v>
      </c>
      <c r="AY309" s="16" t="s">
        <v>208</v>
      </c>
      <c r="BE309" s="236">
        <f>IF(N309="základní",J309,0)</f>
        <v>0</v>
      </c>
      <c r="BF309" s="236">
        <f>IF(N309="snížená",J309,0)</f>
        <v>0</v>
      </c>
      <c r="BG309" s="236">
        <f>IF(N309="zákl. přenesená",J309,0)</f>
        <v>0</v>
      </c>
      <c r="BH309" s="236">
        <f>IF(N309="sníž. přenesená",J309,0)</f>
        <v>0</v>
      </c>
      <c r="BI309" s="236">
        <f>IF(N309="nulová",J309,0)</f>
        <v>0</v>
      </c>
      <c r="BJ309" s="16" t="s">
        <v>81</v>
      </c>
      <c r="BK309" s="236">
        <f>ROUND(I309*H309,2)</f>
        <v>0</v>
      </c>
      <c r="BL309" s="16" t="s">
        <v>221</v>
      </c>
      <c r="BM309" s="235" t="s">
        <v>1751</v>
      </c>
    </row>
    <row r="310" s="1" customFormat="1" ht="24" customHeight="1">
      <c r="B310" s="37"/>
      <c r="C310" s="224" t="s">
        <v>472</v>
      </c>
      <c r="D310" s="224" t="s">
        <v>209</v>
      </c>
      <c r="E310" s="225" t="s">
        <v>1752</v>
      </c>
      <c r="F310" s="226" t="s">
        <v>1753</v>
      </c>
      <c r="G310" s="227" t="s">
        <v>712</v>
      </c>
      <c r="H310" s="228">
        <v>15.755000000000001</v>
      </c>
      <c r="I310" s="229"/>
      <c r="J310" s="230">
        <f>ROUND(I310*H310,2)</f>
        <v>0</v>
      </c>
      <c r="K310" s="226" t="s">
        <v>1</v>
      </c>
      <c r="L310" s="42"/>
      <c r="M310" s="231" t="s">
        <v>1</v>
      </c>
      <c r="N310" s="232" t="s">
        <v>38</v>
      </c>
      <c r="O310" s="85"/>
      <c r="P310" s="233">
        <f>O310*H310</f>
        <v>0</v>
      </c>
      <c r="Q310" s="233">
        <v>0</v>
      </c>
      <c r="R310" s="233">
        <f>Q310*H310</f>
        <v>0</v>
      </c>
      <c r="S310" s="233">
        <v>0</v>
      </c>
      <c r="T310" s="234">
        <f>S310*H310</f>
        <v>0</v>
      </c>
      <c r="AR310" s="235" t="s">
        <v>221</v>
      </c>
      <c r="AT310" s="235" t="s">
        <v>209</v>
      </c>
      <c r="AU310" s="235" t="s">
        <v>83</v>
      </c>
      <c r="AY310" s="16" t="s">
        <v>208</v>
      </c>
      <c r="BE310" s="236">
        <f>IF(N310="základní",J310,0)</f>
        <v>0</v>
      </c>
      <c r="BF310" s="236">
        <f>IF(N310="snížená",J310,0)</f>
        <v>0</v>
      </c>
      <c r="BG310" s="236">
        <f>IF(N310="zákl. přenesená",J310,0)</f>
        <v>0</v>
      </c>
      <c r="BH310" s="236">
        <f>IF(N310="sníž. přenesená",J310,0)</f>
        <v>0</v>
      </c>
      <c r="BI310" s="236">
        <f>IF(N310="nulová",J310,0)</f>
        <v>0</v>
      </c>
      <c r="BJ310" s="16" t="s">
        <v>81</v>
      </c>
      <c r="BK310" s="236">
        <f>ROUND(I310*H310,2)</f>
        <v>0</v>
      </c>
      <c r="BL310" s="16" t="s">
        <v>221</v>
      </c>
      <c r="BM310" s="235" t="s">
        <v>1754</v>
      </c>
    </row>
    <row r="311" s="1" customFormat="1" ht="24" customHeight="1">
      <c r="B311" s="37"/>
      <c r="C311" s="224" t="s">
        <v>476</v>
      </c>
      <c r="D311" s="224" t="s">
        <v>209</v>
      </c>
      <c r="E311" s="225" t="s">
        <v>1755</v>
      </c>
      <c r="F311" s="226" t="s">
        <v>1756</v>
      </c>
      <c r="G311" s="227" t="s">
        <v>712</v>
      </c>
      <c r="H311" s="228">
        <v>15.755000000000001</v>
      </c>
      <c r="I311" s="229"/>
      <c r="J311" s="230">
        <f>ROUND(I311*H311,2)</f>
        <v>0</v>
      </c>
      <c r="K311" s="226" t="s">
        <v>1</v>
      </c>
      <c r="L311" s="42"/>
      <c r="M311" s="231" t="s">
        <v>1</v>
      </c>
      <c r="N311" s="232" t="s">
        <v>38</v>
      </c>
      <c r="O311" s="85"/>
      <c r="P311" s="233">
        <f>O311*H311</f>
        <v>0</v>
      </c>
      <c r="Q311" s="233">
        <v>0</v>
      </c>
      <c r="R311" s="233">
        <f>Q311*H311</f>
        <v>0</v>
      </c>
      <c r="S311" s="233">
        <v>0</v>
      </c>
      <c r="T311" s="234">
        <f>S311*H311</f>
        <v>0</v>
      </c>
      <c r="AR311" s="235" t="s">
        <v>221</v>
      </c>
      <c r="AT311" s="235" t="s">
        <v>209</v>
      </c>
      <c r="AU311" s="235" t="s">
        <v>83</v>
      </c>
      <c r="AY311" s="16" t="s">
        <v>208</v>
      </c>
      <c r="BE311" s="236">
        <f>IF(N311="základní",J311,0)</f>
        <v>0</v>
      </c>
      <c r="BF311" s="236">
        <f>IF(N311="snížená",J311,0)</f>
        <v>0</v>
      </c>
      <c r="BG311" s="236">
        <f>IF(N311="zákl. přenesená",J311,0)</f>
        <v>0</v>
      </c>
      <c r="BH311" s="236">
        <f>IF(N311="sníž. přenesená",J311,0)</f>
        <v>0</v>
      </c>
      <c r="BI311" s="236">
        <f>IF(N311="nulová",J311,0)</f>
        <v>0</v>
      </c>
      <c r="BJ311" s="16" t="s">
        <v>81</v>
      </c>
      <c r="BK311" s="236">
        <f>ROUND(I311*H311,2)</f>
        <v>0</v>
      </c>
      <c r="BL311" s="16" t="s">
        <v>221</v>
      </c>
      <c r="BM311" s="235" t="s">
        <v>1757</v>
      </c>
    </row>
    <row r="312" s="1" customFormat="1" ht="16.5" customHeight="1">
      <c r="B312" s="37"/>
      <c r="C312" s="224" t="s">
        <v>480</v>
      </c>
      <c r="D312" s="224" t="s">
        <v>209</v>
      </c>
      <c r="E312" s="225" t="s">
        <v>1758</v>
      </c>
      <c r="F312" s="226" t="s">
        <v>1759</v>
      </c>
      <c r="G312" s="227" t="s">
        <v>1227</v>
      </c>
      <c r="H312" s="228">
        <v>0.63300000000000001</v>
      </c>
      <c r="I312" s="229"/>
      <c r="J312" s="230">
        <f>ROUND(I312*H312,2)</f>
        <v>0</v>
      </c>
      <c r="K312" s="226" t="s">
        <v>1</v>
      </c>
      <c r="L312" s="42"/>
      <c r="M312" s="231" t="s">
        <v>1</v>
      </c>
      <c r="N312" s="232" t="s">
        <v>38</v>
      </c>
      <c r="O312" s="85"/>
      <c r="P312" s="233">
        <f>O312*H312</f>
        <v>0</v>
      </c>
      <c r="Q312" s="233">
        <v>0</v>
      </c>
      <c r="R312" s="233">
        <f>Q312*H312</f>
        <v>0</v>
      </c>
      <c r="S312" s="233">
        <v>0</v>
      </c>
      <c r="T312" s="234">
        <f>S312*H312</f>
        <v>0</v>
      </c>
      <c r="AR312" s="235" t="s">
        <v>221</v>
      </c>
      <c r="AT312" s="235" t="s">
        <v>209</v>
      </c>
      <c r="AU312" s="235" t="s">
        <v>83</v>
      </c>
      <c r="AY312" s="16" t="s">
        <v>208</v>
      </c>
      <c r="BE312" s="236">
        <f>IF(N312="základní",J312,0)</f>
        <v>0</v>
      </c>
      <c r="BF312" s="236">
        <f>IF(N312="snížená",J312,0)</f>
        <v>0</v>
      </c>
      <c r="BG312" s="236">
        <f>IF(N312="zákl. přenesená",J312,0)</f>
        <v>0</v>
      </c>
      <c r="BH312" s="236">
        <f>IF(N312="sníž. přenesená",J312,0)</f>
        <v>0</v>
      </c>
      <c r="BI312" s="236">
        <f>IF(N312="nulová",J312,0)</f>
        <v>0</v>
      </c>
      <c r="BJ312" s="16" t="s">
        <v>81</v>
      </c>
      <c r="BK312" s="236">
        <f>ROUND(I312*H312,2)</f>
        <v>0</v>
      </c>
      <c r="BL312" s="16" t="s">
        <v>221</v>
      </c>
      <c r="BM312" s="235" t="s">
        <v>1760</v>
      </c>
    </row>
    <row r="313" s="12" customFormat="1">
      <c r="B313" s="260"/>
      <c r="C313" s="261"/>
      <c r="D313" s="262" t="s">
        <v>1513</v>
      </c>
      <c r="E313" s="263" t="s">
        <v>1</v>
      </c>
      <c r="F313" s="264" t="s">
        <v>1761</v>
      </c>
      <c r="G313" s="261"/>
      <c r="H313" s="265">
        <v>0.46743673200000002</v>
      </c>
      <c r="I313" s="266"/>
      <c r="J313" s="261"/>
      <c r="K313" s="261"/>
      <c r="L313" s="267"/>
      <c r="M313" s="268"/>
      <c r="N313" s="269"/>
      <c r="O313" s="269"/>
      <c r="P313" s="269"/>
      <c r="Q313" s="269"/>
      <c r="R313" s="269"/>
      <c r="S313" s="269"/>
      <c r="T313" s="270"/>
      <c r="AT313" s="271" t="s">
        <v>1513</v>
      </c>
      <c r="AU313" s="271" t="s">
        <v>83</v>
      </c>
      <c r="AV313" s="12" t="s">
        <v>83</v>
      </c>
      <c r="AW313" s="12" t="s">
        <v>31</v>
      </c>
      <c r="AX313" s="12" t="s">
        <v>73</v>
      </c>
      <c r="AY313" s="271" t="s">
        <v>208</v>
      </c>
    </row>
    <row r="314" s="12" customFormat="1">
      <c r="B314" s="260"/>
      <c r="C314" s="261"/>
      <c r="D314" s="262" t="s">
        <v>1513</v>
      </c>
      <c r="E314" s="263" t="s">
        <v>1</v>
      </c>
      <c r="F314" s="264" t="s">
        <v>1762</v>
      </c>
      <c r="G314" s="261"/>
      <c r="H314" s="265">
        <v>0.16596359999999999</v>
      </c>
      <c r="I314" s="266"/>
      <c r="J314" s="261"/>
      <c r="K314" s="261"/>
      <c r="L314" s="267"/>
      <c r="M314" s="268"/>
      <c r="N314" s="269"/>
      <c r="O314" s="269"/>
      <c r="P314" s="269"/>
      <c r="Q314" s="269"/>
      <c r="R314" s="269"/>
      <c r="S314" s="269"/>
      <c r="T314" s="270"/>
      <c r="AT314" s="271" t="s">
        <v>1513</v>
      </c>
      <c r="AU314" s="271" t="s">
        <v>83</v>
      </c>
      <c r="AV314" s="12" t="s">
        <v>83</v>
      </c>
      <c r="AW314" s="12" t="s">
        <v>31</v>
      </c>
      <c r="AX314" s="12" t="s">
        <v>73</v>
      </c>
      <c r="AY314" s="271" t="s">
        <v>208</v>
      </c>
    </row>
    <row r="315" s="13" customFormat="1">
      <c r="B315" s="272"/>
      <c r="C315" s="273"/>
      <c r="D315" s="262" t="s">
        <v>1513</v>
      </c>
      <c r="E315" s="274" t="s">
        <v>1</v>
      </c>
      <c r="F315" s="275" t="s">
        <v>1515</v>
      </c>
      <c r="G315" s="273"/>
      <c r="H315" s="276">
        <v>0.63340033200000001</v>
      </c>
      <c r="I315" s="277"/>
      <c r="J315" s="273"/>
      <c r="K315" s="273"/>
      <c r="L315" s="278"/>
      <c r="M315" s="279"/>
      <c r="N315" s="280"/>
      <c r="O315" s="280"/>
      <c r="P315" s="280"/>
      <c r="Q315" s="280"/>
      <c r="R315" s="280"/>
      <c r="S315" s="280"/>
      <c r="T315" s="281"/>
      <c r="AT315" s="282" t="s">
        <v>1513</v>
      </c>
      <c r="AU315" s="282" t="s">
        <v>83</v>
      </c>
      <c r="AV315" s="13" t="s">
        <v>221</v>
      </c>
      <c r="AW315" s="13" t="s">
        <v>31</v>
      </c>
      <c r="AX315" s="13" t="s">
        <v>81</v>
      </c>
      <c r="AY315" s="282" t="s">
        <v>208</v>
      </c>
    </row>
    <row r="316" s="1" customFormat="1" ht="16.5" customHeight="1">
      <c r="B316" s="37"/>
      <c r="C316" s="224" t="s">
        <v>483</v>
      </c>
      <c r="D316" s="224" t="s">
        <v>209</v>
      </c>
      <c r="E316" s="225" t="s">
        <v>1763</v>
      </c>
      <c r="F316" s="226" t="s">
        <v>1764</v>
      </c>
      <c r="G316" s="227" t="s">
        <v>1525</v>
      </c>
      <c r="H316" s="228">
        <v>32.781999999999996</v>
      </c>
      <c r="I316" s="229"/>
      <c r="J316" s="230">
        <f>ROUND(I316*H316,2)</f>
        <v>0</v>
      </c>
      <c r="K316" s="226" t="s">
        <v>1</v>
      </c>
      <c r="L316" s="42"/>
      <c r="M316" s="231" t="s">
        <v>1</v>
      </c>
      <c r="N316" s="232" t="s">
        <v>38</v>
      </c>
      <c r="O316" s="85"/>
      <c r="P316" s="233">
        <f>O316*H316</f>
        <v>0</v>
      </c>
      <c r="Q316" s="233">
        <v>0</v>
      </c>
      <c r="R316" s="233">
        <f>Q316*H316</f>
        <v>0</v>
      </c>
      <c r="S316" s="233">
        <v>0</v>
      </c>
      <c r="T316" s="234">
        <f>S316*H316</f>
        <v>0</v>
      </c>
      <c r="AR316" s="235" t="s">
        <v>221</v>
      </c>
      <c r="AT316" s="235" t="s">
        <v>209</v>
      </c>
      <c r="AU316" s="235" t="s">
        <v>83</v>
      </c>
      <c r="AY316" s="16" t="s">
        <v>208</v>
      </c>
      <c r="BE316" s="236">
        <f>IF(N316="základní",J316,0)</f>
        <v>0</v>
      </c>
      <c r="BF316" s="236">
        <f>IF(N316="snížená",J316,0)</f>
        <v>0</v>
      </c>
      <c r="BG316" s="236">
        <f>IF(N316="zákl. přenesená",J316,0)</f>
        <v>0</v>
      </c>
      <c r="BH316" s="236">
        <f>IF(N316="sníž. přenesená",J316,0)</f>
        <v>0</v>
      </c>
      <c r="BI316" s="236">
        <f>IF(N316="nulová",J316,0)</f>
        <v>0</v>
      </c>
      <c r="BJ316" s="16" t="s">
        <v>81</v>
      </c>
      <c r="BK316" s="236">
        <f>ROUND(I316*H316,2)</f>
        <v>0</v>
      </c>
      <c r="BL316" s="16" t="s">
        <v>221</v>
      </c>
      <c r="BM316" s="235" t="s">
        <v>1765</v>
      </c>
    </row>
    <row r="317" s="1" customFormat="1" ht="16.5" customHeight="1">
      <c r="B317" s="37"/>
      <c r="C317" s="224" t="s">
        <v>485</v>
      </c>
      <c r="D317" s="224" t="s">
        <v>209</v>
      </c>
      <c r="E317" s="225" t="s">
        <v>1766</v>
      </c>
      <c r="F317" s="226" t="s">
        <v>1767</v>
      </c>
      <c r="G317" s="227" t="s">
        <v>712</v>
      </c>
      <c r="H317" s="228">
        <v>203.83799999999999</v>
      </c>
      <c r="I317" s="229"/>
      <c r="J317" s="230">
        <f>ROUND(I317*H317,2)</f>
        <v>0</v>
      </c>
      <c r="K317" s="226" t="s">
        <v>1</v>
      </c>
      <c r="L317" s="42"/>
      <c r="M317" s="231" t="s">
        <v>1</v>
      </c>
      <c r="N317" s="232" t="s">
        <v>38</v>
      </c>
      <c r="O317" s="85"/>
      <c r="P317" s="233">
        <f>O317*H317</f>
        <v>0</v>
      </c>
      <c r="Q317" s="233">
        <v>0</v>
      </c>
      <c r="R317" s="233">
        <f>Q317*H317</f>
        <v>0</v>
      </c>
      <c r="S317" s="233">
        <v>0</v>
      </c>
      <c r="T317" s="234">
        <f>S317*H317</f>
        <v>0</v>
      </c>
      <c r="AR317" s="235" t="s">
        <v>221</v>
      </c>
      <c r="AT317" s="235" t="s">
        <v>209</v>
      </c>
      <c r="AU317" s="235" t="s">
        <v>83</v>
      </c>
      <c r="AY317" s="16" t="s">
        <v>208</v>
      </c>
      <c r="BE317" s="236">
        <f>IF(N317="základní",J317,0)</f>
        <v>0</v>
      </c>
      <c r="BF317" s="236">
        <f>IF(N317="snížená",J317,0)</f>
        <v>0</v>
      </c>
      <c r="BG317" s="236">
        <f>IF(N317="zákl. přenesená",J317,0)</f>
        <v>0</v>
      </c>
      <c r="BH317" s="236">
        <f>IF(N317="sníž. přenesená",J317,0)</f>
        <v>0</v>
      </c>
      <c r="BI317" s="236">
        <f>IF(N317="nulová",J317,0)</f>
        <v>0</v>
      </c>
      <c r="BJ317" s="16" t="s">
        <v>81</v>
      </c>
      <c r="BK317" s="236">
        <f>ROUND(I317*H317,2)</f>
        <v>0</v>
      </c>
      <c r="BL317" s="16" t="s">
        <v>221</v>
      </c>
      <c r="BM317" s="235" t="s">
        <v>1768</v>
      </c>
    </row>
    <row r="318" s="1" customFormat="1" ht="16.5" customHeight="1">
      <c r="B318" s="37"/>
      <c r="C318" s="224" t="s">
        <v>489</v>
      </c>
      <c r="D318" s="224" t="s">
        <v>209</v>
      </c>
      <c r="E318" s="225" t="s">
        <v>1769</v>
      </c>
      <c r="F318" s="226" t="s">
        <v>1770</v>
      </c>
      <c r="G318" s="227" t="s">
        <v>712</v>
      </c>
      <c r="H318" s="228">
        <v>203.83799999999999</v>
      </c>
      <c r="I318" s="229"/>
      <c r="J318" s="230">
        <f>ROUND(I318*H318,2)</f>
        <v>0</v>
      </c>
      <c r="K318" s="226" t="s">
        <v>1</v>
      </c>
      <c r="L318" s="42"/>
      <c r="M318" s="231" t="s">
        <v>1</v>
      </c>
      <c r="N318" s="232" t="s">
        <v>38</v>
      </c>
      <c r="O318" s="85"/>
      <c r="P318" s="233">
        <f>O318*H318</f>
        <v>0</v>
      </c>
      <c r="Q318" s="233">
        <v>0</v>
      </c>
      <c r="R318" s="233">
        <f>Q318*H318</f>
        <v>0</v>
      </c>
      <c r="S318" s="233">
        <v>0</v>
      </c>
      <c r="T318" s="234">
        <f>S318*H318</f>
        <v>0</v>
      </c>
      <c r="AR318" s="235" t="s">
        <v>221</v>
      </c>
      <c r="AT318" s="235" t="s">
        <v>209</v>
      </c>
      <c r="AU318" s="235" t="s">
        <v>83</v>
      </c>
      <c r="AY318" s="16" t="s">
        <v>208</v>
      </c>
      <c r="BE318" s="236">
        <f>IF(N318="základní",J318,0)</f>
        <v>0</v>
      </c>
      <c r="BF318" s="236">
        <f>IF(N318="snížená",J318,0)</f>
        <v>0</v>
      </c>
      <c r="BG318" s="236">
        <f>IF(N318="zákl. přenesená",J318,0)</f>
        <v>0</v>
      </c>
      <c r="BH318" s="236">
        <f>IF(N318="sníž. přenesená",J318,0)</f>
        <v>0</v>
      </c>
      <c r="BI318" s="236">
        <f>IF(N318="nulová",J318,0)</f>
        <v>0</v>
      </c>
      <c r="BJ318" s="16" t="s">
        <v>81</v>
      </c>
      <c r="BK318" s="236">
        <f>ROUND(I318*H318,2)</f>
        <v>0</v>
      </c>
      <c r="BL318" s="16" t="s">
        <v>221</v>
      </c>
      <c r="BM318" s="235" t="s">
        <v>1771</v>
      </c>
    </row>
    <row r="319" s="1" customFormat="1" ht="24" customHeight="1">
      <c r="B319" s="37"/>
      <c r="C319" s="224" t="s">
        <v>497</v>
      </c>
      <c r="D319" s="224" t="s">
        <v>209</v>
      </c>
      <c r="E319" s="225" t="s">
        <v>1772</v>
      </c>
      <c r="F319" s="226" t="s">
        <v>1773</v>
      </c>
      <c r="G319" s="227" t="s">
        <v>1227</v>
      </c>
      <c r="H319" s="228">
        <v>2.665</v>
      </c>
      <c r="I319" s="229"/>
      <c r="J319" s="230">
        <f>ROUND(I319*H319,2)</f>
        <v>0</v>
      </c>
      <c r="K319" s="226" t="s">
        <v>1</v>
      </c>
      <c r="L319" s="42"/>
      <c r="M319" s="231" t="s">
        <v>1</v>
      </c>
      <c r="N319" s="232" t="s">
        <v>38</v>
      </c>
      <c r="O319" s="85"/>
      <c r="P319" s="233">
        <f>O319*H319</f>
        <v>0</v>
      </c>
      <c r="Q319" s="233">
        <v>0</v>
      </c>
      <c r="R319" s="233">
        <f>Q319*H319</f>
        <v>0</v>
      </c>
      <c r="S319" s="233">
        <v>0</v>
      </c>
      <c r="T319" s="234">
        <f>S319*H319</f>
        <v>0</v>
      </c>
      <c r="AR319" s="235" t="s">
        <v>221</v>
      </c>
      <c r="AT319" s="235" t="s">
        <v>209</v>
      </c>
      <c r="AU319" s="235" t="s">
        <v>83</v>
      </c>
      <c r="AY319" s="16" t="s">
        <v>208</v>
      </c>
      <c r="BE319" s="236">
        <f>IF(N319="základní",J319,0)</f>
        <v>0</v>
      </c>
      <c r="BF319" s="236">
        <f>IF(N319="snížená",J319,0)</f>
        <v>0</v>
      </c>
      <c r="BG319" s="236">
        <f>IF(N319="zákl. přenesená",J319,0)</f>
        <v>0</v>
      </c>
      <c r="BH319" s="236">
        <f>IF(N319="sníž. přenesená",J319,0)</f>
        <v>0</v>
      </c>
      <c r="BI319" s="236">
        <f>IF(N319="nulová",J319,0)</f>
        <v>0</v>
      </c>
      <c r="BJ319" s="16" t="s">
        <v>81</v>
      </c>
      <c r="BK319" s="236">
        <f>ROUND(I319*H319,2)</f>
        <v>0</v>
      </c>
      <c r="BL319" s="16" t="s">
        <v>221</v>
      </c>
      <c r="BM319" s="235" t="s">
        <v>1774</v>
      </c>
    </row>
    <row r="320" s="10" customFormat="1" ht="22.8" customHeight="1">
      <c r="B320" s="210"/>
      <c r="C320" s="211"/>
      <c r="D320" s="212" t="s">
        <v>72</v>
      </c>
      <c r="E320" s="248" t="s">
        <v>228</v>
      </c>
      <c r="F320" s="248" t="s">
        <v>1775</v>
      </c>
      <c r="G320" s="211"/>
      <c r="H320" s="211"/>
      <c r="I320" s="214"/>
      <c r="J320" s="249">
        <f>BK320</f>
        <v>0</v>
      </c>
      <c r="K320" s="211"/>
      <c r="L320" s="216"/>
      <c r="M320" s="217"/>
      <c r="N320" s="218"/>
      <c r="O320" s="218"/>
      <c r="P320" s="219">
        <f>SUM(P321:P429)</f>
        <v>0</v>
      </c>
      <c r="Q320" s="218"/>
      <c r="R320" s="219">
        <f>SUM(R321:R429)</f>
        <v>0</v>
      </c>
      <c r="S320" s="218"/>
      <c r="T320" s="220">
        <f>SUM(T321:T429)</f>
        <v>0</v>
      </c>
      <c r="AR320" s="221" t="s">
        <v>81</v>
      </c>
      <c r="AT320" s="222" t="s">
        <v>72</v>
      </c>
      <c r="AU320" s="222" t="s">
        <v>81</v>
      </c>
      <c r="AY320" s="221" t="s">
        <v>208</v>
      </c>
      <c r="BK320" s="223">
        <f>SUM(BK321:BK429)</f>
        <v>0</v>
      </c>
    </row>
    <row r="321" s="1" customFormat="1" ht="24" customHeight="1">
      <c r="B321" s="37"/>
      <c r="C321" s="224" t="s">
        <v>503</v>
      </c>
      <c r="D321" s="224" t="s">
        <v>209</v>
      </c>
      <c r="E321" s="225" t="s">
        <v>1776</v>
      </c>
      <c r="F321" s="226" t="s">
        <v>1777</v>
      </c>
      <c r="G321" s="227" t="s">
        <v>712</v>
      </c>
      <c r="H321" s="228">
        <v>746.45100000000002</v>
      </c>
      <c r="I321" s="229"/>
      <c r="J321" s="230">
        <f>ROUND(I321*H321,2)</f>
        <v>0</v>
      </c>
      <c r="K321" s="226" t="s">
        <v>1</v>
      </c>
      <c r="L321" s="42"/>
      <c r="M321" s="231" t="s">
        <v>1</v>
      </c>
      <c r="N321" s="232" t="s">
        <v>38</v>
      </c>
      <c r="O321" s="85"/>
      <c r="P321" s="233">
        <f>O321*H321</f>
        <v>0</v>
      </c>
      <c r="Q321" s="233">
        <v>0</v>
      </c>
      <c r="R321" s="233">
        <f>Q321*H321</f>
        <v>0</v>
      </c>
      <c r="S321" s="233">
        <v>0</v>
      </c>
      <c r="T321" s="234">
        <f>S321*H321</f>
        <v>0</v>
      </c>
      <c r="AR321" s="235" t="s">
        <v>221</v>
      </c>
      <c r="AT321" s="235" t="s">
        <v>209</v>
      </c>
      <c r="AU321" s="235" t="s">
        <v>83</v>
      </c>
      <c r="AY321" s="16" t="s">
        <v>208</v>
      </c>
      <c r="BE321" s="236">
        <f>IF(N321="základní",J321,0)</f>
        <v>0</v>
      </c>
      <c r="BF321" s="236">
        <f>IF(N321="snížená",J321,0)</f>
        <v>0</v>
      </c>
      <c r="BG321" s="236">
        <f>IF(N321="zákl. přenesená",J321,0)</f>
        <v>0</v>
      </c>
      <c r="BH321" s="236">
        <f>IF(N321="sníž. přenesená",J321,0)</f>
        <v>0</v>
      </c>
      <c r="BI321" s="236">
        <f>IF(N321="nulová",J321,0)</f>
        <v>0</v>
      </c>
      <c r="BJ321" s="16" t="s">
        <v>81</v>
      </c>
      <c r="BK321" s="236">
        <f>ROUND(I321*H321,2)</f>
        <v>0</v>
      </c>
      <c r="BL321" s="16" t="s">
        <v>221</v>
      </c>
      <c r="BM321" s="235" t="s">
        <v>1778</v>
      </c>
    </row>
    <row r="322" s="12" customFormat="1">
      <c r="B322" s="260"/>
      <c r="C322" s="261"/>
      <c r="D322" s="262" t="s">
        <v>1513</v>
      </c>
      <c r="E322" s="263" t="s">
        <v>1</v>
      </c>
      <c r="F322" s="264" t="s">
        <v>1779</v>
      </c>
      <c r="G322" s="261"/>
      <c r="H322" s="265">
        <v>420.75</v>
      </c>
      <c r="I322" s="266"/>
      <c r="J322" s="261"/>
      <c r="K322" s="261"/>
      <c r="L322" s="267"/>
      <c r="M322" s="268"/>
      <c r="N322" s="269"/>
      <c r="O322" s="269"/>
      <c r="P322" s="269"/>
      <c r="Q322" s="269"/>
      <c r="R322" s="269"/>
      <c r="S322" s="269"/>
      <c r="T322" s="270"/>
      <c r="AT322" s="271" t="s">
        <v>1513</v>
      </c>
      <c r="AU322" s="271" t="s">
        <v>83</v>
      </c>
      <c r="AV322" s="12" t="s">
        <v>83</v>
      </c>
      <c r="AW322" s="12" t="s">
        <v>31</v>
      </c>
      <c r="AX322" s="12" t="s">
        <v>73</v>
      </c>
      <c r="AY322" s="271" t="s">
        <v>208</v>
      </c>
    </row>
    <row r="323" s="12" customFormat="1">
      <c r="B323" s="260"/>
      <c r="C323" s="261"/>
      <c r="D323" s="262" t="s">
        <v>1513</v>
      </c>
      <c r="E323" s="263" t="s">
        <v>1</v>
      </c>
      <c r="F323" s="264" t="s">
        <v>1780</v>
      </c>
      <c r="G323" s="261"/>
      <c r="H323" s="265">
        <v>-13.625</v>
      </c>
      <c r="I323" s="266"/>
      <c r="J323" s="261"/>
      <c r="K323" s="261"/>
      <c r="L323" s="267"/>
      <c r="M323" s="268"/>
      <c r="N323" s="269"/>
      <c r="O323" s="269"/>
      <c r="P323" s="269"/>
      <c r="Q323" s="269"/>
      <c r="R323" s="269"/>
      <c r="S323" s="269"/>
      <c r="T323" s="270"/>
      <c r="AT323" s="271" t="s">
        <v>1513</v>
      </c>
      <c r="AU323" s="271" t="s">
        <v>83</v>
      </c>
      <c r="AV323" s="12" t="s">
        <v>83</v>
      </c>
      <c r="AW323" s="12" t="s">
        <v>31</v>
      </c>
      <c r="AX323" s="12" t="s">
        <v>73</v>
      </c>
      <c r="AY323" s="271" t="s">
        <v>208</v>
      </c>
    </row>
    <row r="324" s="12" customFormat="1">
      <c r="B324" s="260"/>
      <c r="C324" s="261"/>
      <c r="D324" s="262" t="s">
        <v>1513</v>
      </c>
      <c r="E324" s="263" t="s">
        <v>1</v>
      </c>
      <c r="F324" s="264" t="s">
        <v>1781</v>
      </c>
      <c r="G324" s="261"/>
      <c r="H324" s="265">
        <v>292.67099999999999</v>
      </c>
      <c r="I324" s="266"/>
      <c r="J324" s="261"/>
      <c r="K324" s="261"/>
      <c r="L324" s="267"/>
      <c r="M324" s="268"/>
      <c r="N324" s="269"/>
      <c r="O324" s="269"/>
      <c r="P324" s="269"/>
      <c r="Q324" s="269"/>
      <c r="R324" s="269"/>
      <c r="S324" s="269"/>
      <c r="T324" s="270"/>
      <c r="AT324" s="271" t="s">
        <v>1513</v>
      </c>
      <c r="AU324" s="271" t="s">
        <v>83</v>
      </c>
      <c r="AV324" s="12" t="s">
        <v>83</v>
      </c>
      <c r="AW324" s="12" t="s">
        <v>31</v>
      </c>
      <c r="AX324" s="12" t="s">
        <v>73</v>
      </c>
      <c r="AY324" s="271" t="s">
        <v>208</v>
      </c>
    </row>
    <row r="325" s="12" customFormat="1">
      <c r="B325" s="260"/>
      <c r="C325" s="261"/>
      <c r="D325" s="262" t="s">
        <v>1513</v>
      </c>
      <c r="E325" s="263" t="s">
        <v>1</v>
      </c>
      <c r="F325" s="264" t="s">
        <v>1782</v>
      </c>
      <c r="G325" s="261"/>
      <c r="H325" s="265">
        <v>46.655000000000001</v>
      </c>
      <c r="I325" s="266"/>
      <c r="J325" s="261"/>
      <c r="K325" s="261"/>
      <c r="L325" s="267"/>
      <c r="M325" s="268"/>
      <c r="N325" s="269"/>
      <c r="O325" s="269"/>
      <c r="P325" s="269"/>
      <c r="Q325" s="269"/>
      <c r="R325" s="269"/>
      <c r="S325" s="269"/>
      <c r="T325" s="270"/>
      <c r="AT325" s="271" t="s">
        <v>1513</v>
      </c>
      <c r="AU325" s="271" t="s">
        <v>83</v>
      </c>
      <c r="AV325" s="12" t="s">
        <v>83</v>
      </c>
      <c r="AW325" s="12" t="s">
        <v>31</v>
      </c>
      <c r="AX325" s="12" t="s">
        <v>73</v>
      </c>
      <c r="AY325" s="271" t="s">
        <v>208</v>
      </c>
    </row>
    <row r="326" s="13" customFormat="1">
      <c r="B326" s="272"/>
      <c r="C326" s="273"/>
      <c r="D326" s="262" t="s">
        <v>1513</v>
      </c>
      <c r="E326" s="274" t="s">
        <v>1</v>
      </c>
      <c r="F326" s="275" t="s">
        <v>1515</v>
      </c>
      <c r="G326" s="273"/>
      <c r="H326" s="276">
        <v>746.45100000000002</v>
      </c>
      <c r="I326" s="277"/>
      <c r="J326" s="273"/>
      <c r="K326" s="273"/>
      <c r="L326" s="278"/>
      <c r="M326" s="279"/>
      <c r="N326" s="280"/>
      <c r="O326" s="280"/>
      <c r="P326" s="280"/>
      <c r="Q326" s="280"/>
      <c r="R326" s="280"/>
      <c r="S326" s="280"/>
      <c r="T326" s="281"/>
      <c r="AT326" s="282" t="s">
        <v>1513</v>
      </c>
      <c r="AU326" s="282" t="s">
        <v>83</v>
      </c>
      <c r="AV326" s="13" t="s">
        <v>221</v>
      </c>
      <c r="AW326" s="13" t="s">
        <v>31</v>
      </c>
      <c r="AX326" s="13" t="s">
        <v>81</v>
      </c>
      <c r="AY326" s="282" t="s">
        <v>208</v>
      </c>
    </row>
    <row r="327" s="1" customFormat="1" ht="24" customHeight="1">
      <c r="B327" s="37"/>
      <c r="C327" s="224" t="s">
        <v>507</v>
      </c>
      <c r="D327" s="224" t="s">
        <v>209</v>
      </c>
      <c r="E327" s="225" t="s">
        <v>1783</v>
      </c>
      <c r="F327" s="226" t="s">
        <v>1784</v>
      </c>
      <c r="G327" s="227" t="s">
        <v>712</v>
      </c>
      <c r="H327" s="228">
        <v>14.85</v>
      </c>
      <c r="I327" s="229"/>
      <c r="J327" s="230">
        <f>ROUND(I327*H327,2)</f>
        <v>0</v>
      </c>
      <c r="K327" s="226" t="s">
        <v>1</v>
      </c>
      <c r="L327" s="42"/>
      <c r="M327" s="231" t="s">
        <v>1</v>
      </c>
      <c r="N327" s="232" t="s">
        <v>38</v>
      </c>
      <c r="O327" s="85"/>
      <c r="P327" s="233">
        <f>O327*H327</f>
        <v>0</v>
      </c>
      <c r="Q327" s="233">
        <v>0</v>
      </c>
      <c r="R327" s="233">
        <f>Q327*H327</f>
        <v>0</v>
      </c>
      <c r="S327" s="233">
        <v>0</v>
      </c>
      <c r="T327" s="234">
        <f>S327*H327</f>
        <v>0</v>
      </c>
      <c r="AR327" s="235" t="s">
        <v>221</v>
      </c>
      <c r="AT327" s="235" t="s">
        <v>209</v>
      </c>
      <c r="AU327" s="235" t="s">
        <v>83</v>
      </c>
      <c r="AY327" s="16" t="s">
        <v>208</v>
      </c>
      <c r="BE327" s="236">
        <f>IF(N327="základní",J327,0)</f>
        <v>0</v>
      </c>
      <c r="BF327" s="236">
        <f>IF(N327="snížená",J327,0)</f>
        <v>0</v>
      </c>
      <c r="BG327" s="236">
        <f>IF(N327="zákl. přenesená",J327,0)</f>
        <v>0</v>
      </c>
      <c r="BH327" s="236">
        <f>IF(N327="sníž. přenesená",J327,0)</f>
        <v>0</v>
      </c>
      <c r="BI327" s="236">
        <f>IF(N327="nulová",J327,0)</f>
        <v>0</v>
      </c>
      <c r="BJ327" s="16" t="s">
        <v>81</v>
      </c>
      <c r="BK327" s="236">
        <f>ROUND(I327*H327,2)</f>
        <v>0</v>
      </c>
      <c r="BL327" s="16" t="s">
        <v>221</v>
      </c>
      <c r="BM327" s="235" t="s">
        <v>1785</v>
      </c>
    </row>
    <row r="328" s="12" customFormat="1">
      <c r="B328" s="260"/>
      <c r="C328" s="261"/>
      <c r="D328" s="262" t="s">
        <v>1513</v>
      </c>
      <c r="E328" s="263" t="s">
        <v>1</v>
      </c>
      <c r="F328" s="264" t="s">
        <v>1786</v>
      </c>
      <c r="G328" s="261"/>
      <c r="H328" s="265">
        <v>4.7699999999999996</v>
      </c>
      <c r="I328" s="266"/>
      <c r="J328" s="261"/>
      <c r="K328" s="261"/>
      <c r="L328" s="267"/>
      <c r="M328" s="268"/>
      <c r="N328" s="269"/>
      <c r="O328" s="269"/>
      <c r="P328" s="269"/>
      <c r="Q328" s="269"/>
      <c r="R328" s="269"/>
      <c r="S328" s="269"/>
      <c r="T328" s="270"/>
      <c r="AT328" s="271" t="s">
        <v>1513</v>
      </c>
      <c r="AU328" s="271" t="s">
        <v>83</v>
      </c>
      <c r="AV328" s="12" t="s">
        <v>83</v>
      </c>
      <c r="AW328" s="12" t="s">
        <v>31</v>
      </c>
      <c r="AX328" s="12" t="s">
        <v>73</v>
      </c>
      <c r="AY328" s="271" t="s">
        <v>208</v>
      </c>
    </row>
    <row r="329" s="12" customFormat="1">
      <c r="B329" s="260"/>
      <c r="C329" s="261"/>
      <c r="D329" s="262" t="s">
        <v>1513</v>
      </c>
      <c r="E329" s="263" t="s">
        <v>1</v>
      </c>
      <c r="F329" s="264" t="s">
        <v>1787</v>
      </c>
      <c r="G329" s="261"/>
      <c r="H329" s="265">
        <v>10.08</v>
      </c>
      <c r="I329" s="266"/>
      <c r="J329" s="261"/>
      <c r="K329" s="261"/>
      <c r="L329" s="267"/>
      <c r="M329" s="268"/>
      <c r="N329" s="269"/>
      <c r="O329" s="269"/>
      <c r="P329" s="269"/>
      <c r="Q329" s="269"/>
      <c r="R329" s="269"/>
      <c r="S329" s="269"/>
      <c r="T329" s="270"/>
      <c r="AT329" s="271" t="s">
        <v>1513</v>
      </c>
      <c r="AU329" s="271" t="s">
        <v>83</v>
      </c>
      <c r="AV329" s="12" t="s">
        <v>83</v>
      </c>
      <c r="AW329" s="12" t="s">
        <v>31</v>
      </c>
      <c r="AX329" s="12" t="s">
        <v>73</v>
      </c>
      <c r="AY329" s="271" t="s">
        <v>208</v>
      </c>
    </row>
    <row r="330" s="13" customFormat="1">
      <c r="B330" s="272"/>
      <c r="C330" s="273"/>
      <c r="D330" s="262" t="s">
        <v>1513</v>
      </c>
      <c r="E330" s="274" t="s">
        <v>1</v>
      </c>
      <c r="F330" s="275" t="s">
        <v>1515</v>
      </c>
      <c r="G330" s="273"/>
      <c r="H330" s="276">
        <v>14.85</v>
      </c>
      <c r="I330" s="277"/>
      <c r="J330" s="273"/>
      <c r="K330" s="273"/>
      <c r="L330" s="278"/>
      <c r="M330" s="279"/>
      <c r="N330" s="280"/>
      <c r="O330" s="280"/>
      <c r="P330" s="280"/>
      <c r="Q330" s="280"/>
      <c r="R330" s="280"/>
      <c r="S330" s="280"/>
      <c r="T330" s="281"/>
      <c r="AT330" s="282" t="s">
        <v>1513</v>
      </c>
      <c r="AU330" s="282" t="s">
        <v>83</v>
      </c>
      <c r="AV330" s="13" t="s">
        <v>221</v>
      </c>
      <c r="AW330" s="13" t="s">
        <v>31</v>
      </c>
      <c r="AX330" s="13" t="s">
        <v>81</v>
      </c>
      <c r="AY330" s="282" t="s">
        <v>208</v>
      </c>
    </row>
    <row r="331" s="1" customFormat="1" ht="24" customHeight="1">
      <c r="B331" s="37"/>
      <c r="C331" s="224" t="s">
        <v>511</v>
      </c>
      <c r="D331" s="224" t="s">
        <v>209</v>
      </c>
      <c r="E331" s="225" t="s">
        <v>1788</v>
      </c>
      <c r="F331" s="226" t="s">
        <v>1789</v>
      </c>
      <c r="G331" s="227" t="s">
        <v>712</v>
      </c>
      <c r="H331" s="228">
        <v>440.44799999999998</v>
      </c>
      <c r="I331" s="229"/>
      <c r="J331" s="230">
        <f>ROUND(I331*H331,2)</f>
        <v>0</v>
      </c>
      <c r="K331" s="226" t="s">
        <v>1</v>
      </c>
      <c r="L331" s="42"/>
      <c r="M331" s="231" t="s">
        <v>1</v>
      </c>
      <c r="N331" s="232" t="s">
        <v>38</v>
      </c>
      <c r="O331" s="85"/>
      <c r="P331" s="233">
        <f>O331*H331</f>
        <v>0</v>
      </c>
      <c r="Q331" s="233">
        <v>0</v>
      </c>
      <c r="R331" s="233">
        <f>Q331*H331</f>
        <v>0</v>
      </c>
      <c r="S331" s="233">
        <v>0</v>
      </c>
      <c r="T331" s="234">
        <f>S331*H331</f>
        <v>0</v>
      </c>
      <c r="AR331" s="235" t="s">
        <v>221</v>
      </c>
      <c r="AT331" s="235" t="s">
        <v>209</v>
      </c>
      <c r="AU331" s="235" t="s">
        <v>83</v>
      </c>
      <c r="AY331" s="16" t="s">
        <v>208</v>
      </c>
      <c r="BE331" s="236">
        <f>IF(N331="základní",J331,0)</f>
        <v>0</v>
      </c>
      <c r="BF331" s="236">
        <f>IF(N331="snížená",J331,0)</f>
        <v>0</v>
      </c>
      <c r="BG331" s="236">
        <f>IF(N331="zákl. přenesená",J331,0)</f>
        <v>0</v>
      </c>
      <c r="BH331" s="236">
        <f>IF(N331="sníž. přenesená",J331,0)</f>
        <v>0</v>
      </c>
      <c r="BI331" s="236">
        <f>IF(N331="nulová",J331,0)</f>
        <v>0</v>
      </c>
      <c r="BJ331" s="16" t="s">
        <v>81</v>
      </c>
      <c r="BK331" s="236">
        <f>ROUND(I331*H331,2)</f>
        <v>0</v>
      </c>
      <c r="BL331" s="16" t="s">
        <v>221</v>
      </c>
      <c r="BM331" s="235" t="s">
        <v>1790</v>
      </c>
    </row>
    <row r="332" s="14" customFormat="1">
      <c r="B332" s="283"/>
      <c r="C332" s="284"/>
      <c r="D332" s="262" t="s">
        <v>1513</v>
      </c>
      <c r="E332" s="285" t="s">
        <v>1</v>
      </c>
      <c r="F332" s="286" t="s">
        <v>1791</v>
      </c>
      <c r="G332" s="284"/>
      <c r="H332" s="285" t="s">
        <v>1</v>
      </c>
      <c r="I332" s="287"/>
      <c r="J332" s="284"/>
      <c r="K332" s="284"/>
      <c r="L332" s="288"/>
      <c r="M332" s="289"/>
      <c r="N332" s="290"/>
      <c r="O332" s="290"/>
      <c r="P332" s="290"/>
      <c r="Q332" s="290"/>
      <c r="R332" s="290"/>
      <c r="S332" s="290"/>
      <c r="T332" s="291"/>
      <c r="AT332" s="292" t="s">
        <v>1513</v>
      </c>
      <c r="AU332" s="292" t="s">
        <v>83</v>
      </c>
      <c r="AV332" s="14" t="s">
        <v>81</v>
      </c>
      <c r="AW332" s="14" t="s">
        <v>31</v>
      </c>
      <c r="AX332" s="14" t="s">
        <v>73</v>
      </c>
      <c r="AY332" s="292" t="s">
        <v>208</v>
      </c>
    </row>
    <row r="333" s="12" customFormat="1">
      <c r="B333" s="260"/>
      <c r="C333" s="261"/>
      <c r="D333" s="262" t="s">
        <v>1513</v>
      </c>
      <c r="E333" s="263" t="s">
        <v>1</v>
      </c>
      <c r="F333" s="264" t="s">
        <v>1792</v>
      </c>
      <c r="G333" s="261"/>
      <c r="H333" s="265">
        <v>86.457999999999998</v>
      </c>
      <c r="I333" s="266"/>
      <c r="J333" s="261"/>
      <c r="K333" s="261"/>
      <c r="L333" s="267"/>
      <c r="M333" s="268"/>
      <c r="N333" s="269"/>
      <c r="O333" s="269"/>
      <c r="P333" s="269"/>
      <c r="Q333" s="269"/>
      <c r="R333" s="269"/>
      <c r="S333" s="269"/>
      <c r="T333" s="270"/>
      <c r="AT333" s="271" t="s">
        <v>1513</v>
      </c>
      <c r="AU333" s="271" t="s">
        <v>83</v>
      </c>
      <c r="AV333" s="12" t="s">
        <v>83</v>
      </c>
      <c r="AW333" s="12" t="s">
        <v>31</v>
      </c>
      <c r="AX333" s="12" t="s">
        <v>73</v>
      </c>
      <c r="AY333" s="271" t="s">
        <v>208</v>
      </c>
    </row>
    <row r="334" s="12" customFormat="1">
      <c r="B334" s="260"/>
      <c r="C334" s="261"/>
      <c r="D334" s="262" t="s">
        <v>1513</v>
      </c>
      <c r="E334" s="263" t="s">
        <v>1</v>
      </c>
      <c r="F334" s="264" t="s">
        <v>1793</v>
      </c>
      <c r="G334" s="261"/>
      <c r="H334" s="265">
        <v>36.091999999999999</v>
      </c>
      <c r="I334" s="266"/>
      <c r="J334" s="261"/>
      <c r="K334" s="261"/>
      <c r="L334" s="267"/>
      <c r="M334" s="268"/>
      <c r="N334" s="269"/>
      <c r="O334" s="269"/>
      <c r="P334" s="269"/>
      <c r="Q334" s="269"/>
      <c r="R334" s="269"/>
      <c r="S334" s="269"/>
      <c r="T334" s="270"/>
      <c r="AT334" s="271" t="s">
        <v>1513</v>
      </c>
      <c r="AU334" s="271" t="s">
        <v>83</v>
      </c>
      <c r="AV334" s="12" t="s">
        <v>83</v>
      </c>
      <c r="AW334" s="12" t="s">
        <v>31</v>
      </c>
      <c r="AX334" s="12" t="s">
        <v>73</v>
      </c>
      <c r="AY334" s="271" t="s">
        <v>208</v>
      </c>
    </row>
    <row r="335" s="12" customFormat="1">
      <c r="B335" s="260"/>
      <c r="C335" s="261"/>
      <c r="D335" s="262" t="s">
        <v>1513</v>
      </c>
      <c r="E335" s="263" t="s">
        <v>1</v>
      </c>
      <c r="F335" s="264" t="s">
        <v>1794</v>
      </c>
      <c r="G335" s="261"/>
      <c r="H335" s="265">
        <v>5.4119999999999999</v>
      </c>
      <c r="I335" s="266"/>
      <c r="J335" s="261"/>
      <c r="K335" s="261"/>
      <c r="L335" s="267"/>
      <c r="M335" s="268"/>
      <c r="N335" s="269"/>
      <c r="O335" s="269"/>
      <c r="P335" s="269"/>
      <c r="Q335" s="269"/>
      <c r="R335" s="269"/>
      <c r="S335" s="269"/>
      <c r="T335" s="270"/>
      <c r="AT335" s="271" t="s">
        <v>1513</v>
      </c>
      <c r="AU335" s="271" t="s">
        <v>83</v>
      </c>
      <c r="AV335" s="12" t="s">
        <v>83</v>
      </c>
      <c r="AW335" s="12" t="s">
        <v>31</v>
      </c>
      <c r="AX335" s="12" t="s">
        <v>73</v>
      </c>
      <c r="AY335" s="271" t="s">
        <v>208</v>
      </c>
    </row>
    <row r="336" s="12" customFormat="1">
      <c r="B336" s="260"/>
      <c r="C336" s="261"/>
      <c r="D336" s="262" t="s">
        <v>1513</v>
      </c>
      <c r="E336" s="263" t="s">
        <v>1</v>
      </c>
      <c r="F336" s="264" t="s">
        <v>1795</v>
      </c>
      <c r="G336" s="261"/>
      <c r="H336" s="265">
        <v>88.668999999999997</v>
      </c>
      <c r="I336" s="266"/>
      <c r="J336" s="261"/>
      <c r="K336" s="261"/>
      <c r="L336" s="267"/>
      <c r="M336" s="268"/>
      <c r="N336" s="269"/>
      <c r="O336" s="269"/>
      <c r="P336" s="269"/>
      <c r="Q336" s="269"/>
      <c r="R336" s="269"/>
      <c r="S336" s="269"/>
      <c r="T336" s="270"/>
      <c r="AT336" s="271" t="s">
        <v>1513</v>
      </c>
      <c r="AU336" s="271" t="s">
        <v>83</v>
      </c>
      <c r="AV336" s="12" t="s">
        <v>83</v>
      </c>
      <c r="AW336" s="12" t="s">
        <v>31</v>
      </c>
      <c r="AX336" s="12" t="s">
        <v>73</v>
      </c>
      <c r="AY336" s="271" t="s">
        <v>208</v>
      </c>
    </row>
    <row r="337" s="12" customFormat="1">
      <c r="B337" s="260"/>
      <c r="C337" s="261"/>
      <c r="D337" s="262" t="s">
        <v>1513</v>
      </c>
      <c r="E337" s="263" t="s">
        <v>1</v>
      </c>
      <c r="F337" s="264" t="s">
        <v>1793</v>
      </c>
      <c r="G337" s="261"/>
      <c r="H337" s="265">
        <v>36.091999999999999</v>
      </c>
      <c r="I337" s="266"/>
      <c r="J337" s="261"/>
      <c r="K337" s="261"/>
      <c r="L337" s="267"/>
      <c r="M337" s="268"/>
      <c r="N337" s="269"/>
      <c r="O337" s="269"/>
      <c r="P337" s="269"/>
      <c r="Q337" s="269"/>
      <c r="R337" s="269"/>
      <c r="S337" s="269"/>
      <c r="T337" s="270"/>
      <c r="AT337" s="271" t="s">
        <v>1513</v>
      </c>
      <c r="AU337" s="271" t="s">
        <v>83</v>
      </c>
      <c r="AV337" s="12" t="s">
        <v>83</v>
      </c>
      <c r="AW337" s="12" t="s">
        <v>31</v>
      </c>
      <c r="AX337" s="12" t="s">
        <v>73</v>
      </c>
      <c r="AY337" s="271" t="s">
        <v>208</v>
      </c>
    </row>
    <row r="338" s="12" customFormat="1">
      <c r="B338" s="260"/>
      <c r="C338" s="261"/>
      <c r="D338" s="262" t="s">
        <v>1513</v>
      </c>
      <c r="E338" s="263" t="s">
        <v>1</v>
      </c>
      <c r="F338" s="264" t="s">
        <v>1794</v>
      </c>
      <c r="G338" s="261"/>
      <c r="H338" s="265">
        <v>5.4119999999999999</v>
      </c>
      <c r="I338" s="266"/>
      <c r="J338" s="261"/>
      <c r="K338" s="261"/>
      <c r="L338" s="267"/>
      <c r="M338" s="268"/>
      <c r="N338" s="269"/>
      <c r="O338" s="269"/>
      <c r="P338" s="269"/>
      <c r="Q338" s="269"/>
      <c r="R338" s="269"/>
      <c r="S338" s="269"/>
      <c r="T338" s="270"/>
      <c r="AT338" s="271" t="s">
        <v>1513</v>
      </c>
      <c r="AU338" s="271" t="s">
        <v>83</v>
      </c>
      <c r="AV338" s="12" t="s">
        <v>83</v>
      </c>
      <c r="AW338" s="12" t="s">
        <v>31</v>
      </c>
      <c r="AX338" s="12" t="s">
        <v>73</v>
      </c>
      <c r="AY338" s="271" t="s">
        <v>208</v>
      </c>
    </row>
    <row r="339" s="12" customFormat="1">
      <c r="B339" s="260"/>
      <c r="C339" s="261"/>
      <c r="D339" s="262" t="s">
        <v>1513</v>
      </c>
      <c r="E339" s="263" t="s">
        <v>1</v>
      </c>
      <c r="F339" s="264" t="s">
        <v>1796</v>
      </c>
      <c r="G339" s="261"/>
      <c r="H339" s="265">
        <v>122.112</v>
      </c>
      <c r="I339" s="266"/>
      <c r="J339" s="261"/>
      <c r="K339" s="261"/>
      <c r="L339" s="267"/>
      <c r="M339" s="268"/>
      <c r="N339" s="269"/>
      <c r="O339" s="269"/>
      <c r="P339" s="269"/>
      <c r="Q339" s="269"/>
      <c r="R339" s="269"/>
      <c r="S339" s="269"/>
      <c r="T339" s="270"/>
      <c r="AT339" s="271" t="s">
        <v>1513</v>
      </c>
      <c r="AU339" s="271" t="s">
        <v>83</v>
      </c>
      <c r="AV339" s="12" t="s">
        <v>83</v>
      </c>
      <c r="AW339" s="12" t="s">
        <v>31</v>
      </c>
      <c r="AX339" s="12" t="s">
        <v>73</v>
      </c>
      <c r="AY339" s="271" t="s">
        <v>208</v>
      </c>
    </row>
    <row r="340" s="12" customFormat="1">
      <c r="B340" s="260"/>
      <c r="C340" s="261"/>
      <c r="D340" s="262" t="s">
        <v>1513</v>
      </c>
      <c r="E340" s="263" t="s">
        <v>1</v>
      </c>
      <c r="F340" s="264" t="s">
        <v>1797</v>
      </c>
      <c r="G340" s="261"/>
      <c r="H340" s="265">
        <v>44.722700000000003</v>
      </c>
      <c r="I340" s="266"/>
      <c r="J340" s="261"/>
      <c r="K340" s="261"/>
      <c r="L340" s="267"/>
      <c r="M340" s="268"/>
      <c r="N340" s="269"/>
      <c r="O340" s="269"/>
      <c r="P340" s="269"/>
      <c r="Q340" s="269"/>
      <c r="R340" s="269"/>
      <c r="S340" s="269"/>
      <c r="T340" s="270"/>
      <c r="AT340" s="271" t="s">
        <v>1513</v>
      </c>
      <c r="AU340" s="271" t="s">
        <v>83</v>
      </c>
      <c r="AV340" s="12" t="s">
        <v>83</v>
      </c>
      <c r="AW340" s="12" t="s">
        <v>31</v>
      </c>
      <c r="AX340" s="12" t="s">
        <v>73</v>
      </c>
      <c r="AY340" s="271" t="s">
        <v>208</v>
      </c>
    </row>
    <row r="341" s="12" customFormat="1">
      <c r="B341" s="260"/>
      <c r="C341" s="261"/>
      <c r="D341" s="262" t="s">
        <v>1513</v>
      </c>
      <c r="E341" s="263" t="s">
        <v>1</v>
      </c>
      <c r="F341" s="264" t="s">
        <v>1798</v>
      </c>
      <c r="G341" s="261"/>
      <c r="H341" s="265">
        <v>-4.875</v>
      </c>
      <c r="I341" s="266"/>
      <c r="J341" s="261"/>
      <c r="K341" s="261"/>
      <c r="L341" s="267"/>
      <c r="M341" s="268"/>
      <c r="N341" s="269"/>
      <c r="O341" s="269"/>
      <c r="P341" s="269"/>
      <c r="Q341" s="269"/>
      <c r="R341" s="269"/>
      <c r="S341" s="269"/>
      <c r="T341" s="270"/>
      <c r="AT341" s="271" t="s">
        <v>1513</v>
      </c>
      <c r="AU341" s="271" t="s">
        <v>83</v>
      </c>
      <c r="AV341" s="12" t="s">
        <v>83</v>
      </c>
      <c r="AW341" s="12" t="s">
        <v>31</v>
      </c>
      <c r="AX341" s="12" t="s">
        <v>73</v>
      </c>
      <c r="AY341" s="271" t="s">
        <v>208</v>
      </c>
    </row>
    <row r="342" s="12" customFormat="1">
      <c r="B342" s="260"/>
      <c r="C342" s="261"/>
      <c r="D342" s="262" t="s">
        <v>1513</v>
      </c>
      <c r="E342" s="263" t="s">
        <v>1</v>
      </c>
      <c r="F342" s="264" t="s">
        <v>1799</v>
      </c>
      <c r="G342" s="261"/>
      <c r="H342" s="265">
        <v>-8.625</v>
      </c>
      <c r="I342" s="266"/>
      <c r="J342" s="261"/>
      <c r="K342" s="261"/>
      <c r="L342" s="267"/>
      <c r="M342" s="268"/>
      <c r="N342" s="269"/>
      <c r="O342" s="269"/>
      <c r="P342" s="269"/>
      <c r="Q342" s="269"/>
      <c r="R342" s="269"/>
      <c r="S342" s="269"/>
      <c r="T342" s="270"/>
      <c r="AT342" s="271" t="s">
        <v>1513</v>
      </c>
      <c r="AU342" s="271" t="s">
        <v>83</v>
      </c>
      <c r="AV342" s="12" t="s">
        <v>83</v>
      </c>
      <c r="AW342" s="12" t="s">
        <v>31</v>
      </c>
      <c r="AX342" s="12" t="s">
        <v>73</v>
      </c>
      <c r="AY342" s="271" t="s">
        <v>208</v>
      </c>
    </row>
    <row r="343" s="12" customFormat="1">
      <c r="B343" s="260"/>
      <c r="C343" s="261"/>
      <c r="D343" s="262" t="s">
        <v>1513</v>
      </c>
      <c r="E343" s="263" t="s">
        <v>1</v>
      </c>
      <c r="F343" s="264" t="s">
        <v>1800</v>
      </c>
      <c r="G343" s="261"/>
      <c r="H343" s="265">
        <v>84.43425000000002</v>
      </c>
      <c r="I343" s="266"/>
      <c r="J343" s="261"/>
      <c r="K343" s="261"/>
      <c r="L343" s="267"/>
      <c r="M343" s="268"/>
      <c r="N343" s="269"/>
      <c r="O343" s="269"/>
      <c r="P343" s="269"/>
      <c r="Q343" s="269"/>
      <c r="R343" s="269"/>
      <c r="S343" s="269"/>
      <c r="T343" s="270"/>
      <c r="AT343" s="271" t="s">
        <v>1513</v>
      </c>
      <c r="AU343" s="271" t="s">
        <v>83</v>
      </c>
      <c r="AV343" s="12" t="s">
        <v>83</v>
      </c>
      <c r="AW343" s="12" t="s">
        <v>31</v>
      </c>
      <c r="AX343" s="12" t="s">
        <v>73</v>
      </c>
      <c r="AY343" s="271" t="s">
        <v>208</v>
      </c>
    </row>
    <row r="344" s="12" customFormat="1">
      <c r="B344" s="260"/>
      <c r="C344" s="261"/>
      <c r="D344" s="262" t="s">
        <v>1513</v>
      </c>
      <c r="E344" s="263" t="s">
        <v>1</v>
      </c>
      <c r="F344" s="264" t="s">
        <v>1801</v>
      </c>
      <c r="G344" s="261"/>
      <c r="H344" s="265">
        <v>-70.200000000000003</v>
      </c>
      <c r="I344" s="266"/>
      <c r="J344" s="261"/>
      <c r="K344" s="261"/>
      <c r="L344" s="267"/>
      <c r="M344" s="268"/>
      <c r="N344" s="269"/>
      <c r="O344" s="269"/>
      <c r="P344" s="269"/>
      <c r="Q344" s="269"/>
      <c r="R344" s="269"/>
      <c r="S344" s="269"/>
      <c r="T344" s="270"/>
      <c r="AT344" s="271" t="s">
        <v>1513</v>
      </c>
      <c r="AU344" s="271" t="s">
        <v>83</v>
      </c>
      <c r="AV344" s="12" t="s">
        <v>83</v>
      </c>
      <c r="AW344" s="12" t="s">
        <v>31</v>
      </c>
      <c r="AX344" s="12" t="s">
        <v>73</v>
      </c>
      <c r="AY344" s="271" t="s">
        <v>208</v>
      </c>
    </row>
    <row r="345" s="12" customFormat="1">
      <c r="B345" s="260"/>
      <c r="C345" s="261"/>
      <c r="D345" s="262" t="s">
        <v>1513</v>
      </c>
      <c r="E345" s="263" t="s">
        <v>1</v>
      </c>
      <c r="F345" s="264" t="s">
        <v>1802</v>
      </c>
      <c r="G345" s="261"/>
      <c r="H345" s="265">
        <v>-19.5</v>
      </c>
      <c r="I345" s="266"/>
      <c r="J345" s="261"/>
      <c r="K345" s="261"/>
      <c r="L345" s="267"/>
      <c r="M345" s="268"/>
      <c r="N345" s="269"/>
      <c r="O345" s="269"/>
      <c r="P345" s="269"/>
      <c r="Q345" s="269"/>
      <c r="R345" s="269"/>
      <c r="S345" s="269"/>
      <c r="T345" s="270"/>
      <c r="AT345" s="271" t="s">
        <v>1513</v>
      </c>
      <c r="AU345" s="271" t="s">
        <v>83</v>
      </c>
      <c r="AV345" s="12" t="s">
        <v>83</v>
      </c>
      <c r="AW345" s="12" t="s">
        <v>31</v>
      </c>
      <c r="AX345" s="12" t="s">
        <v>73</v>
      </c>
      <c r="AY345" s="271" t="s">
        <v>208</v>
      </c>
    </row>
    <row r="346" s="12" customFormat="1">
      <c r="B346" s="260"/>
      <c r="C346" s="261"/>
      <c r="D346" s="262" t="s">
        <v>1513</v>
      </c>
      <c r="E346" s="263" t="s">
        <v>1</v>
      </c>
      <c r="F346" s="264" t="s">
        <v>1803</v>
      </c>
      <c r="G346" s="261"/>
      <c r="H346" s="265">
        <v>12.064</v>
      </c>
      <c r="I346" s="266"/>
      <c r="J346" s="261"/>
      <c r="K346" s="261"/>
      <c r="L346" s="267"/>
      <c r="M346" s="268"/>
      <c r="N346" s="269"/>
      <c r="O346" s="269"/>
      <c r="P346" s="269"/>
      <c r="Q346" s="269"/>
      <c r="R346" s="269"/>
      <c r="S346" s="269"/>
      <c r="T346" s="270"/>
      <c r="AT346" s="271" t="s">
        <v>1513</v>
      </c>
      <c r="AU346" s="271" t="s">
        <v>83</v>
      </c>
      <c r="AV346" s="12" t="s">
        <v>83</v>
      </c>
      <c r="AW346" s="12" t="s">
        <v>31</v>
      </c>
      <c r="AX346" s="12" t="s">
        <v>73</v>
      </c>
      <c r="AY346" s="271" t="s">
        <v>208</v>
      </c>
    </row>
    <row r="347" s="12" customFormat="1">
      <c r="B347" s="260"/>
      <c r="C347" s="261"/>
      <c r="D347" s="262" t="s">
        <v>1513</v>
      </c>
      <c r="E347" s="263" t="s">
        <v>1</v>
      </c>
      <c r="F347" s="264" t="s">
        <v>1804</v>
      </c>
      <c r="G347" s="261"/>
      <c r="H347" s="265">
        <v>0.435</v>
      </c>
      <c r="I347" s="266"/>
      <c r="J347" s="261"/>
      <c r="K347" s="261"/>
      <c r="L347" s="267"/>
      <c r="M347" s="268"/>
      <c r="N347" s="269"/>
      <c r="O347" s="269"/>
      <c r="P347" s="269"/>
      <c r="Q347" s="269"/>
      <c r="R347" s="269"/>
      <c r="S347" s="269"/>
      <c r="T347" s="270"/>
      <c r="AT347" s="271" t="s">
        <v>1513</v>
      </c>
      <c r="AU347" s="271" t="s">
        <v>83</v>
      </c>
      <c r="AV347" s="12" t="s">
        <v>83</v>
      </c>
      <c r="AW347" s="12" t="s">
        <v>31</v>
      </c>
      <c r="AX347" s="12" t="s">
        <v>73</v>
      </c>
      <c r="AY347" s="271" t="s">
        <v>208</v>
      </c>
    </row>
    <row r="348" s="12" customFormat="1">
      <c r="B348" s="260"/>
      <c r="C348" s="261"/>
      <c r="D348" s="262" t="s">
        <v>1513</v>
      </c>
      <c r="E348" s="263" t="s">
        <v>1</v>
      </c>
      <c r="F348" s="264" t="s">
        <v>1805</v>
      </c>
      <c r="G348" s="261"/>
      <c r="H348" s="265">
        <v>4.4520000000000008</v>
      </c>
      <c r="I348" s="266"/>
      <c r="J348" s="261"/>
      <c r="K348" s="261"/>
      <c r="L348" s="267"/>
      <c r="M348" s="268"/>
      <c r="N348" s="269"/>
      <c r="O348" s="269"/>
      <c r="P348" s="269"/>
      <c r="Q348" s="269"/>
      <c r="R348" s="269"/>
      <c r="S348" s="269"/>
      <c r="T348" s="270"/>
      <c r="AT348" s="271" t="s">
        <v>1513</v>
      </c>
      <c r="AU348" s="271" t="s">
        <v>83</v>
      </c>
      <c r="AV348" s="12" t="s">
        <v>83</v>
      </c>
      <c r="AW348" s="12" t="s">
        <v>31</v>
      </c>
      <c r="AX348" s="12" t="s">
        <v>73</v>
      </c>
      <c r="AY348" s="271" t="s">
        <v>208</v>
      </c>
    </row>
    <row r="349" s="12" customFormat="1">
      <c r="B349" s="260"/>
      <c r="C349" s="261"/>
      <c r="D349" s="262" t="s">
        <v>1513</v>
      </c>
      <c r="E349" s="263" t="s">
        <v>1</v>
      </c>
      <c r="F349" s="264" t="s">
        <v>1806</v>
      </c>
      <c r="G349" s="261"/>
      <c r="H349" s="265">
        <v>5.4749999999999996</v>
      </c>
      <c r="I349" s="266"/>
      <c r="J349" s="261"/>
      <c r="K349" s="261"/>
      <c r="L349" s="267"/>
      <c r="M349" s="268"/>
      <c r="N349" s="269"/>
      <c r="O349" s="269"/>
      <c r="P349" s="269"/>
      <c r="Q349" s="269"/>
      <c r="R349" s="269"/>
      <c r="S349" s="269"/>
      <c r="T349" s="270"/>
      <c r="AT349" s="271" t="s">
        <v>1513</v>
      </c>
      <c r="AU349" s="271" t="s">
        <v>83</v>
      </c>
      <c r="AV349" s="12" t="s">
        <v>83</v>
      </c>
      <c r="AW349" s="12" t="s">
        <v>31</v>
      </c>
      <c r="AX349" s="12" t="s">
        <v>73</v>
      </c>
      <c r="AY349" s="271" t="s">
        <v>208</v>
      </c>
    </row>
    <row r="350" s="12" customFormat="1">
      <c r="B350" s="260"/>
      <c r="C350" s="261"/>
      <c r="D350" s="262" t="s">
        <v>1513</v>
      </c>
      <c r="E350" s="263" t="s">
        <v>1</v>
      </c>
      <c r="F350" s="264" t="s">
        <v>1807</v>
      </c>
      <c r="G350" s="261"/>
      <c r="H350" s="265">
        <v>5.0684999999999993</v>
      </c>
      <c r="I350" s="266"/>
      <c r="J350" s="261"/>
      <c r="K350" s="261"/>
      <c r="L350" s="267"/>
      <c r="M350" s="268"/>
      <c r="N350" s="269"/>
      <c r="O350" s="269"/>
      <c r="P350" s="269"/>
      <c r="Q350" s="269"/>
      <c r="R350" s="269"/>
      <c r="S350" s="269"/>
      <c r="T350" s="270"/>
      <c r="AT350" s="271" t="s">
        <v>1513</v>
      </c>
      <c r="AU350" s="271" t="s">
        <v>83</v>
      </c>
      <c r="AV350" s="12" t="s">
        <v>83</v>
      </c>
      <c r="AW350" s="12" t="s">
        <v>31</v>
      </c>
      <c r="AX350" s="12" t="s">
        <v>73</v>
      </c>
      <c r="AY350" s="271" t="s">
        <v>208</v>
      </c>
    </row>
    <row r="351" s="12" customFormat="1">
      <c r="B351" s="260"/>
      <c r="C351" s="261"/>
      <c r="D351" s="262" t="s">
        <v>1513</v>
      </c>
      <c r="E351" s="263" t="s">
        <v>1</v>
      </c>
      <c r="F351" s="264" t="s">
        <v>1808</v>
      </c>
      <c r="G351" s="261"/>
      <c r="H351" s="265">
        <v>5.5650000000000004</v>
      </c>
      <c r="I351" s="266"/>
      <c r="J351" s="261"/>
      <c r="K351" s="261"/>
      <c r="L351" s="267"/>
      <c r="M351" s="268"/>
      <c r="N351" s="269"/>
      <c r="O351" s="269"/>
      <c r="P351" s="269"/>
      <c r="Q351" s="269"/>
      <c r="R351" s="269"/>
      <c r="S351" s="269"/>
      <c r="T351" s="270"/>
      <c r="AT351" s="271" t="s">
        <v>1513</v>
      </c>
      <c r="AU351" s="271" t="s">
        <v>83</v>
      </c>
      <c r="AV351" s="12" t="s">
        <v>83</v>
      </c>
      <c r="AW351" s="12" t="s">
        <v>31</v>
      </c>
      <c r="AX351" s="12" t="s">
        <v>73</v>
      </c>
      <c r="AY351" s="271" t="s">
        <v>208</v>
      </c>
    </row>
    <row r="352" s="12" customFormat="1">
      <c r="B352" s="260"/>
      <c r="C352" s="261"/>
      <c r="D352" s="262" t="s">
        <v>1513</v>
      </c>
      <c r="E352" s="263" t="s">
        <v>1</v>
      </c>
      <c r="F352" s="264" t="s">
        <v>1809</v>
      </c>
      <c r="G352" s="261"/>
      <c r="H352" s="265">
        <v>1.1840999999999999</v>
      </c>
      <c r="I352" s="266"/>
      <c r="J352" s="261"/>
      <c r="K352" s="261"/>
      <c r="L352" s="267"/>
      <c r="M352" s="268"/>
      <c r="N352" s="269"/>
      <c r="O352" s="269"/>
      <c r="P352" s="269"/>
      <c r="Q352" s="269"/>
      <c r="R352" s="269"/>
      <c r="S352" s="269"/>
      <c r="T352" s="270"/>
      <c r="AT352" s="271" t="s">
        <v>1513</v>
      </c>
      <c r="AU352" s="271" t="s">
        <v>83</v>
      </c>
      <c r="AV352" s="12" t="s">
        <v>83</v>
      </c>
      <c r="AW352" s="12" t="s">
        <v>31</v>
      </c>
      <c r="AX352" s="12" t="s">
        <v>73</v>
      </c>
      <c r="AY352" s="271" t="s">
        <v>208</v>
      </c>
    </row>
    <row r="353" s="13" customFormat="1">
      <c r="B353" s="272"/>
      <c r="C353" s="273"/>
      <c r="D353" s="262" t="s">
        <v>1513</v>
      </c>
      <c r="E353" s="274" t="s">
        <v>1</v>
      </c>
      <c r="F353" s="275" t="s">
        <v>1515</v>
      </c>
      <c r="G353" s="273"/>
      <c r="H353" s="276">
        <v>440.44755000000004</v>
      </c>
      <c r="I353" s="277"/>
      <c r="J353" s="273"/>
      <c r="K353" s="273"/>
      <c r="L353" s="278"/>
      <c r="M353" s="279"/>
      <c r="N353" s="280"/>
      <c r="O353" s="280"/>
      <c r="P353" s="280"/>
      <c r="Q353" s="280"/>
      <c r="R353" s="280"/>
      <c r="S353" s="280"/>
      <c r="T353" s="281"/>
      <c r="AT353" s="282" t="s">
        <v>1513</v>
      </c>
      <c r="AU353" s="282" t="s">
        <v>83</v>
      </c>
      <c r="AV353" s="13" t="s">
        <v>221</v>
      </c>
      <c r="AW353" s="13" t="s">
        <v>31</v>
      </c>
      <c r="AX353" s="13" t="s">
        <v>81</v>
      </c>
      <c r="AY353" s="282" t="s">
        <v>208</v>
      </c>
    </row>
    <row r="354" s="1" customFormat="1" ht="24" customHeight="1">
      <c r="B354" s="37"/>
      <c r="C354" s="224" t="s">
        <v>515</v>
      </c>
      <c r="D354" s="224" t="s">
        <v>209</v>
      </c>
      <c r="E354" s="225" t="s">
        <v>1810</v>
      </c>
      <c r="F354" s="226" t="s">
        <v>1811</v>
      </c>
      <c r="G354" s="227" t="s">
        <v>712</v>
      </c>
      <c r="H354" s="228">
        <v>440.44799999999998</v>
      </c>
      <c r="I354" s="229"/>
      <c r="J354" s="230">
        <f>ROUND(I354*H354,2)</f>
        <v>0</v>
      </c>
      <c r="K354" s="226" t="s">
        <v>1</v>
      </c>
      <c r="L354" s="42"/>
      <c r="M354" s="231" t="s">
        <v>1</v>
      </c>
      <c r="N354" s="232" t="s">
        <v>38</v>
      </c>
      <c r="O354" s="85"/>
      <c r="P354" s="233">
        <f>O354*H354</f>
        <v>0</v>
      </c>
      <c r="Q354" s="233">
        <v>0</v>
      </c>
      <c r="R354" s="233">
        <f>Q354*H354</f>
        <v>0</v>
      </c>
      <c r="S354" s="233">
        <v>0</v>
      </c>
      <c r="T354" s="234">
        <f>S354*H354</f>
        <v>0</v>
      </c>
      <c r="AR354" s="235" t="s">
        <v>221</v>
      </c>
      <c r="AT354" s="235" t="s">
        <v>209</v>
      </c>
      <c r="AU354" s="235" t="s">
        <v>83</v>
      </c>
      <c r="AY354" s="16" t="s">
        <v>208</v>
      </c>
      <c r="BE354" s="236">
        <f>IF(N354="základní",J354,0)</f>
        <v>0</v>
      </c>
      <c r="BF354" s="236">
        <f>IF(N354="snížená",J354,0)</f>
        <v>0</v>
      </c>
      <c r="BG354" s="236">
        <f>IF(N354="zákl. přenesená",J354,0)</f>
        <v>0</v>
      </c>
      <c r="BH354" s="236">
        <f>IF(N354="sníž. přenesená",J354,0)</f>
        <v>0</v>
      </c>
      <c r="BI354" s="236">
        <f>IF(N354="nulová",J354,0)</f>
        <v>0</v>
      </c>
      <c r="BJ354" s="16" t="s">
        <v>81</v>
      </c>
      <c r="BK354" s="236">
        <f>ROUND(I354*H354,2)</f>
        <v>0</v>
      </c>
      <c r="BL354" s="16" t="s">
        <v>221</v>
      </c>
      <c r="BM354" s="235" t="s">
        <v>1812</v>
      </c>
    </row>
    <row r="355" s="12" customFormat="1">
      <c r="B355" s="260"/>
      <c r="C355" s="261"/>
      <c r="D355" s="262" t="s">
        <v>1513</v>
      </c>
      <c r="E355" s="263" t="s">
        <v>1</v>
      </c>
      <c r="F355" s="264" t="s">
        <v>1813</v>
      </c>
      <c r="G355" s="261"/>
      <c r="H355" s="265">
        <v>423.15499999999997</v>
      </c>
      <c r="I355" s="266"/>
      <c r="J355" s="261"/>
      <c r="K355" s="261"/>
      <c r="L355" s="267"/>
      <c r="M355" s="268"/>
      <c r="N355" s="269"/>
      <c r="O355" s="269"/>
      <c r="P355" s="269"/>
      <c r="Q355" s="269"/>
      <c r="R355" s="269"/>
      <c r="S355" s="269"/>
      <c r="T355" s="270"/>
      <c r="AT355" s="271" t="s">
        <v>1513</v>
      </c>
      <c r="AU355" s="271" t="s">
        <v>83</v>
      </c>
      <c r="AV355" s="12" t="s">
        <v>83</v>
      </c>
      <c r="AW355" s="12" t="s">
        <v>31</v>
      </c>
      <c r="AX355" s="12" t="s">
        <v>73</v>
      </c>
      <c r="AY355" s="271" t="s">
        <v>208</v>
      </c>
    </row>
    <row r="356" s="12" customFormat="1">
      <c r="B356" s="260"/>
      <c r="C356" s="261"/>
      <c r="D356" s="262" t="s">
        <v>1513</v>
      </c>
      <c r="E356" s="263" t="s">
        <v>1</v>
      </c>
      <c r="F356" s="264" t="s">
        <v>1814</v>
      </c>
      <c r="G356" s="261"/>
      <c r="H356" s="265">
        <v>17.292999999999999</v>
      </c>
      <c r="I356" s="266"/>
      <c r="J356" s="261"/>
      <c r="K356" s="261"/>
      <c r="L356" s="267"/>
      <c r="M356" s="268"/>
      <c r="N356" s="269"/>
      <c r="O356" s="269"/>
      <c r="P356" s="269"/>
      <c r="Q356" s="269"/>
      <c r="R356" s="269"/>
      <c r="S356" s="269"/>
      <c r="T356" s="270"/>
      <c r="AT356" s="271" t="s">
        <v>1513</v>
      </c>
      <c r="AU356" s="271" t="s">
        <v>83</v>
      </c>
      <c r="AV356" s="12" t="s">
        <v>83</v>
      </c>
      <c r="AW356" s="12" t="s">
        <v>31</v>
      </c>
      <c r="AX356" s="12" t="s">
        <v>73</v>
      </c>
      <c r="AY356" s="271" t="s">
        <v>208</v>
      </c>
    </row>
    <row r="357" s="13" customFormat="1">
      <c r="B357" s="272"/>
      <c r="C357" s="273"/>
      <c r="D357" s="262" t="s">
        <v>1513</v>
      </c>
      <c r="E357" s="274" t="s">
        <v>1</v>
      </c>
      <c r="F357" s="275" t="s">
        <v>1515</v>
      </c>
      <c r="G357" s="273"/>
      <c r="H357" s="276">
        <v>440.44799999999998</v>
      </c>
      <c r="I357" s="277"/>
      <c r="J357" s="273"/>
      <c r="K357" s="273"/>
      <c r="L357" s="278"/>
      <c r="M357" s="279"/>
      <c r="N357" s="280"/>
      <c r="O357" s="280"/>
      <c r="P357" s="280"/>
      <c r="Q357" s="280"/>
      <c r="R357" s="280"/>
      <c r="S357" s="280"/>
      <c r="T357" s="281"/>
      <c r="AT357" s="282" t="s">
        <v>1513</v>
      </c>
      <c r="AU357" s="282" t="s">
        <v>83</v>
      </c>
      <c r="AV357" s="13" t="s">
        <v>221</v>
      </c>
      <c r="AW357" s="13" t="s">
        <v>31</v>
      </c>
      <c r="AX357" s="13" t="s">
        <v>81</v>
      </c>
      <c r="AY357" s="282" t="s">
        <v>208</v>
      </c>
    </row>
    <row r="358" s="1" customFormat="1" ht="24" customHeight="1">
      <c r="B358" s="37"/>
      <c r="C358" s="224" t="s">
        <v>523</v>
      </c>
      <c r="D358" s="224" t="s">
        <v>209</v>
      </c>
      <c r="E358" s="225" t="s">
        <v>1815</v>
      </c>
      <c r="F358" s="226" t="s">
        <v>1816</v>
      </c>
      <c r="G358" s="227" t="s">
        <v>712</v>
      </c>
      <c r="H358" s="228">
        <v>423.15499999999997</v>
      </c>
      <c r="I358" s="229"/>
      <c r="J358" s="230">
        <f>ROUND(I358*H358,2)</f>
        <v>0</v>
      </c>
      <c r="K358" s="226" t="s">
        <v>1</v>
      </c>
      <c r="L358" s="42"/>
      <c r="M358" s="231" t="s">
        <v>1</v>
      </c>
      <c r="N358" s="232" t="s">
        <v>38</v>
      </c>
      <c r="O358" s="85"/>
      <c r="P358" s="233">
        <f>O358*H358</f>
        <v>0</v>
      </c>
      <c r="Q358" s="233">
        <v>0</v>
      </c>
      <c r="R358" s="233">
        <f>Q358*H358</f>
        <v>0</v>
      </c>
      <c r="S358" s="233">
        <v>0</v>
      </c>
      <c r="T358" s="234">
        <f>S358*H358</f>
        <v>0</v>
      </c>
      <c r="AR358" s="235" t="s">
        <v>221</v>
      </c>
      <c r="AT358" s="235" t="s">
        <v>209</v>
      </c>
      <c r="AU358" s="235" t="s">
        <v>83</v>
      </c>
      <c r="AY358" s="16" t="s">
        <v>208</v>
      </c>
      <c r="BE358" s="236">
        <f>IF(N358="základní",J358,0)</f>
        <v>0</v>
      </c>
      <c r="BF358" s="236">
        <f>IF(N358="snížená",J358,0)</f>
        <v>0</v>
      </c>
      <c r="BG358" s="236">
        <f>IF(N358="zákl. přenesená",J358,0)</f>
        <v>0</v>
      </c>
      <c r="BH358" s="236">
        <f>IF(N358="sníž. přenesená",J358,0)</f>
        <v>0</v>
      </c>
      <c r="BI358" s="236">
        <f>IF(N358="nulová",J358,0)</f>
        <v>0</v>
      </c>
      <c r="BJ358" s="16" t="s">
        <v>81</v>
      </c>
      <c r="BK358" s="236">
        <f>ROUND(I358*H358,2)</f>
        <v>0</v>
      </c>
      <c r="BL358" s="16" t="s">
        <v>221</v>
      </c>
      <c r="BM358" s="235" t="s">
        <v>1817</v>
      </c>
    </row>
    <row r="359" s="1" customFormat="1" ht="24" customHeight="1">
      <c r="B359" s="37"/>
      <c r="C359" s="224" t="s">
        <v>527</v>
      </c>
      <c r="D359" s="224" t="s">
        <v>209</v>
      </c>
      <c r="E359" s="225" t="s">
        <v>1818</v>
      </c>
      <c r="F359" s="226" t="s">
        <v>1819</v>
      </c>
      <c r="G359" s="227" t="s">
        <v>712</v>
      </c>
      <c r="H359" s="228">
        <v>423.15499999999997</v>
      </c>
      <c r="I359" s="229"/>
      <c r="J359" s="230">
        <f>ROUND(I359*H359,2)</f>
        <v>0</v>
      </c>
      <c r="K359" s="226" t="s">
        <v>1</v>
      </c>
      <c r="L359" s="42"/>
      <c r="M359" s="231" t="s">
        <v>1</v>
      </c>
      <c r="N359" s="232" t="s">
        <v>38</v>
      </c>
      <c r="O359" s="85"/>
      <c r="P359" s="233">
        <f>O359*H359</f>
        <v>0</v>
      </c>
      <c r="Q359" s="233">
        <v>0</v>
      </c>
      <c r="R359" s="233">
        <f>Q359*H359</f>
        <v>0</v>
      </c>
      <c r="S359" s="233">
        <v>0</v>
      </c>
      <c r="T359" s="234">
        <f>S359*H359</f>
        <v>0</v>
      </c>
      <c r="AR359" s="235" t="s">
        <v>221</v>
      </c>
      <c r="AT359" s="235" t="s">
        <v>209</v>
      </c>
      <c r="AU359" s="235" t="s">
        <v>83</v>
      </c>
      <c r="AY359" s="16" t="s">
        <v>208</v>
      </c>
      <c r="BE359" s="236">
        <f>IF(N359="základní",J359,0)</f>
        <v>0</v>
      </c>
      <c r="BF359" s="236">
        <f>IF(N359="snížená",J359,0)</f>
        <v>0</v>
      </c>
      <c r="BG359" s="236">
        <f>IF(N359="zákl. přenesená",J359,0)</f>
        <v>0</v>
      </c>
      <c r="BH359" s="236">
        <f>IF(N359="sníž. přenesená",J359,0)</f>
        <v>0</v>
      </c>
      <c r="BI359" s="236">
        <f>IF(N359="nulová",J359,0)</f>
        <v>0</v>
      </c>
      <c r="BJ359" s="16" t="s">
        <v>81</v>
      </c>
      <c r="BK359" s="236">
        <f>ROUND(I359*H359,2)</f>
        <v>0</v>
      </c>
      <c r="BL359" s="16" t="s">
        <v>221</v>
      </c>
      <c r="BM359" s="235" t="s">
        <v>1820</v>
      </c>
    </row>
    <row r="360" s="1" customFormat="1" ht="24" customHeight="1">
      <c r="B360" s="37"/>
      <c r="C360" s="224" t="s">
        <v>531</v>
      </c>
      <c r="D360" s="224" t="s">
        <v>209</v>
      </c>
      <c r="E360" s="225" t="s">
        <v>1821</v>
      </c>
      <c r="F360" s="226" t="s">
        <v>1822</v>
      </c>
      <c r="G360" s="227" t="s">
        <v>712</v>
      </c>
      <c r="H360" s="228">
        <v>17.292999999999999</v>
      </c>
      <c r="I360" s="229"/>
      <c r="J360" s="230">
        <f>ROUND(I360*H360,2)</f>
        <v>0</v>
      </c>
      <c r="K360" s="226" t="s">
        <v>1</v>
      </c>
      <c r="L360" s="42"/>
      <c r="M360" s="231" t="s">
        <v>1</v>
      </c>
      <c r="N360" s="232" t="s">
        <v>38</v>
      </c>
      <c r="O360" s="85"/>
      <c r="P360" s="233">
        <f>O360*H360</f>
        <v>0</v>
      </c>
      <c r="Q360" s="233">
        <v>0</v>
      </c>
      <c r="R360" s="233">
        <f>Q360*H360</f>
        <v>0</v>
      </c>
      <c r="S360" s="233">
        <v>0</v>
      </c>
      <c r="T360" s="234">
        <f>S360*H360</f>
        <v>0</v>
      </c>
      <c r="AR360" s="235" t="s">
        <v>221</v>
      </c>
      <c r="AT360" s="235" t="s">
        <v>209</v>
      </c>
      <c r="AU360" s="235" t="s">
        <v>83</v>
      </c>
      <c r="AY360" s="16" t="s">
        <v>208</v>
      </c>
      <c r="BE360" s="236">
        <f>IF(N360="základní",J360,0)</f>
        <v>0</v>
      </c>
      <c r="BF360" s="236">
        <f>IF(N360="snížená",J360,0)</f>
        <v>0</v>
      </c>
      <c r="BG360" s="236">
        <f>IF(N360="zákl. přenesená",J360,0)</f>
        <v>0</v>
      </c>
      <c r="BH360" s="236">
        <f>IF(N360="sníž. přenesená",J360,0)</f>
        <v>0</v>
      </c>
      <c r="BI360" s="236">
        <f>IF(N360="nulová",J360,0)</f>
        <v>0</v>
      </c>
      <c r="BJ360" s="16" t="s">
        <v>81</v>
      </c>
      <c r="BK360" s="236">
        <f>ROUND(I360*H360,2)</f>
        <v>0</v>
      </c>
      <c r="BL360" s="16" t="s">
        <v>221</v>
      </c>
      <c r="BM360" s="235" t="s">
        <v>1823</v>
      </c>
    </row>
    <row r="361" s="1" customFormat="1" ht="24" customHeight="1">
      <c r="B361" s="37"/>
      <c r="C361" s="224" t="s">
        <v>537</v>
      </c>
      <c r="D361" s="224" t="s">
        <v>209</v>
      </c>
      <c r="E361" s="225" t="s">
        <v>1824</v>
      </c>
      <c r="F361" s="226" t="s">
        <v>1825</v>
      </c>
      <c r="G361" s="227" t="s">
        <v>1525</v>
      </c>
      <c r="H361" s="228">
        <v>30.585999999999999</v>
      </c>
      <c r="I361" s="229"/>
      <c r="J361" s="230">
        <f>ROUND(I361*H361,2)</f>
        <v>0</v>
      </c>
      <c r="K361" s="226" t="s">
        <v>1</v>
      </c>
      <c r="L361" s="42"/>
      <c r="M361" s="231" t="s">
        <v>1</v>
      </c>
      <c r="N361" s="232" t="s">
        <v>38</v>
      </c>
      <c r="O361" s="85"/>
      <c r="P361" s="233">
        <f>O361*H361</f>
        <v>0</v>
      </c>
      <c r="Q361" s="233">
        <v>0</v>
      </c>
      <c r="R361" s="233">
        <f>Q361*H361</f>
        <v>0</v>
      </c>
      <c r="S361" s="233">
        <v>0</v>
      </c>
      <c r="T361" s="234">
        <f>S361*H361</f>
        <v>0</v>
      </c>
      <c r="AR361" s="235" t="s">
        <v>221</v>
      </c>
      <c r="AT361" s="235" t="s">
        <v>209</v>
      </c>
      <c r="AU361" s="235" t="s">
        <v>83</v>
      </c>
      <c r="AY361" s="16" t="s">
        <v>208</v>
      </c>
      <c r="BE361" s="236">
        <f>IF(N361="základní",J361,0)</f>
        <v>0</v>
      </c>
      <c r="BF361" s="236">
        <f>IF(N361="snížená",J361,0)</f>
        <v>0</v>
      </c>
      <c r="BG361" s="236">
        <f>IF(N361="zákl. přenesená",J361,0)</f>
        <v>0</v>
      </c>
      <c r="BH361" s="236">
        <f>IF(N361="sníž. přenesená",J361,0)</f>
        <v>0</v>
      </c>
      <c r="BI361" s="236">
        <f>IF(N361="nulová",J361,0)</f>
        <v>0</v>
      </c>
      <c r="BJ361" s="16" t="s">
        <v>81</v>
      </c>
      <c r="BK361" s="236">
        <f>ROUND(I361*H361,2)</f>
        <v>0</v>
      </c>
      <c r="BL361" s="16" t="s">
        <v>221</v>
      </c>
      <c r="BM361" s="235" t="s">
        <v>1826</v>
      </c>
    </row>
    <row r="362" s="12" customFormat="1">
      <c r="B362" s="260"/>
      <c r="C362" s="261"/>
      <c r="D362" s="262" t="s">
        <v>1513</v>
      </c>
      <c r="E362" s="263" t="s">
        <v>1</v>
      </c>
      <c r="F362" s="264" t="s">
        <v>1827</v>
      </c>
      <c r="G362" s="261"/>
      <c r="H362" s="265">
        <v>15.293049999999999</v>
      </c>
      <c r="I362" s="266"/>
      <c r="J362" s="261"/>
      <c r="K362" s="261"/>
      <c r="L362" s="267"/>
      <c r="M362" s="268"/>
      <c r="N362" s="269"/>
      <c r="O362" s="269"/>
      <c r="P362" s="269"/>
      <c r="Q362" s="269"/>
      <c r="R362" s="269"/>
      <c r="S362" s="269"/>
      <c r="T362" s="270"/>
      <c r="AT362" s="271" t="s">
        <v>1513</v>
      </c>
      <c r="AU362" s="271" t="s">
        <v>83</v>
      </c>
      <c r="AV362" s="12" t="s">
        <v>83</v>
      </c>
      <c r="AW362" s="12" t="s">
        <v>31</v>
      </c>
      <c r="AX362" s="12" t="s">
        <v>73</v>
      </c>
      <c r="AY362" s="271" t="s">
        <v>208</v>
      </c>
    </row>
    <row r="363" s="12" customFormat="1">
      <c r="B363" s="260"/>
      <c r="C363" s="261"/>
      <c r="D363" s="262" t="s">
        <v>1513</v>
      </c>
      <c r="E363" s="263" t="s">
        <v>1</v>
      </c>
      <c r="F363" s="264" t="s">
        <v>1828</v>
      </c>
      <c r="G363" s="261"/>
      <c r="H363" s="265">
        <v>15.292999999999999</v>
      </c>
      <c r="I363" s="266"/>
      <c r="J363" s="261"/>
      <c r="K363" s="261"/>
      <c r="L363" s="267"/>
      <c r="M363" s="268"/>
      <c r="N363" s="269"/>
      <c r="O363" s="269"/>
      <c r="P363" s="269"/>
      <c r="Q363" s="269"/>
      <c r="R363" s="269"/>
      <c r="S363" s="269"/>
      <c r="T363" s="270"/>
      <c r="AT363" s="271" t="s">
        <v>1513</v>
      </c>
      <c r="AU363" s="271" t="s">
        <v>83</v>
      </c>
      <c r="AV363" s="12" t="s">
        <v>83</v>
      </c>
      <c r="AW363" s="12" t="s">
        <v>31</v>
      </c>
      <c r="AX363" s="12" t="s">
        <v>73</v>
      </c>
      <c r="AY363" s="271" t="s">
        <v>208</v>
      </c>
    </row>
    <row r="364" s="13" customFormat="1">
      <c r="B364" s="272"/>
      <c r="C364" s="273"/>
      <c r="D364" s="262" t="s">
        <v>1513</v>
      </c>
      <c r="E364" s="274" t="s">
        <v>1</v>
      </c>
      <c r="F364" s="275" t="s">
        <v>1515</v>
      </c>
      <c r="G364" s="273"/>
      <c r="H364" s="276">
        <v>30.58605</v>
      </c>
      <c r="I364" s="277"/>
      <c r="J364" s="273"/>
      <c r="K364" s="273"/>
      <c r="L364" s="278"/>
      <c r="M364" s="279"/>
      <c r="N364" s="280"/>
      <c r="O364" s="280"/>
      <c r="P364" s="280"/>
      <c r="Q364" s="280"/>
      <c r="R364" s="280"/>
      <c r="S364" s="280"/>
      <c r="T364" s="281"/>
      <c r="AT364" s="282" t="s">
        <v>1513</v>
      </c>
      <c r="AU364" s="282" t="s">
        <v>83</v>
      </c>
      <c r="AV364" s="13" t="s">
        <v>221</v>
      </c>
      <c r="AW364" s="13" t="s">
        <v>31</v>
      </c>
      <c r="AX364" s="13" t="s">
        <v>81</v>
      </c>
      <c r="AY364" s="282" t="s">
        <v>208</v>
      </c>
    </row>
    <row r="365" s="1" customFormat="1" ht="24" customHeight="1">
      <c r="B365" s="37"/>
      <c r="C365" s="224" t="s">
        <v>541</v>
      </c>
      <c r="D365" s="224" t="s">
        <v>209</v>
      </c>
      <c r="E365" s="225" t="s">
        <v>1829</v>
      </c>
      <c r="F365" s="226" t="s">
        <v>1830</v>
      </c>
      <c r="G365" s="227" t="s">
        <v>1525</v>
      </c>
      <c r="H365" s="228">
        <v>22.887</v>
      </c>
      <c r="I365" s="229"/>
      <c r="J365" s="230">
        <f>ROUND(I365*H365,2)</f>
        <v>0</v>
      </c>
      <c r="K365" s="226" t="s">
        <v>1</v>
      </c>
      <c r="L365" s="42"/>
      <c r="M365" s="231" t="s">
        <v>1</v>
      </c>
      <c r="N365" s="232" t="s">
        <v>38</v>
      </c>
      <c r="O365" s="85"/>
      <c r="P365" s="233">
        <f>O365*H365</f>
        <v>0</v>
      </c>
      <c r="Q365" s="233">
        <v>0</v>
      </c>
      <c r="R365" s="233">
        <f>Q365*H365</f>
        <v>0</v>
      </c>
      <c r="S365" s="233">
        <v>0</v>
      </c>
      <c r="T365" s="234">
        <f>S365*H365</f>
        <v>0</v>
      </c>
      <c r="AR365" s="235" t="s">
        <v>221</v>
      </c>
      <c r="AT365" s="235" t="s">
        <v>209</v>
      </c>
      <c r="AU365" s="235" t="s">
        <v>83</v>
      </c>
      <c r="AY365" s="16" t="s">
        <v>208</v>
      </c>
      <c r="BE365" s="236">
        <f>IF(N365="základní",J365,0)</f>
        <v>0</v>
      </c>
      <c r="BF365" s="236">
        <f>IF(N365="snížená",J365,0)</f>
        <v>0</v>
      </c>
      <c r="BG365" s="236">
        <f>IF(N365="zákl. přenesená",J365,0)</f>
        <v>0</v>
      </c>
      <c r="BH365" s="236">
        <f>IF(N365="sníž. přenesená",J365,0)</f>
        <v>0</v>
      </c>
      <c r="BI365" s="236">
        <f>IF(N365="nulová",J365,0)</f>
        <v>0</v>
      </c>
      <c r="BJ365" s="16" t="s">
        <v>81</v>
      </c>
      <c r="BK365" s="236">
        <f>ROUND(I365*H365,2)</f>
        <v>0</v>
      </c>
      <c r="BL365" s="16" t="s">
        <v>221</v>
      </c>
      <c r="BM365" s="235" t="s">
        <v>1831</v>
      </c>
    </row>
    <row r="366" s="12" customFormat="1">
      <c r="B366" s="260"/>
      <c r="C366" s="261"/>
      <c r="D366" s="262" t="s">
        <v>1513</v>
      </c>
      <c r="E366" s="263" t="s">
        <v>1</v>
      </c>
      <c r="F366" s="264" t="s">
        <v>1832</v>
      </c>
      <c r="G366" s="261"/>
      <c r="H366" s="265">
        <v>22.887</v>
      </c>
      <c r="I366" s="266"/>
      <c r="J366" s="261"/>
      <c r="K366" s="261"/>
      <c r="L366" s="267"/>
      <c r="M366" s="268"/>
      <c r="N366" s="269"/>
      <c r="O366" s="269"/>
      <c r="P366" s="269"/>
      <c r="Q366" s="269"/>
      <c r="R366" s="269"/>
      <c r="S366" s="269"/>
      <c r="T366" s="270"/>
      <c r="AT366" s="271" t="s">
        <v>1513</v>
      </c>
      <c r="AU366" s="271" t="s">
        <v>83</v>
      </c>
      <c r="AV366" s="12" t="s">
        <v>83</v>
      </c>
      <c r="AW366" s="12" t="s">
        <v>31</v>
      </c>
      <c r="AX366" s="12" t="s">
        <v>73</v>
      </c>
      <c r="AY366" s="271" t="s">
        <v>208</v>
      </c>
    </row>
    <row r="367" s="13" customFormat="1">
      <c r="B367" s="272"/>
      <c r="C367" s="273"/>
      <c r="D367" s="262" t="s">
        <v>1513</v>
      </c>
      <c r="E367" s="274" t="s">
        <v>1</v>
      </c>
      <c r="F367" s="275" t="s">
        <v>1515</v>
      </c>
      <c r="G367" s="273"/>
      <c r="H367" s="276">
        <v>22.887</v>
      </c>
      <c r="I367" s="277"/>
      <c r="J367" s="273"/>
      <c r="K367" s="273"/>
      <c r="L367" s="278"/>
      <c r="M367" s="279"/>
      <c r="N367" s="280"/>
      <c r="O367" s="280"/>
      <c r="P367" s="280"/>
      <c r="Q367" s="280"/>
      <c r="R367" s="280"/>
      <c r="S367" s="280"/>
      <c r="T367" s="281"/>
      <c r="AT367" s="282" t="s">
        <v>1513</v>
      </c>
      <c r="AU367" s="282" t="s">
        <v>83</v>
      </c>
      <c r="AV367" s="13" t="s">
        <v>221</v>
      </c>
      <c r="AW367" s="13" t="s">
        <v>31</v>
      </c>
      <c r="AX367" s="13" t="s">
        <v>81</v>
      </c>
      <c r="AY367" s="282" t="s">
        <v>208</v>
      </c>
    </row>
    <row r="368" s="1" customFormat="1" ht="24" customHeight="1">
      <c r="B368" s="37"/>
      <c r="C368" s="224" t="s">
        <v>547</v>
      </c>
      <c r="D368" s="224" t="s">
        <v>209</v>
      </c>
      <c r="E368" s="225" t="s">
        <v>1833</v>
      </c>
      <c r="F368" s="226" t="s">
        <v>1834</v>
      </c>
      <c r="G368" s="227" t="s">
        <v>1525</v>
      </c>
      <c r="H368" s="228">
        <v>42.545000000000002</v>
      </c>
      <c r="I368" s="229"/>
      <c r="J368" s="230">
        <f>ROUND(I368*H368,2)</f>
        <v>0</v>
      </c>
      <c r="K368" s="226" t="s">
        <v>1</v>
      </c>
      <c r="L368" s="42"/>
      <c r="M368" s="231" t="s">
        <v>1</v>
      </c>
      <c r="N368" s="232" t="s">
        <v>38</v>
      </c>
      <c r="O368" s="85"/>
      <c r="P368" s="233">
        <f>O368*H368</f>
        <v>0</v>
      </c>
      <c r="Q368" s="233">
        <v>0</v>
      </c>
      <c r="R368" s="233">
        <f>Q368*H368</f>
        <v>0</v>
      </c>
      <c r="S368" s="233">
        <v>0</v>
      </c>
      <c r="T368" s="234">
        <f>S368*H368</f>
        <v>0</v>
      </c>
      <c r="AR368" s="235" t="s">
        <v>221</v>
      </c>
      <c r="AT368" s="235" t="s">
        <v>209</v>
      </c>
      <c r="AU368" s="235" t="s">
        <v>83</v>
      </c>
      <c r="AY368" s="16" t="s">
        <v>208</v>
      </c>
      <c r="BE368" s="236">
        <f>IF(N368="základní",J368,0)</f>
        <v>0</v>
      </c>
      <c r="BF368" s="236">
        <f>IF(N368="snížená",J368,0)</f>
        <v>0</v>
      </c>
      <c r="BG368" s="236">
        <f>IF(N368="zákl. přenesená",J368,0)</f>
        <v>0</v>
      </c>
      <c r="BH368" s="236">
        <f>IF(N368="sníž. přenesená",J368,0)</f>
        <v>0</v>
      </c>
      <c r="BI368" s="236">
        <f>IF(N368="nulová",J368,0)</f>
        <v>0</v>
      </c>
      <c r="BJ368" s="16" t="s">
        <v>81</v>
      </c>
      <c r="BK368" s="236">
        <f>ROUND(I368*H368,2)</f>
        <v>0</v>
      </c>
      <c r="BL368" s="16" t="s">
        <v>221</v>
      </c>
      <c r="BM368" s="235" t="s">
        <v>1835</v>
      </c>
    </row>
    <row r="369" s="12" customFormat="1">
      <c r="B369" s="260"/>
      <c r="C369" s="261"/>
      <c r="D369" s="262" t="s">
        <v>1513</v>
      </c>
      <c r="E369" s="263" t="s">
        <v>1</v>
      </c>
      <c r="F369" s="264" t="s">
        <v>1836</v>
      </c>
      <c r="G369" s="261"/>
      <c r="H369" s="265">
        <v>13.368</v>
      </c>
      <c r="I369" s="266"/>
      <c r="J369" s="261"/>
      <c r="K369" s="261"/>
      <c r="L369" s="267"/>
      <c r="M369" s="268"/>
      <c r="N369" s="269"/>
      <c r="O369" s="269"/>
      <c r="P369" s="269"/>
      <c r="Q369" s="269"/>
      <c r="R369" s="269"/>
      <c r="S369" s="269"/>
      <c r="T369" s="270"/>
      <c r="AT369" s="271" t="s">
        <v>1513</v>
      </c>
      <c r="AU369" s="271" t="s">
        <v>83</v>
      </c>
      <c r="AV369" s="12" t="s">
        <v>83</v>
      </c>
      <c r="AW369" s="12" t="s">
        <v>31</v>
      </c>
      <c r="AX369" s="12" t="s">
        <v>73</v>
      </c>
      <c r="AY369" s="271" t="s">
        <v>208</v>
      </c>
    </row>
    <row r="370" s="12" customFormat="1">
      <c r="B370" s="260"/>
      <c r="C370" s="261"/>
      <c r="D370" s="262" t="s">
        <v>1513</v>
      </c>
      <c r="E370" s="263" t="s">
        <v>1</v>
      </c>
      <c r="F370" s="264" t="s">
        <v>1837</v>
      </c>
      <c r="G370" s="261"/>
      <c r="H370" s="265">
        <v>13.30494</v>
      </c>
      <c r="I370" s="266"/>
      <c r="J370" s="261"/>
      <c r="K370" s="261"/>
      <c r="L370" s="267"/>
      <c r="M370" s="268"/>
      <c r="N370" s="269"/>
      <c r="O370" s="269"/>
      <c r="P370" s="269"/>
      <c r="Q370" s="269"/>
      <c r="R370" s="269"/>
      <c r="S370" s="269"/>
      <c r="T370" s="270"/>
      <c r="AT370" s="271" t="s">
        <v>1513</v>
      </c>
      <c r="AU370" s="271" t="s">
        <v>83</v>
      </c>
      <c r="AV370" s="12" t="s">
        <v>83</v>
      </c>
      <c r="AW370" s="12" t="s">
        <v>31</v>
      </c>
      <c r="AX370" s="12" t="s">
        <v>73</v>
      </c>
      <c r="AY370" s="271" t="s">
        <v>208</v>
      </c>
    </row>
    <row r="371" s="12" customFormat="1">
      <c r="B371" s="260"/>
      <c r="C371" s="261"/>
      <c r="D371" s="262" t="s">
        <v>1513</v>
      </c>
      <c r="E371" s="263" t="s">
        <v>1</v>
      </c>
      <c r="F371" s="264" t="s">
        <v>1838</v>
      </c>
      <c r="G371" s="261"/>
      <c r="H371" s="265">
        <v>2.6000000000000001</v>
      </c>
      <c r="I371" s="266"/>
      <c r="J371" s="261"/>
      <c r="K371" s="261"/>
      <c r="L371" s="267"/>
      <c r="M371" s="268"/>
      <c r="N371" s="269"/>
      <c r="O371" s="269"/>
      <c r="P371" s="269"/>
      <c r="Q371" s="269"/>
      <c r="R371" s="269"/>
      <c r="S371" s="269"/>
      <c r="T371" s="270"/>
      <c r="AT371" s="271" t="s">
        <v>1513</v>
      </c>
      <c r="AU371" s="271" t="s">
        <v>83</v>
      </c>
      <c r="AV371" s="12" t="s">
        <v>83</v>
      </c>
      <c r="AW371" s="12" t="s">
        <v>31</v>
      </c>
      <c r="AX371" s="12" t="s">
        <v>73</v>
      </c>
      <c r="AY371" s="271" t="s">
        <v>208</v>
      </c>
    </row>
    <row r="372" s="12" customFormat="1">
      <c r="B372" s="260"/>
      <c r="C372" s="261"/>
      <c r="D372" s="262" t="s">
        <v>1513</v>
      </c>
      <c r="E372" s="263" t="s">
        <v>1</v>
      </c>
      <c r="F372" s="264" t="s">
        <v>1839</v>
      </c>
      <c r="G372" s="261"/>
      <c r="H372" s="265">
        <v>13.27173</v>
      </c>
      <c r="I372" s="266"/>
      <c r="J372" s="261"/>
      <c r="K372" s="261"/>
      <c r="L372" s="267"/>
      <c r="M372" s="268"/>
      <c r="N372" s="269"/>
      <c r="O372" s="269"/>
      <c r="P372" s="269"/>
      <c r="Q372" s="269"/>
      <c r="R372" s="269"/>
      <c r="S372" s="269"/>
      <c r="T372" s="270"/>
      <c r="AT372" s="271" t="s">
        <v>1513</v>
      </c>
      <c r="AU372" s="271" t="s">
        <v>83</v>
      </c>
      <c r="AV372" s="12" t="s">
        <v>83</v>
      </c>
      <c r="AW372" s="12" t="s">
        <v>31</v>
      </c>
      <c r="AX372" s="12" t="s">
        <v>73</v>
      </c>
      <c r="AY372" s="271" t="s">
        <v>208</v>
      </c>
    </row>
    <row r="373" s="13" customFormat="1">
      <c r="B373" s="272"/>
      <c r="C373" s="273"/>
      <c r="D373" s="262" t="s">
        <v>1513</v>
      </c>
      <c r="E373" s="274" t="s">
        <v>1</v>
      </c>
      <c r="F373" s="275" t="s">
        <v>1515</v>
      </c>
      <c r="G373" s="273"/>
      <c r="H373" s="276">
        <v>42.544670000000004</v>
      </c>
      <c r="I373" s="277"/>
      <c r="J373" s="273"/>
      <c r="K373" s="273"/>
      <c r="L373" s="278"/>
      <c r="M373" s="279"/>
      <c r="N373" s="280"/>
      <c r="O373" s="280"/>
      <c r="P373" s="280"/>
      <c r="Q373" s="280"/>
      <c r="R373" s="280"/>
      <c r="S373" s="280"/>
      <c r="T373" s="281"/>
      <c r="AT373" s="282" t="s">
        <v>1513</v>
      </c>
      <c r="AU373" s="282" t="s">
        <v>83</v>
      </c>
      <c r="AV373" s="13" t="s">
        <v>221</v>
      </c>
      <c r="AW373" s="13" t="s">
        <v>31</v>
      </c>
      <c r="AX373" s="13" t="s">
        <v>81</v>
      </c>
      <c r="AY373" s="282" t="s">
        <v>208</v>
      </c>
    </row>
    <row r="374" s="1" customFormat="1" ht="24" customHeight="1">
      <c r="B374" s="37"/>
      <c r="C374" s="224" t="s">
        <v>551</v>
      </c>
      <c r="D374" s="224" t="s">
        <v>209</v>
      </c>
      <c r="E374" s="225" t="s">
        <v>1840</v>
      </c>
      <c r="F374" s="226" t="s">
        <v>1841</v>
      </c>
      <c r="G374" s="227" t="s">
        <v>1525</v>
      </c>
      <c r="H374" s="228">
        <v>14.157</v>
      </c>
      <c r="I374" s="229"/>
      <c r="J374" s="230">
        <f>ROUND(I374*H374,2)</f>
        <v>0</v>
      </c>
      <c r="K374" s="226" t="s">
        <v>1</v>
      </c>
      <c r="L374" s="42"/>
      <c r="M374" s="231" t="s">
        <v>1</v>
      </c>
      <c r="N374" s="232" t="s">
        <v>38</v>
      </c>
      <c r="O374" s="85"/>
      <c r="P374" s="233">
        <f>O374*H374</f>
        <v>0</v>
      </c>
      <c r="Q374" s="233">
        <v>0</v>
      </c>
      <c r="R374" s="233">
        <f>Q374*H374</f>
        <v>0</v>
      </c>
      <c r="S374" s="233">
        <v>0</v>
      </c>
      <c r="T374" s="234">
        <f>S374*H374</f>
        <v>0</v>
      </c>
      <c r="AR374" s="235" t="s">
        <v>221</v>
      </c>
      <c r="AT374" s="235" t="s">
        <v>209</v>
      </c>
      <c r="AU374" s="235" t="s">
        <v>83</v>
      </c>
      <c r="AY374" s="16" t="s">
        <v>208</v>
      </c>
      <c r="BE374" s="236">
        <f>IF(N374="základní",J374,0)</f>
        <v>0</v>
      </c>
      <c r="BF374" s="236">
        <f>IF(N374="snížená",J374,0)</f>
        <v>0</v>
      </c>
      <c r="BG374" s="236">
        <f>IF(N374="zákl. přenesená",J374,0)</f>
        <v>0</v>
      </c>
      <c r="BH374" s="236">
        <f>IF(N374="sníž. přenesená",J374,0)</f>
        <v>0</v>
      </c>
      <c r="BI374" s="236">
        <f>IF(N374="nulová",J374,0)</f>
        <v>0</v>
      </c>
      <c r="BJ374" s="16" t="s">
        <v>81</v>
      </c>
      <c r="BK374" s="236">
        <f>ROUND(I374*H374,2)</f>
        <v>0</v>
      </c>
      <c r="BL374" s="16" t="s">
        <v>221</v>
      </c>
      <c r="BM374" s="235" t="s">
        <v>1842</v>
      </c>
    </row>
    <row r="375" s="12" customFormat="1">
      <c r="B375" s="260"/>
      <c r="C375" s="261"/>
      <c r="D375" s="262" t="s">
        <v>1513</v>
      </c>
      <c r="E375" s="263" t="s">
        <v>1</v>
      </c>
      <c r="F375" s="264" t="s">
        <v>1843</v>
      </c>
      <c r="G375" s="261"/>
      <c r="H375" s="265">
        <v>14.156511999999999</v>
      </c>
      <c r="I375" s="266"/>
      <c r="J375" s="261"/>
      <c r="K375" s="261"/>
      <c r="L375" s="267"/>
      <c r="M375" s="268"/>
      <c r="N375" s="269"/>
      <c r="O375" s="269"/>
      <c r="P375" s="269"/>
      <c r="Q375" s="269"/>
      <c r="R375" s="269"/>
      <c r="S375" s="269"/>
      <c r="T375" s="270"/>
      <c r="AT375" s="271" t="s">
        <v>1513</v>
      </c>
      <c r="AU375" s="271" t="s">
        <v>83</v>
      </c>
      <c r="AV375" s="12" t="s">
        <v>83</v>
      </c>
      <c r="AW375" s="12" t="s">
        <v>31</v>
      </c>
      <c r="AX375" s="12" t="s">
        <v>73</v>
      </c>
      <c r="AY375" s="271" t="s">
        <v>208</v>
      </c>
    </row>
    <row r="376" s="13" customFormat="1">
      <c r="B376" s="272"/>
      <c r="C376" s="273"/>
      <c r="D376" s="262" t="s">
        <v>1513</v>
      </c>
      <c r="E376" s="274" t="s">
        <v>1</v>
      </c>
      <c r="F376" s="275" t="s">
        <v>1515</v>
      </c>
      <c r="G376" s="273"/>
      <c r="H376" s="276">
        <v>14.156511999999999</v>
      </c>
      <c r="I376" s="277"/>
      <c r="J376" s="273"/>
      <c r="K376" s="273"/>
      <c r="L376" s="278"/>
      <c r="M376" s="279"/>
      <c r="N376" s="280"/>
      <c r="O376" s="280"/>
      <c r="P376" s="280"/>
      <c r="Q376" s="280"/>
      <c r="R376" s="280"/>
      <c r="S376" s="280"/>
      <c r="T376" s="281"/>
      <c r="AT376" s="282" t="s">
        <v>1513</v>
      </c>
      <c r="AU376" s="282" t="s">
        <v>83</v>
      </c>
      <c r="AV376" s="13" t="s">
        <v>221</v>
      </c>
      <c r="AW376" s="13" t="s">
        <v>31</v>
      </c>
      <c r="AX376" s="13" t="s">
        <v>81</v>
      </c>
      <c r="AY376" s="282" t="s">
        <v>208</v>
      </c>
    </row>
    <row r="377" s="1" customFormat="1" ht="24" customHeight="1">
      <c r="B377" s="37"/>
      <c r="C377" s="224" t="s">
        <v>557</v>
      </c>
      <c r="D377" s="224" t="s">
        <v>209</v>
      </c>
      <c r="E377" s="225" t="s">
        <v>1844</v>
      </c>
      <c r="F377" s="226" t="s">
        <v>1845</v>
      </c>
      <c r="G377" s="227" t="s">
        <v>1525</v>
      </c>
      <c r="H377" s="228">
        <v>15.292999999999999</v>
      </c>
      <c r="I377" s="229"/>
      <c r="J377" s="230">
        <f>ROUND(I377*H377,2)</f>
        <v>0</v>
      </c>
      <c r="K377" s="226" t="s">
        <v>1</v>
      </c>
      <c r="L377" s="42"/>
      <c r="M377" s="231" t="s">
        <v>1</v>
      </c>
      <c r="N377" s="232" t="s">
        <v>38</v>
      </c>
      <c r="O377" s="85"/>
      <c r="P377" s="233">
        <f>O377*H377</f>
        <v>0</v>
      </c>
      <c r="Q377" s="233">
        <v>0</v>
      </c>
      <c r="R377" s="233">
        <f>Q377*H377</f>
        <v>0</v>
      </c>
      <c r="S377" s="233">
        <v>0</v>
      </c>
      <c r="T377" s="234">
        <f>S377*H377</f>
        <v>0</v>
      </c>
      <c r="AR377" s="235" t="s">
        <v>221</v>
      </c>
      <c r="AT377" s="235" t="s">
        <v>209</v>
      </c>
      <c r="AU377" s="235" t="s">
        <v>83</v>
      </c>
      <c r="AY377" s="16" t="s">
        <v>208</v>
      </c>
      <c r="BE377" s="236">
        <f>IF(N377="základní",J377,0)</f>
        <v>0</v>
      </c>
      <c r="BF377" s="236">
        <f>IF(N377="snížená",J377,0)</f>
        <v>0</v>
      </c>
      <c r="BG377" s="236">
        <f>IF(N377="zákl. přenesená",J377,0)</f>
        <v>0</v>
      </c>
      <c r="BH377" s="236">
        <f>IF(N377="sníž. přenesená",J377,0)</f>
        <v>0</v>
      </c>
      <c r="BI377" s="236">
        <f>IF(N377="nulová",J377,0)</f>
        <v>0</v>
      </c>
      <c r="BJ377" s="16" t="s">
        <v>81</v>
      </c>
      <c r="BK377" s="236">
        <f>ROUND(I377*H377,2)</f>
        <v>0</v>
      </c>
      <c r="BL377" s="16" t="s">
        <v>221</v>
      </c>
      <c r="BM377" s="235" t="s">
        <v>1846</v>
      </c>
    </row>
    <row r="378" s="1" customFormat="1" ht="24" customHeight="1">
      <c r="B378" s="37"/>
      <c r="C378" s="224" t="s">
        <v>561</v>
      </c>
      <c r="D378" s="224" t="s">
        <v>209</v>
      </c>
      <c r="E378" s="225" t="s">
        <v>1847</v>
      </c>
      <c r="F378" s="226" t="s">
        <v>1848</v>
      </c>
      <c r="G378" s="227" t="s">
        <v>1525</v>
      </c>
      <c r="H378" s="228">
        <v>56.701999999999998</v>
      </c>
      <c r="I378" s="229"/>
      <c r="J378" s="230">
        <f>ROUND(I378*H378,2)</f>
        <v>0</v>
      </c>
      <c r="K378" s="226" t="s">
        <v>1</v>
      </c>
      <c r="L378" s="42"/>
      <c r="M378" s="231" t="s">
        <v>1</v>
      </c>
      <c r="N378" s="232" t="s">
        <v>38</v>
      </c>
      <c r="O378" s="85"/>
      <c r="P378" s="233">
        <f>O378*H378</f>
        <v>0</v>
      </c>
      <c r="Q378" s="233">
        <v>0</v>
      </c>
      <c r="R378" s="233">
        <f>Q378*H378</f>
        <v>0</v>
      </c>
      <c r="S378" s="233">
        <v>0</v>
      </c>
      <c r="T378" s="234">
        <f>S378*H378</f>
        <v>0</v>
      </c>
      <c r="AR378" s="235" t="s">
        <v>221</v>
      </c>
      <c r="AT378" s="235" t="s">
        <v>209</v>
      </c>
      <c r="AU378" s="235" t="s">
        <v>83</v>
      </c>
      <c r="AY378" s="16" t="s">
        <v>208</v>
      </c>
      <c r="BE378" s="236">
        <f>IF(N378="základní",J378,0)</f>
        <v>0</v>
      </c>
      <c r="BF378" s="236">
        <f>IF(N378="snížená",J378,0)</f>
        <v>0</v>
      </c>
      <c r="BG378" s="236">
        <f>IF(N378="zákl. přenesená",J378,0)</f>
        <v>0</v>
      </c>
      <c r="BH378" s="236">
        <f>IF(N378="sníž. přenesená",J378,0)</f>
        <v>0</v>
      </c>
      <c r="BI378" s="236">
        <f>IF(N378="nulová",J378,0)</f>
        <v>0</v>
      </c>
      <c r="BJ378" s="16" t="s">
        <v>81</v>
      </c>
      <c r="BK378" s="236">
        <f>ROUND(I378*H378,2)</f>
        <v>0</v>
      </c>
      <c r="BL378" s="16" t="s">
        <v>221</v>
      </c>
      <c r="BM378" s="235" t="s">
        <v>1849</v>
      </c>
    </row>
    <row r="379" s="12" customFormat="1">
      <c r="B379" s="260"/>
      <c r="C379" s="261"/>
      <c r="D379" s="262" t="s">
        <v>1513</v>
      </c>
      <c r="E379" s="263" t="s">
        <v>1</v>
      </c>
      <c r="F379" s="264" t="s">
        <v>1850</v>
      </c>
      <c r="G379" s="261"/>
      <c r="H379" s="265">
        <v>56.701999999999998</v>
      </c>
      <c r="I379" s="266"/>
      <c r="J379" s="261"/>
      <c r="K379" s="261"/>
      <c r="L379" s="267"/>
      <c r="M379" s="268"/>
      <c r="N379" s="269"/>
      <c r="O379" s="269"/>
      <c r="P379" s="269"/>
      <c r="Q379" s="269"/>
      <c r="R379" s="269"/>
      <c r="S379" s="269"/>
      <c r="T379" s="270"/>
      <c r="AT379" s="271" t="s">
        <v>1513</v>
      </c>
      <c r="AU379" s="271" t="s">
        <v>83</v>
      </c>
      <c r="AV379" s="12" t="s">
        <v>83</v>
      </c>
      <c r="AW379" s="12" t="s">
        <v>31</v>
      </c>
      <c r="AX379" s="12" t="s">
        <v>73</v>
      </c>
      <c r="AY379" s="271" t="s">
        <v>208</v>
      </c>
    </row>
    <row r="380" s="13" customFormat="1">
      <c r="B380" s="272"/>
      <c r="C380" s="273"/>
      <c r="D380" s="262" t="s">
        <v>1513</v>
      </c>
      <c r="E380" s="274" t="s">
        <v>1</v>
      </c>
      <c r="F380" s="275" t="s">
        <v>1515</v>
      </c>
      <c r="G380" s="273"/>
      <c r="H380" s="276">
        <v>56.701999999999998</v>
      </c>
      <c r="I380" s="277"/>
      <c r="J380" s="273"/>
      <c r="K380" s="273"/>
      <c r="L380" s="278"/>
      <c r="M380" s="279"/>
      <c r="N380" s="280"/>
      <c r="O380" s="280"/>
      <c r="P380" s="280"/>
      <c r="Q380" s="280"/>
      <c r="R380" s="280"/>
      <c r="S380" s="280"/>
      <c r="T380" s="281"/>
      <c r="AT380" s="282" t="s">
        <v>1513</v>
      </c>
      <c r="AU380" s="282" t="s">
        <v>83</v>
      </c>
      <c r="AV380" s="13" t="s">
        <v>221</v>
      </c>
      <c r="AW380" s="13" t="s">
        <v>31</v>
      </c>
      <c r="AX380" s="13" t="s">
        <v>81</v>
      </c>
      <c r="AY380" s="282" t="s">
        <v>208</v>
      </c>
    </row>
    <row r="381" s="1" customFormat="1" ht="24" customHeight="1">
      <c r="B381" s="37"/>
      <c r="C381" s="224" t="s">
        <v>565</v>
      </c>
      <c r="D381" s="224" t="s">
        <v>209</v>
      </c>
      <c r="E381" s="225" t="s">
        <v>1851</v>
      </c>
      <c r="F381" s="226" t="s">
        <v>1852</v>
      </c>
      <c r="G381" s="227" t="s">
        <v>1525</v>
      </c>
      <c r="H381" s="228">
        <v>56.701999999999998</v>
      </c>
      <c r="I381" s="229"/>
      <c r="J381" s="230">
        <f>ROUND(I381*H381,2)</f>
        <v>0</v>
      </c>
      <c r="K381" s="226" t="s">
        <v>1</v>
      </c>
      <c r="L381" s="42"/>
      <c r="M381" s="231" t="s">
        <v>1</v>
      </c>
      <c r="N381" s="232" t="s">
        <v>38</v>
      </c>
      <c r="O381" s="85"/>
      <c r="P381" s="233">
        <f>O381*H381</f>
        <v>0</v>
      </c>
      <c r="Q381" s="233">
        <v>0</v>
      </c>
      <c r="R381" s="233">
        <f>Q381*H381</f>
        <v>0</v>
      </c>
      <c r="S381" s="233">
        <v>0</v>
      </c>
      <c r="T381" s="234">
        <f>S381*H381</f>
        <v>0</v>
      </c>
      <c r="AR381" s="235" t="s">
        <v>221</v>
      </c>
      <c r="AT381" s="235" t="s">
        <v>209</v>
      </c>
      <c r="AU381" s="235" t="s">
        <v>83</v>
      </c>
      <c r="AY381" s="16" t="s">
        <v>208</v>
      </c>
      <c r="BE381" s="236">
        <f>IF(N381="základní",J381,0)</f>
        <v>0</v>
      </c>
      <c r="BF381" s="236">
        <f>IF(N381="snížená",J381,0)</f>
        <v>0</v>
      </c>
      <c r="BG381" s="236">
        <f>IF(N381="zákl. přenesená",J381,0)</f>
        <v>0</v>
      </c>
      <c r="BH381" s="236">
        <f>IF(N381="sníž. přenesená",J381,0)</f>
        <v>0</v>
      </c>
      <c r="BI381" s="236">
        <f>IF(N381="nulová",J381,0)</f>
        <v>0</v>
      </c>
      <c r="BJ381" s="16" t="s">
        <v>81</v>
      </c>
      <c r="BK381" s="236">
        <f>ROUND(I381*H381,2)</f>
        <v>0</v>
      </c>
      <c r="BL381" s="16" t="s">
        <v>221</v>
      </c>
      <c r="BM381" s="235" t="s">
        <v>1853</v>
      </c>
    </row>
    <row r="382" s="12" customFormat="1">
      <c r="B382" s="260"/>
      <c r="C382" s="261"/>
      <c r="D382" s="262" t="s">
        <v>1513</v>
      </c>
      <c r="E382" s="263" t="s">
        <v>1</v>
      </c>
      <c r="F382" s="264" t="s">
        <v>1850</v>
      </c>
      <c r="G382" s="261"/>
      <c r="H382" s="265">
        <v>56.701999999999998</v>
      </c>
      <c r="I382" s="266"/>
      <c r="J382" s="261"/>
      <c r="K382" s="261"/>
      <c r="L382" s="267"/>
      <c r="M382" s="268"/>
      <c r="N382" s="269"/>
      <c r="O382" s="269"/>
      <c r="P382" s="269"/>
      <c r="Q382" s="269"/>
      <c r="R382" s="269"/>
      <c r="S382" s="269"/>
      <c r="T382" s="270"/>
      <c r="AT382" s="271" t="s">
        <v>1513</v>
      </c>
      <c r="AU382" s="271" t="s">
        <v>83</v>
      </c>
      <c r="AV382" s="12" t="s">
        <v>83</v>
      </c>
      <c r="AW382" s="12" t="s">
        <v>31</v>
      </c>
      <c r="AX382" s="12" t="s">
        <v>73</v>
      </c>
      <c r="AY382" s="271" t="s">
        <v>208</v>
      </c>
    </row>
    <row r="383" s="13" customFormat="1">
      <c r="B383" s="272"/>
      <c r="C383" s="273"/>
      <c r="D383" s="262" t="s">
        <v>1513</v>
      </c>
      <c r="E383" s="274" t="s">
        <v>1</v>
      </c>
      <c r="F383" s="275" t="s">
        <v>1515</v>
      </c>
      <c r="G383" s="273"/>
      <c r="H383" s="276">
        <v>56.701999999999998</v>
      </c>
      <c r="I383" s="277"/>
      <c r="J383" s="273"/>
      <c r="K383" s="273"/>
      <c r="L383" s="278"/>
      <c r="M383" s="279"/>
      <c r="N383" s="280"/>
      <c r="O383" s="280"/>
      <c r="P383" s="280"/>
      <c r="Q383" s="280"/>
      <c r="R383" s="280"/>
      <c r="S383" s="280"/>
      <c r="T383" s="281"/>
      <c r="AT383" s="282" t="s">
        <v>1513</v>
      </c>
      <c r="AU383" s="282" t="s">
        <v>83</v>
      </c>
      <c r="AV383" s="13" t="s">
        <v>221</v>
      </c>
      <c r="AW383" s="13" t="s">
        <v>31</v>
      </c>
      <c r="AX383" s="13" t="s">
        <v>81</v>
      </c>
      <c r="AY383" s="282" t="s">
        <v>208</v>
      </c>
    </row>
    <row r="384" s="1" customFormat="1" ht="24" customHeight="1">
      <c r="B384" s="37"/>
      <c r="C384" s="224" t="s">
        <v>569</v>
      </c>
      <c r="D384" s="224" t="s">
        <v>209</v>
      </c>
      <c r="E384" s="225" t="s">
        <v>1851</v>
      </c>
      <c r="F384" s="226" t="s">
        <v>1852</v>
      </c>
      <c r="G384" s="227" t="s">
        <v>1525</v>
      </c>
      <c r="H384" s="228">
        <v>22.887</v>
      </c>
      <c r="I384" s="229"/>
      <c r="J384" s="230">
        <f>ROUND(I384*H384,2)</f>
        <v>0</v>
      </c>
      <c r="K384" s="226" t="s">
        <v>1</v>
      </c>
      <c r="L384" s="42"/>
      <c r="M384" s="231" t="s">
        <v>1</v>
      </c>
      <c r="N384" s="232" t="s">
        <v>38</v>
      </c>
      <c r="O384" s="85"/>
      <c r="P384" s="233">
        <f>O384*H384</f>
        <v>0</v>
      </c>
      <c r="Q384" s="233">
        <v>0</v>
      </c>
      <c r="R384" s="233">
        <f>Q384*H384</f>
        <v>0</v>
      </c>
      <c r="S384" s="233">
        <v>0</v>
      </c>
      <c r="T384" s="234">
        <f>S384*H384</f>
        <v>0</v>
      </c>
      <c r="AR384" s="235" t="s">
        <v>221</v>
      </c>
      <c r="AT384" s="235" t="s">
        <v>209</v>
      </c>
      <c r="AU384" s="235" t="s">
        <v>83</v>
      </c>
      <c r="AY384" s="16" t="s">
        <v>208</v>
      </c>
      <c r="BE384" s="236">
        <f>IF(N384="základní",J384,0)</f>
        <v>0</v>
      </c>
      <c r="BF384" s="236">
        <f>IF(N384="snížená",J384,0)</f>
        <v>0</v>
      </c>
      <c r="BG384" s="236">
        <f>IF(N384="zákl. přenesená",J384,0)</f>
        <v>0</v>
      </c>
      <c r="BH384" s="236">
        <f>IF(N384="sníž. přenesená",J384,0)</f>
        <v>0</v>
      </c>
      <c r="BI384" s="236">
        <f>IF(N384="nulová",J384,0)</f>
        <v>0</v>
      </c>
      <c r="BJ384" s="16" t="s">
        <v>81</v>
      </c>
      <c r="BK384" s="236">
        <f>ROUND(I384*H384,2)</f>
        <v>0</v>
      </c>
      <c r="BL384" s="16" t="s">
        <v>221</v>
      </c>
      <c r="BM384" s="235" t="s">
        <v>1854</v>
      </c>
    </row>
    <row r="385" s="1" customFormat="1" ht="16.5" customHeight="1">
      <c r="B385" s="37"/>
      <c r="C385" s="224" t="s">
        <v>573</v>
      </c>
      <c r="D385" s="224" t="s">
        <v>209</v>
      </c>
      <c r="E385" s="225" t="s">
        <v>1855</v>
      </c>
      <c r="F385" s="226" t="s">
        <v>1856</v>
      </c>
      <c r="G385" s="227" t="s">
        <v>712</v>
      </c>
      <c r="H385" s="228">
        <v>36.003</v>
      </c>
      <c r="I385" s="229"/>
      <c r="J385" s="230">
        <f>ROUND(I385*H385,2)</f>
        <v>0</v>
      </c>
      <c r="K385" s="226" t="s">
        <v>1</v>
      </c>
      <c r="L385" s="42"/>
      <c r="M385" s="231" t="s">
        <v>1</v>
      </c>
      <c r="N385" s="232" t="s">
        <v>38</v>
      </c>
      <c r="O385" s="85"/>
      <c r="P385" s="233">
        <f>O385*H385</f>
        <v>0</v>
      </c>
      <c r="Q385" s="233">
        <v>0</v>
      </c>
      <c r="R385" s="233">
        <f>Q385*H385</f>
        <v>0</v>
      </c>
      <c r="S385" s="233">
        <v>0</v>
      </c>
      <c r="T385" s="234">
        <f>S385*H385</f>
        <v>0</v>
      </c>
      <c r="AR385" s="235" t="s">
        <v>221</v>
      </c>
      <c r="AT385" s="235" t="s">
        <v>209</v>
      </c>
      <c r="AU385" s="235" t="s">
        <v>83</v>
      </c>
      <c r="AY385" s="16" t="s">
        <v>208</v>
      </c>
      <c r="BE385" s="236">
        <f>IF(N385="základní",J385,0)</f>
        <v>0</v>
      </c>
      <c r="BF385" s="236">
        <f>IF(N385="snížená",J385,0)</f>
        <v>0</v>
      </c>
      <c r="BG385" s="236">
        <f>IF(N385="zákl. přenesená",J385,0)</f>
        <v>0</v>
      </c>
      <c r="BH385" s="236">
        <f>IF(N385="sníž. přenesená",J385,0)</f>
        <v>0</v>
      </c>
      <c r="BI385" s="236">
        <f>IF(N385="nulová",J385,0)</f>
        <v>0</v>
      </c>
      <c r="BJ385" s="16" t="s">
        <v>81</v>
      </c>
      <c r="BK385" s="236">
        <f>ROUND(I385*H385,2)</f>
        <v>0</v>
      </c>
      <c r="BL385" s="16" t="s">
        <v>221</v>
      </c>
      <c r="BM385" s="235" t="s">
        <v>1857</v>
      </c>
    </row>
    <row r="386" s="12" customFormat="1">
      <c r="B386" s="260"/>
      <c r="C386" s="261"/>
      <c r="D386" s="262" t="s">
        <v>1513</v>
      </c>
      <c r="E386" s="263" t="s">
        <v>1</v>
      </c>
      <c r="F386" s="264" t="s">
        <v>1858</v>
      </c>
      <c r="G386" s="261"/>
      <c r="H386" s="265">
        <v>23.997</v>
      </c>
      <c r="I386" s="266"/>
      <c r="J386" s="261"/>
      <c r="K386" s="261"/>
      <c r="L386" s="267"/>
      <c r="M386" s="268"/>
      <c r="N386" s="269"/>
      <c r="O386" s="269"/>
      <c r="P386" s="269"/>
      <c r="Q386" s="269"/>
      <c r="R386" s="269"/>
      <c r="S386" s="269"/>
      <c r="T386" s="270"/>
      <c r="AT386" s="271" t="s">
        <v>1513</v>
      </c>
      <c r="AU386" s="271" t="s">
        <v>83</v>
      </c>
      <c r="AV386" s="12" t="s">
        <v>83</v>
      </c>
      <c r="AW386" s="12" t="s">
        <v>31</v>
      </c>
      <c r="AX386" s="12" t="s">
        <v>73</v>
      </c>
      <c r="AY386" s="271" t="s">
        <v>208</v>
      </c>
    </row>
    <row r="387" s="12" customFormat="1">
      <c r="B387" s="260"/>
      <c r="C387" s="261"/>
      <c r="D387" s="262" t="s">
        <v>1513</v>
      </c>
      <c r="E387" s="263" t="s">
        <v>1</v>
      </c>
      <c r="F387" s="264" t="s">
        <v>1859</v>
      </c>
      <c r="G387" s="261"/>
      <c r="H387" s="265">
        <v>3.8399999999999999</v>
      </c>
      <c r="I387" s="266"/>
      <c r="J387" s="261"/>
      <c r="K387" s="261"/>
      <c r="L387" s="267"/>
      <c r="M387" s="268"/>
      <c r="N387" s="269"/>
      <c r="O387" s="269"/>
      <c r="P387" s="269"/>
      <c r="Q387" s="269"/>
      <c r="R387" s="269"/>
      <c r="S387" s="269"/>
      <c r="T387" s="270"/>
      <c r="AT387" s="271" t="s">
        <v>1513</v>
      </c>
      <c r="AU387" s="271" t="s">
        <v>83</v>
      </c>
      <c r="AV387" s="12" t="s">
        <v>83</v>
      </c>
      <c r="AW387" s="12" t="s">
        <v>31</v>
      </c>
      <c r="AX387" s="12" t="s">
        <v>73</v>
      </c>
      <c r="AY387" s="271" t="s">
        <v>208</v>
      </c>
    </row>
    <row r="388" s="12" customFormat="1">
      <c r="B388" s="260"/>
      <c r="C388" s="261"/>
      <c r="D388" s="262" t="s">
        <v>1513</v>
      </c>
      <c r="E388" s="263" t="s">
        <v>1</v>
      </c>
      <c r="F388" s="264" t="s">
        <v>1860</v>
      </c>
      <c r="G388" s="261"/>
      <c r="H388" s="265">
        <v>8.1660000000000004</v>
      </c>
      <c r="I388" s="266"/>
      <c r="J388" s="261"/>
      <c r="K388" s="261"/>
      <c r="L388" s="267"/>
      <c r="M388" s="268"/>
      <c r="N388" s="269"/>
      <c r="O388" s="269"/>
      <c r="P388" s="269"/>
      <c r="Q388" s="269"/>
      <c r="R388" s="269"/>
      <c r="S388" s="269"/>
      <c r="T388" s="270"/>
      <c r="AT388" s="271" t="s">
        <v>1513</v>
      </c>
      <c r="AU388" s="271" t="s">
        <v>83</v>
      </c>
      <c r="AV388" s="12" t="s">
        <v>83</v>
      </c>
      <c r="AW388" s="12" t="s">
        <v>31</v>
      </c>
      <c r="AX388" s="12" t="s">
        <v>73</v>
      </c>
      <c r="AY388" s="271" t="s">
        <v>208</v>
      </c>
    </row>
    <row r="389" s="13" customFormat="1">
      <c r="B389" s="272"/>
      <c r="C389" s="273"/>
      <c r="D389" s="262" t="s">
        <v>1513</v>
      </c>
      <c r="E389" s="274" t="s">
        <v>1</v>
      </c>
      <c r="F389" s="275" t="s">
        <v>1515</v>
      </c>
      <c r="G389" s="273"/>
      <c r="H389" s="276">
        <v>36.003</v>
      </c>
      <c r="I389" s="277"/>
      <c r="J389" s="273"/>
      <c r="K389" s="273"/>
      <c r="L389" s="278"/>
      <c r="M389" s="279"/>
      <c r="N389" s="280"/>
      <c r="O389" s="280"/>
      <c r="P389" s="280"/>
      <c r="Q389" s="280"/>
      <c r="R389" s="280"/>
      <c r="S389" s="280"/>
      <c r="T389" s="281"/>
      <c r="AT389" s="282" t="s">
        <v>1513</v>
      </c>
      <c r="AU389" s="282" t="s">
        <v>83</v>
      </c>
      <c r="AV389" s="13" t="s">
        <v>221</v>
      </c>
      <c r="AW389" s="13" t="s">
        <v>31</v>
      </c>
      <c r="AX389" s="13" t="s">
        <v>81</v>
      </c>
      <c r="AY389" s="282" t="s">
        <v>208</v>
      </c>
    </row>
    <row r="390" s="1" customFormat="1" ht="16.5" customHeight="1">
      <c r="B390" s="37"/>
      <c r="C390" s="224" t="s">
        <v>579</v>
      </c>
      <c r="D390" s="224" t="s">
        <v>209</v>
      </c>
      <c r="E390" s="225" t="s">
        <v>1861</v>
      </c>
      <c r="F390" s="226" t="s">
        <v>1862</v>
      </c>
      <c r="G390" s="227" t="s">
        <v>712</v>
      </c>
      <c r="H390" s="228">
        <v>36.003</v>
      </c>
      <c r="I390" s="229"/>
      <c r="J390" s="230">
        <f>ROUND(I390*H390,2)</f>
        <v>0</v>
      </c>
      <c r="K390" s="226" t="s">
        <v>1</v>
      </c>
      <c r="L390" s="42"/>
      <c r="M390" s="231" t="s">
        <v>1</v>
      </c>
      <c r="N390" s="232" t="s">
        <v>38</v>
      </c>
      <c r="O390" s="85"/>
      <c r="P390" s="233">
        <f>O390*H390</f>
        <v>0</v>
      </c>
      <c r="Q390" s="233">
        <v>0</v>
      </c>
      <c r="R390" s="233">
        <f>Q390*H390</f>
        <v>0</v>
      </c>
      <c r="S390" s="233">
        <v>0</v>
      </c>
      <c r="T390" s="234">
        <f>S390*H390</f>
        <v>0</v>
      </c>
      <c r="AR390" s="235" t="s">
        <v>221</v>
      </c>
      <c r="AT390" s="235" t="s">
        <v>209</v>
      </c>
      <c r="AU390" s="235" t="s">
        <v>83</v>
      </c>
      <c r="AY390" s="16" t="s">
        <v>208</v>
      </c>
      <c r="BE390" s="236">
        <f>IF(N390="základní",J390,0)</f>
        <v>0</v>
      </c>
      <c r="BF390" s="236">
        <f>IF(N390="snížená",J390,0)</f>
        <v>0</v>
      </c>
      <c r="BG390" s="236">
        <f>IF(N390="zákl. přenesená",J390,0)</f>
        <v>0</v>
      </c>
      <c r="BH390" s="236">
        <f>IF(N390="sníž. přenesená",J390,0)</f>
        <v>0</v>
      </c>
      <c r="BI390" s="236">
        <f>IF(N390="nulová",J390,0)</f>
        <v>0</v>
      </c>
      <c r="BJ390" s="16" t="s">
        <v>81</v>
      </c>
      <c r="BK390" s="236">
        <f>ROUND(I390*H390,2)</f>
        <v>0</v>
      </c>
      <c r="BL390" s="16" t="s">
        <v>221</v>
      </c>
      <c r="BM390" s="235" t="s">
        <v>1863</v>
      </c>
    </row>
    <row r="391" s="1" customFormat="1" ht="16.5" customHeight="1">
      <c r="B391" s="37"/>
      <c r="C391" s="224" t="s">
        <v>583</v>
      </c>
      <c r="D391" s="224" t="s">
        <v>209</v>
      </c>
      <c r="E391" s="225" t="s">
        <v>1864</v>
      </c>
      <c r="F391" s="226" t="s">
        <v>1865</v>
      </c>
      <c r="G391" s="227" t="s">
        <v>712</v>
      </c>
      <c r="H391" s="228">
        <v>0.67200000000000004</v>
      </c>
      <c r="I391" s="229"/>
      <c r="J391" s="230">
        <f>ROUND(I391*H391,2)</f>
        <v>0</v>
      </c>
      <c r="K391" s="226" t="s">
        <v>1</v>
      </c>
      <c r="L391" s="42"/>
      <c r="M391" s="231" t="s">
        <v>1</v>
      </c>
      <c r="N391" s="232" t="s">
        <v>38</v>
      </c>
      <c r="O391" s="85"/>
      <c r="P391" s="233">
        <f>O391*H391</f>
        <v>0</v>
      </c>
      <c r="Q391" s="233">
        <v>0</v>
      </c>
      <c r="R391" s="233">
        <f>Q391*H391</f>
        <v>0</v>
      </c>
      <c r="S391" s="233">
        <v>0</v>
      </c>
      <c r="T391" s="234">
        <f>S391*H391</f>
        <v>0</v>
      </c>
      <c r="AR391" s="235" t="s">
        <v>221</v>
      </c>
      <c r="AT391" s="235" t="s">
        <v>209</v>
      </c>
      <c r="AU391" s="235" t="s">
        <v>83</v>
      </c>
      <c r="AY391" s="16" t="s">
        <v>208</v>
      </c>
      <c r="BE391" s="236">
        <f>IF(N391="základní",J391,0)</f>
        <v>0</v>
      </c>
      <c r="BF391" s="236">
        <f>IF(N391="snížená",J391,0)</f>
        <v>0</v>
      </c>
      <c r="BG391" s="236">
        <f>IF(N391="zákl. přenesená",J391,0)</f>
        <v>0</v>
      </c>
      <c r="BH391" s="236">
        <f>IF(N391="sníž. přenesená",J391,0)</f>
        <v>0</v>
      </c>
      <c r="BI391" s="236">
        <f>IF(N391="nulová",J391,0)</f>
        <v>0</v>
      </c>
      <c r="BJ391" s="16" t="s">
        <v>81</v>
      </c>
      <c r="BK391" s="236">
        <f>ROUND(I391*H391,2)</f>
        <v>0</v>
      </c>
      <c r="BL391" s="16" t="s">
        <v>221</v>
      </c>
      <c r="BM391" s="235" t="s">
        <v>1866</v>
      </c>
    </row>
    <row r="392" s="12" customFormat="1">
      <c r="B392" s="260"/>
      <c r="C392" s="261"/>
      <c r="D392" s="262" t="s">
        <v>1513</v>
      </c>
      <c r="E392" s="263" t="s">
        <v>1</v>
      </c>
      <c r="F392" s="264" t="s">
        <v>1867</v>
      </c>
      <c r="G392" s="261"/>
      <c r="H392" s="265">
        <v>0.67159999999999997</v>
      </c>
      <c r="I392" s="266"/>
      <c r="J392" s="261"/>
      <c r="K392" s="261"/>
      <c r="L392" s="267"/>
      <c r="M392" s="268"/>
      <c r="N392" s="269"/>
      <c r="O392" s="269"/>
      <c r="P392" s="269"/>
      <c r="Q392" s="269"/>
      <c r="R392" s="269"/>
      <c r="S392" s="269"/>
      <c r="T392" s="270"/>
      <c r="AT392" s="271" t="s">
        <v>1513</v>
      </c>
      <c r="AU392" s="271" t="s">
        <v>83</v>
      </c>
      <c r="AV392" s="12" t="s">
        <v>83</v>
      </c>
      <c r="AW392" s="12" t="s">
        <v>31</v>
      </c>
      <c r="AX392" s="12" t="s">
        <v>73</v>
      </c>
      <c r="AY392" s="271" t="s">
        <v>208</v>
      </c>
    </row>
    <row r="393" s="13" customFormat="1">
      <c r="B393" s="272"/>
      <c r="C393" s="273"/>
      <c r="D393" s="262" t="s">
        <v>1513</v>
      </c>
      <c r="E393" s="274" t="s">
        <v>1</v>
      </c>
      <c r="F393" s="275" t="s">
        <v>1515</v>
      </c>
      <c r="G393" s="273"/>
      <c r="H393" s="276">
        <v>0.67159999999999997</v>
      </c>
      <c r="I393" s="277"/>
      <c r="J393" s="273"/>
      <c r="K393" s="273"/>
      <c r="L393" s="278"/>
      <c r="M393" s="279"/>
      <c r="N393" s="280"/>
      <c r="O393" s="280"/>
      <c r="P393" s="280"/>
      <c r="Q393" s="280"/>
      <c r="R393" s="280"/>
      <c r="S393" s="280"/>
      <c r="T393" s="281"/>
      <c r="AT393" s="282" t="s">
        <v>1513</v>
      </c>
      <c r="AU393" s="282" t="s">
        <v>83</v>
      </c>
      <c r="AV393" s="13" t="s">
        <v>221</v>
      </c>
      <c r="AW393" s="13" t="s">
        <v>31</v>
      </c>
      <c r="AX393" s="13" t="s">
        <v>81</v>
      </c>
      <c r="AY393" s="282" t="s">
        <v>208</v>
      </c>
    </row>
    <row r="394" s="1" customFormat="1" ht="16.5" customHeight="1">
      <c r="B394" s="37"/>
      <c r="C394" s="224" t="s">
        <v>589</v>
      </c>
      <c r="D394" s="224" t="s">
        <v>209</v>
      </c>
      <c r="E394" s="225" t="s">
        <v>1868</v>
      </c>
      <c r="F394" s="226" t="s">
        <v>1869</v>
      </c>
      <c r="G394" s="227" t="s">
        <v>712</v>
      </c>
      <c r="H394" s="228">
        <v>0.67200000000000004</v>
      </c>
      <c r="I394" s="229"/>
      <c r="J394" s="230">
        <f>ROUND(I394*H394,2)</f>
        <v>0</v>
      </c>
      <c r="K394" s="226" t="s">
        <v>1</v>
      </c>
      <c r="L394" s="42"/>
      <c r="M394" s="231" t="s">
        <v>1</v>
      </c>
      <c r="N394" s="232" t="s">
        <v>38</v>
      </c>
      <c r="O394" s="85"/>
      <c r="P394" s="233">
        <f>O394*H394</f>
        <v>0</v>
      </c>
      <c r="Q394" s="233">
        <v>0</v>
      </c>
      <c r="R394" s="233">
        <f>Q394*H394</f>
        <v>0</v>
      </c>
      <c r="S394" s="233">
        <v>0</v>
      </c>
      <c r="T394" s="234">
        <f>S394*H394</f>
        <v>0</v>
      </c>
      <c r="AR394" s="235" t="s">
        <v>221</v>
      </c>
      <c r="AT394" s="235" t="s">
        <v>209</v>
      </c>
      <c r="AU394" s="235" t="s">
        <v>83</v>
      </c>
      <c r="AY394" s="16" t="s">
        <v>208</v>
      </c>
      <c r="BE394" s="236">
        <f>IF(N394="základní",J394,0)</f>
        <v>0</v>
      </c>
      <c r="BF394" s="236">
        <f>IF(N394="snížená",J394,0)</f>
        <v>0</v>
      </c>
      <c r="BG394" s="236">
        <f>IF(N394="zákl. přenesená",J394,0)</f>
        <v>0</v>
      </c>
      <c r="BH394" s="236">
        <f>IF(N394="sníž. přenesená",J394,0)</f>
        <v>0</v>
      </c>
      <c r="BI394" s="236">
        <f>IF(N394="nulová",J394,0)</f>
        <v>0</v>
      </c>
      <c r="BJ394" s="16" t="s">
        <v>81</v>
      </c>
      <c r="BK394" s="236">
        <f>ROUND(I394*H394,2)</f>
        <v>0</v>
      </c>
      <c r="BL394" s="16" t="s">
        <v>221</v>
      </c>
      <c r="BM394" s="235" t="s">
        <v>1870</v>
      </c>
    </row>
    <row r="395" s="1" customFormat="1" ht="16.5" customHeight="1">
      <c r="B395" s="37"/>
      <c r="C395" s="224" t="s">
        <v>597</v>
      </c>
      <c r="D395" s="224" t="s">
        <v>209</v>
      </c>
      <c r="E395" s="225" t="s">
        <v>1871</v>
      </c>
      <c r="F395" s="226" t="s">
        <v>1872</v>
      </c>
      <c r="G395" s="227" t="s">
        <v>1227</v>
      </c>
      <c r="H395" s="228">
        <v>0.67200000000000004</v>
      </c>
      <c r="I395" s="229"/>
      <c r="J395" s="230">
        <f>ROUND(I395*H395,2)</f>
        <v>0</v>
      </c>
      <c r="K395" s="226" t="s">
        <v>1</v>
      </c>
      <c r="L395" s="42"/>
      <c r="M395" s="231" t="s">
        <v>1</v>
      </c>
      <c r="N395" s="232" t="s">
        <v>38</v>
      </c>
      <c r="O395" s="85"/>
      <c r="P395" s="233">
        <f>O395*H395</f>
        <v>0</v>
      </c>
      <c r="Q395" s="233">
        <v>0</v>
      </c>
      <c r="R395" s="233">
        <f>Q395*H395</f>
        <v>0</v>
      </c>
      <c r="S395" s="233">
        <v>0</v>
      </c>
      <c r="T395" s="234">
        <f>S395*H395</f>
        <v>0</v>
      </c>
      <c r="AR395" s="235" t="s">
        <v>221</v>
      </c>
      <c r="AT395" s="235" t="s">
        <v>209</v>
      </c>
      <c r="AU395" s="235" t="s">
        <v>83</v>
      </c>
      <c r="AY395" s="16" t="s">
        <v>208</v>
      </c>
      <c r="BE395" s="236">
        <f>IF(N395="základní",J395,0)</f>
        <v>0</v>
      </c>
      <c r="BF395" s="236">
        <f>IF(N395="snížená",J395,0)</f>
        <v>0</v>
      </c>
      <c r="BG395" s="236">
        <f>IF(N395="zákl. přenesená",J395,0)</f>
        <v>0</v>
      </c>
      <c r="BH395" s="236">
        <f>IF(N395="sníž. přenesená",J395,0)</f>
        <v>0</v>
      </c>
      <c r="BI395" s="236">
        <f>IF(N395="nulová",J395,0)</f>
        <v>0</v>
      </c>
      <c r="BJ395" s="16" t="s">
        <v>81</v>
      </c>
      <c r="BK395" s="236">
        <f>ROUND(I395*H395,2)</f>
        <v>0</v>
      </c>
      <c r="BL395" s="16" t="s">
        <v>221</v>
      </c>
      <c r="BM395" s="235" t="s">
        <v>1873</v>
      </c>
    </row>
    <row r="396" s="1" customFormat="1" ht="16.5" customHeight="1">
      <c r="B396" s="37"/>
      <c r="C396" s="224" t="s">
        <v>602</v>
      </c>
      <c r="D396" s="224" t="s">
        <v>209</v>
      </c>
      <c r="E396" s="225" t="s">
        <v>1874</v>
      </c>
      <c r="F396" s="226" t="s">
        <v>1875</v>
      </c>
      <c r="G396" s="227" t="s">
        <v>1227</v>
      </c>
      <c r="H396" s="228">
        <v>3.7839999999999998</v>
      </c>
      <c r="I396" s="229"/>
      <c r="J396" s="230">
        <f>ROUND(I396*H396,2)</f>
        <v>0</v>
      </c>
      <c r="K396" s="226" t="s">
        <v>1</v>
      </c>
      <c r="L396" s="42"/>
      <c r="M396" s="231" t="s">
        <v>1</v>
      </c>
      <c r="N396" s="232" t="s">
        <v>38</v>
      </c>
      <c r="O396" s="85"/>
      <c r="P396" s="233">
        <f>O396*H396</f>
        <v>0</v>
      </c>
      <c r="Q396" s="233">
        <v>0</v>
      </c>
      <c r="R396" s="233">
        <f>Q396*H396</f>
        <v>0</v>
      </c>
      <c r="S396" s="233">
        <v>0</v>
      </c>
      <c r="T396" s="234">
        <f>S396*H396</f>
        <v>0</v>
      </c>
      <c r="AR396" s="235" t="s">
        <v>221</v>
      </c>
      <c r="AT396" s="235" t="s">
        <v>209</v>
      </c>
      <c r="AU396" s="235" t="s">
        <v>83</v>
      </c>
      <c r="AY396" s="16" t="s">
        <v>208</v>
      </c>
      <c r="BE396" s="236">
        <f>IF(N396="základní",J396,0)</f>
        <v>0</v>
      </c>
      <c r="BF396" s="236">
        <f>IF(N396="snížená",J396,0)</f>
        <v>0</v>
      </c>
      <c r="BG396" s="236">
        <f>IF(N396="zákl. přenesená",J396,0)</f>
        <v>0</v>
      </c>
      <c r="BH396" s="236">
        <f>IF(N396="sníž. přenesená",J396,0)</f>
        <v>0</v>
      </c>
      <c r="BI396" s="236">
        <f>IF(N396="nulová",J396,0)</f>
        <v>0</v>
      </c>
      <c r="BJ396" s="16" t="s">
        <v>81</v>
      </c>
      <c r="BK396" s="236">
        <f>ROUND(I396*H396,2)</f>
        <v>0</v>
      </c>
      <c r="BL396" s="16" t="s">
        <v>221</v>
      </c>
      <c r="BM396" s="235" t="s">
        <v>1876</v>
      </c>
    </row>
    <row r="397" s="12" customFormat="1">
      <c r="B397" s="260"/>
      <c r="C397" s="261"/>
      <c r="D397" s="262" t="s">
        <v>1513</v>
      </c>
      <c r="E397" s="263" t="s">
        <v>1</v>
      </c>
      <c r="F397" s="264" t="s">
        <v>1877</v>
      </c>
      <c r="G397" s="261"/>
      <c r="H397" s="265">
        <v>1.2110000000000001</v>
      </c>
      <c r="I397" s="266"/>
      <c r="J397" s="261"/>
      <c r="K397" s="261"/>
      <c r="L397" s="267"/>
      <c r="M397" s="268"/>
      <c r="N397" s="269"/>
      <c r="O397" s="269"/>
      <c r="P397" s="269"/>
      <c r="Q397" s="269"/>
      <c r="R397" s="269"/>
      <c r="S397" s="269"/>
      <c r="T397" s="270"/>
      <c r="AT397" s="271" t="s">
        <v>1513</v>
      </c>
      <c r="AU397" s="271" t="s">
        <v>83</v>
      </c>
      <c r="AV397" s="12" t="s">
        <v>83</v>
      </c>
      <c r="AW397" s="12" t="s">
        <v>31</v>
      </c>
      <c r="AX397" s="12" t="s">
        <v>73</v>
      </c>
      <c r="AY397" s="271" t="s">
        <v>208</v>
      </c>
    </row>
    <row r="398" s="12" customFormat="1">
      <c r="B398" s="260"/>
      <c r="C398" s="261"/>
      <c r="D398" s="262" t="s">
        <v>1513</v>
      </c>
      <c r="E398" s="263" t="s">
        <v>1</v>
      </c>
      <c r="F398" s="264" t="s">
        <v>1878</v>
      </c>
      <c r="G398" s="261"/>
      <c r="H398" s="265">
        <v>1.3304940000000001</v>
      </c>
      <c r="I398" s="266"/>
      <c r="J398" s="261"/>
      <c r="K398" s="261"/>
      <c r="L398" s="267"/>
      <c r="M398" s="268"/>
      <c r="N398" s="269"/>
      <c r="O398" s="269"/>
      <c r="P398" s="269"/>
      <c r="Q398" s="269"/>
      <c r="R398" s="269"/>
      <c r="S398" s="269"/>
      <c r="T398" s="270"/>
      <c r="AT398" s="271" t="s">
        <v>1513</v>
      </c>
      <c r="AU398" s="271" t="s">
        <v>83</v>
      </c>
      <c r="AV398" s="12" t="s">
        <v>83</v>
      </c>
      <c r="AW398" s="12" t="s">
        <v>31</v>
      </c>
      <c r="AX398" s="12" t="s">
        <v>73</v>
      </c>
      <c r="AY398" s="271" t="s">
        <v>208</v>
      </c>
    </row>
    <row r="399" s="12" customFormat="1">
      <c r="B399" s="260"/>
      <c r="C399" s="261"/>
      <c r="D399" s="262" t="s">
        <v>1513</v>
      </c>
      <c r="E399" s="263" t="s">
        <v>1</v>
      </c>
      <c r="F399" s="264" t="s">
        <v>1879</v>
      </c>
      <c r="G399" s="261"/>
      <c r="H399" s="265">
        <v>0.26000000000000001</v>
      </c>
      <c r="I399" s="266"/>
      <c r="J399" s="261"/>
      <c r="K399" s="261"/>
      <c r="L399" s="267"/>
      <c r="M399" s="268"/>
      <c r="N399" s="269"/>
      <c r="O399" s="269"/>
      <c r="P399" s="269"/>
      <c r="Q399" s="269"/>
      <c r="R399" s="269"/>
      <c r="S399" s="269"/>
      <c r="T399" s="270"/>
      <c r="AT399" s="271" t="s">
        <v>1513</v>
      </c>
      <c r="AU399" s="271" t="s">
        <v>83</v>
      </c>
      <c r="AV399" s="12" t="s">
        <v>83</v>
      </c>
      <c r="AW399" s="12" t="s">
        <v>31</v>
      </c>
      <c r="AX399" s="12" t="s">
        <v>73</v>
      </c>
      <c r="AY399" s="271" t="s">
        <v>208</v>
      </c>
    </row>
    <row r="400" s="12" customFormat="1">
      <c r="B400" s="260"/>
      <c r="C400" s="261"/>
      <c r="D400" s="262" t="s">
        <v>1513</v>
      </c>
      <c r="E400" s="263" t="s">
        <v>1</v>
      </c>
      <c r="F400" s="264" t="s">
        <v>1880</v>
      </c>
      <c r="G400" s="261"/>
      <c r="H400" s="265">
        <v>0.98277160649999995</v>
      </c>
      <c r="I400" s="266"/>
      <c r="J400" s="261"/>
      <c r="K400" s="261"/>
      <c r="L400" s="267"/>
      <c r="M400" s="268"/>
      <c r="N400" s="269"/>
      <c r="O400" s="269"/>
      <c r="P400" s="269"/>
      <c r="Q400" s="269"/>
      <c r="R400" s="269"/>
      <c r="S400" s="269"/>
      <c r="T400" s="270"/>
      <c r="AT400" s="271" t="s">
        <v>1513</v>
      </c>
      <c r="AU400" s="271" t="s">
        <v>83</v>
      </c>
      <c r="AV400" s="12" t="s">
        <v>83</v>
      </c>
      <c r="AW400" s="12" t="s">
        <v>31</v>
      </c>
      <c r="AX400" s="12" t="s">
        <v>73</v>
      </c>
      <c r="AY400" s="271" t="s">
        <v>208</v>
      </c>
    </row>
    <row r="401" s="13" customFormat="1">
      <c r="B401" s="272"/>
      <c r="C401" s="273"/>
      <c r="D401" s="262" t="s">
        <v>1513</v>
      </c>
      <c r="E401" s="274" t="s">
        <v>1</v>
      </c>
      <c r="F401" s="275" t="s">
        <v>1515</v>
      </c>
      <c r="G401" s="273"/>
      <c r="H401" s="276">
        <v>3.7842656065</v>
      </c>
      <c r="I401" s="277"/>
      <c r="J401" s="273"/>
      <c r="K401" s="273"/>
      <c r="L401" s="278"/>
      <c r="M401" s="279"/>
      <c r="N401" s="280"/>
      <c r="O401" s="280"/>
      <c r="P401" s="280"/>
      <c r="Q401" s="280"/>
      <c r="R401" s="280"/>
      <c r="S401" s="280"/>
      <c r="T401" s="281"/>
      <c r="AT401" s="282" t="s">
        <v>1513</v>
      </c>
      <c r="AU401" s="282" t="s">
        <v>83</v>
      </c>
      <c r="AV401" s="13" t="s">
        <v>221</v>
      </c>
      <c r="AW401" s="13" t="s">
        <v>31</v>
      </c>
      <c r="AX401" s="13" t="s">
        <v>81</v>
      </c>
      <c r="AY401" s="282" t="s">
        <v>208</v>
      </c>
    </row>
    <row r="402" s="1" customFormat="1" ht="16.5" customHeight="1">
      <c r="B402" s="37"/>
      <c r="C402" s="224" t="s">
        <v>606</v>
      </c>
      <c r="D402" s="224" t="s">
        <v>209</v>
      </c>
      <c r="E402" s="225" t="s">
        <v>1874</v>
      </c>
      <c r="F402" s="226" t="s">
        <v>1875</v>
      </c>
      <c r="G402" s="227" t="s">
        <v>1227</v>
      </c>
      <c r="H402" s="228">
        <v>0.81299999999999994</v>
      </c>
      <c r="I402" s="229"/>
      <c r="J402" s="230">
        <f>ROUND(I402*H402,2)</f>
        <v>0</v>
      </c>
      <c r="K402" s="226" t="s">
        <v>1</v>
      </c>
      <c r="L402" s="42"/>
      <c r="M402" s="231" t="s">
        <v>1</v>
      </c>
      <c r="N402" s="232" t="s">
        <v>38</v>
      </c>
      <c r="O402" s="85"/>
      <c r="P402" s="233">
        <f>O402*H402</f>
        <v>0</v>
      </c>
      <c r="Q402" s="233">
        <v>0</v>
      </c>
      <c r="R402" s="233">
        <f>Q402*H402</f>
        <v>0</v>
      </c>
      <c r="S402" s="233">
        <v>0</v>
      </c>
      <c r="T402" s="234">
        <f>S402*H402</f>
        <v>0</v>
      </c>
      <c r="AR402" s="235" t="s">
        <v>221</v>
      </c>
      <c r="AT402" s="235" t="s">
        <v>209</v>
      </c>
      <c r="AU402" s="235" t="s">
        <v>83</v>
      </c>
      <c r="AY402" s="16" t="s">
        <v>208</v>
      </c>
      <c r="BE402" s="236">
        <f>IF(N402="základní",J402,0)</f>
        <v>0</v>
      </c>
      <c r="BF402" s="236">
        <f>IF(N402="snížená",J402,0)</f>
        <v>0</v>
      </c>
      <c r="BG402" s="236">
        <f>IF(N402="zákl. přenesená",J402,0)</f>
        <v>0</v>
      </c>
      <c r="BH402" s="236">
        <f>IF(N402="sníž. přenesená",J402,0)</f>
        <v>0</v>
      </c>
      <c r="BI402" s="236">
        <f>IF(N402="nulová",J402,0)</f>
        <v>0</v>
      </c>
      <c r="BJ402" s="16" t="s">
        <v>81</v>
      </c>
      <c r="BK402" s="236">
        <f>ROUND(I402*H402,2)</f>
        <v>0</v>
      </c>
      <c r="BL402" s="16" t="s">
        <v>221</v>
      </c>
      <c r="BM402" s="235" t="s">
        <v>1881</v>
      </c>
    </row>
    <row r="403" s="12" customFormat="1">
      <c r="B403" s="260"/>
      <c r="C403" s="261"/>
      <c r="D403" s="262" t="s">
        <v>1513</v>
      </c>
      <c r="E403" s="263" t="s">
        <v>1</v>
      </c>
      <c r="F403" s="264" t="s">
        <v>1882</v>
      </c>
      <c r="G403" s="261"/>
      <c r="H403" s="265">
        <v>0.81349552800000002</v>
      </c>
      <c r="I403" s="266"/>
      <c r="J403" s="261"/>
      <c r="K403" s="261"/>
      <c r="L403" s="267"/>
      <c r="M403" s="268"/>
      <c r="N403" s="269"/>
      <c r="O403" s="269"/>
      <c r="P403" s="269"/>
      <c r="Q403" s="269"/>
      <c r="R403" s="269"/>
      <c r="S403" s="269"/>
      <c r="T403" s="270"/>
      <c r="AT403" s="271" t="s">
        <v>1513</v>
      </c>
      <c r="AU403" s="271" t="s">
        <v>83</v>
      </c>
      <c r="AV403" s="12" t="s">
        <v>83</v>
      </c>
      <c r="AW403" s="12" t="s">
        <v>31</v>
      </c>
      <c r="AX403" s="12" t="s">
        <v>73</v>
      </c>
      <c r="AY403" s="271" t="s">
        <v>208</v>
      </c>
    </row>
    <row r="404" s="13" customFormat="1">
      <c r="B404" s="272"/>
      <c r="C404" s="273"/>
      <c r="D404" s="262" t="s">
        <v>1513</v>
      </c>
      <c r="E404" s="274" t="s">
        <v>1</v>
      </c>
      <c r="F404" s="275" t="s">
        <v>1515</v>
      </c>
      <c r="G404" s="273"/>
      <c r="H404" s="276">
        <v>0.81349552800000002</v>
      </c>
      <c r="I404" s="277"/>
      <c r="J404" s="273"/>
      <c r="K404" s="273"/>
      <c r="L404" s="278"/>
      <c r="M404" s="279"/>
      <c r="N404" s="280"/>
      <c r="O404" s="280"/>
      <c r="P404" s="280"/>
      <c r="Q404" s="280"/>
      <c r="R404" s="280"/>
      <c r="S404" s="280"/>
      <c r="T404" s="281"/>
      <c r="AT404" s="282" t="s">
        <v>1513</v>
      </c>
      <c r="AU404" s="282" t="s">
        <v>83</v>
      </c>
      <c r="AV404" s="13" t="s">
        <v>221</v>
      </c>
      <c r="AW404" s="13" t="s">
        <v>31</v>
      </c>
      <c r="AX404" s="13" t="s">
        <v>81</v>
      </c>
      <c r="AY404" s="282" t="s">
        <v>208</v>
      </c>
    </row>
    <row r="405" s="1" customFormat="1" ht="16.5" customHeight="1">
      <c r="B405" s="37"/>
      <c r="C405" s="224" t="s">
        <v>610</v>
      </c>
      <c r="D405" s="224" t="s">
        <v>209</v>
      </c>
      <c r="E405" s="225" t="s">
        <v>1883</v>
      </c>
      <c r="F405" s="226" t="s">
        <v>1884</v>
      </c>
      <c r="G405" s="227" t="s">
        <v>600</v>
      </c>
      <c r="H405" s="228">
        <v>64.043999999999997</v>
      </c>
      <c r="I405" s="229"/>
      <c r="J405" s="230">
        <f>ROUND(I405*H405,2)</f>
        <v>0</v>
      </c>
      <c r="K405" s="226" t="s">
        <v>1</v>
      </c>
      <c r="L405" s="42"/>
      <c r="M405" s="231" t="s">
        <v>1</v>
      </c>
      <c r="N405" s="232" t="s">
        <v>38</v>
      </c>
      <c r="O405" s="85"/>
      <c r="P405" s="233">
        <f>O405*H405</f>
        <v>0</v>
      </c>
      <c r="Q405" s="233">
        <v>0</v>
      </c>
      <c r="R405" s="233">
        <f>Q405*H405</f>
        <v>0</v>
      </c>
      <c r="S405" s="233">
        <v>0</v>
      </c>
      <c r="T405" s="234">
        <f>S405*H405</f>
        <v>0</v>
      </c>
      <c r="AR405" s="235" t="s">
        <v>221</v>
      </c>
      <c r="AT405" s="235" t="s">
        <v>209</v>
      </c>
      <c r="AU405" s="235" t="s">
        <v>83</v>
      </c>
      <c r="AY405" s="16" t="s">
        <v>208</v>
      </c>
      <c r="BE405" s="236">
        <f>IF(N405="základní",J405,0)</f>
        <v>0</v>
      </c>
      <c r="BF405" s="236">
        <f>IF(N405="snížená",J405,0)</f>
        <v>0</v>
      </c>
      <c r="BG405" s="236">
        <f>IF(N405="zákl. přenesená",J405,0)</f>
        <v>0</v>
      </c>
      <c r="BH405" s="236">
        <f>IF(N405="sníž. přenesená",J405,0)</f>
        <v>0</v>
      </c>
      <c r="BI405" s="236">
        <f>IF(N405="nulová",J405,0)</f>
        <v>0</v>
      </c>
      <c r="BJ405" s="16" t="s">
        <v>81</v>
      </c>
      <c r="BK405" s="236">
        <f>ROUND(I405*H405,2)</f>
        <v>0</v>
      </c>
      <c r="BL405" s="16" t="s">
        <v>221</v>
      </c>
      <c r="BM405" s="235" t="s">
        <v>1885</v>
      </c>
    </row>
    <row r="406" s="12" customFormat="1">
      <c r="B406" s="260"/>
      <c r="C406" s="261"/>
      <c r="D406" s="262" t="s">
        <v>1513</v>
      </c>
      <c r="E406" s="263" t="s">
        <v>1</v>
      </c>
      <c r="F406" s="264" t="s">
        <v>1886</v>
      </c>
      <c r="G406" s="261"/>
      <c r="H406" s="265">
        <v>64.043999999999997</v>
      </c>
      <c r="I406" s="266"/>
      <c r="J406" s="261"/>
      <c r="K406" s="261"/>
      <c r="L406" s="267"/>
      <c r="M406" s="268"/>
      <c r="N406" s="269"/>
      <c r="O406" s="269"/>
      <c r="P406" s="269"/>
      <c r="Q406" s="269"/>
      <c r="R406" s="269"/>
      <c r="S406" s="269"/>
      <c r="T406" s="270"/>
      <c r="AT406" s="271" t="s">
        <v>1513</v>
      </c>
      <c r="AU406" s="271" t="s">
        <v>83</v>
      </c>
      <c r="AV406" s="12" t="s">
        <v>83</v>
      </c>
      <c r="AW406" s="12" t="s">
        <v>31</v>
      </c>
      <c r="AX406" s="12" t="s">
        <v>73</v>
      </c>
      <c r="AY406" s="271" t="s">
        <v>208</v>
      </c>
    </row>
    <row r="407" s="13" customFormat="1">
      <c r="B407" s="272"/>
      <c r="C407" s="273"/>
      <c r="D407" s="262" t="s">
        <v>1513</v>
      </c>
      <c r="E407" s="274" t="s">
        <v>1</v>
      </c>
      <c r="F407" s="275" t="s">
        <v>1515</v>
      </c>
      <c r="G407" s="273"/>
      <c r="H407" s="276">
        <v>64.043999999999997</v>
      </c>
      <c r="I407" s="277"/>
      <c r="J407" s="273"/>
      <c r="K407" s="273"/>
      <c r="L407" s="278"/>
      <c r="M407" s="279"/>
      <c r="N407" s="280"/>
      <c r="O407" s="280"/>
      <c r="P407" s="280"/>
      <c r="Q407" s="280"/>
      <c r="R407" s="280"/>
      <c r="S407" s="280"/>
      <c r="T407" s="281"/>
      <c r="AT407" s="282" t="s">
        <v>1513</v>
      </c>
      <c r="AU407" s="282" t="s">
        <v>83</v>
      </c>
      <c r="AV407" s="13" t="s">
        <v>221</v>
      </c>
      <c r="AW407" s="13" t="s">
        <v>31</v>
      </c>
      <c r="AX407" s="13" t="s">
        <v>81</v>
      </c>
      <c r="AY407" s="282" t="s">
        <v>208</v>
      </c>
    </row>
    <row r="408" s="1" customFormat="1" ht="24" customHeight="1">
      <c r="B408" s="37"/>
      <c r="C408" s="224" t="s">
        <v>614</v>
      </c>
      <c r="D408" s="224" t="s">
        <v>209</v>
      </c>
      <c r="E408" s="225" t="s">
        <v>1887</v>
      </c>
      <c r="F408" s="226" t="s">
        <v>1888</v>
      </c>
      <c r="G408" s="227" t="s">
        <v>600</v>
      </c>
      <c r="H408" s="228">
        <v>25</v>
      </c>
      <c r="I408" s="229"/>
      <c r="J408" s="230">
        <f>ROUND(I408*H408,2)</f>
        <v>0</v>
      </c>
      <c r="K408" s="226" t="s">
        <v>1</v>
      </c>
      <c r="L408" s="42"/>
      <c r="M408" s="231" t="s">
        <v>1</v>
      </c>
      <c r="N408" s="232" t="s">
        <v>38</v>
      </c>
      <c r="O408" s="85"/>
      <c r="P408" s="233">
        <f>O408*H408</f>
        <v>0</v>
      </c>
      <c r="Q408" s="233">
        <v>0</v>
      </c>
      <c r="R408" s="233">
        <f>Q408*H408</f>
        <v>0</v>
      </c>
      <c r="S408" s="233">
        <v>0</v>
      </c>
      <c r="T408" s="234">
        <f>S408*H408</f>
        <v>0</v>
      </c>
      <c r="AR408" s="235" t="s">
        <v>221</v>
      </c>
      <c r="AT408" s="235" t="s">
        <v>209</v>
      </c>
      <c r="AU408" s="235" t="s">
        <v>83</v>
      </c>
      <c r="AY408" s="16" t="s">
        <v>208</v>
      </c>
      <c r="BE408" s="236">
        <f>IF(N408="základní",J408,0)</f>
        <v>0</v>
      </c>
      <c r="BF408" s="236">
        <f>IF(N408="snížená",J408,0)</f>
        <v>0</v>
      </c>
      <c r="BG408" s="236">
        <f>IF(N408="zákl. přenesená",J408,0)</f>
        <v>0</v>
      </c>
      <c r="BH408" s="236">
        <f>IF(N408="sníž. přenesená",J408,0)</f>
        <v>0</v>
      </c>
      <c r="BI408" s="236">
        <f>IF(N408="nulová",J408,0)</f>
        <v>0</v>
      </c>
      <c r="BJ408" s="16" t="s">
        <v>81</v>
      </c>
      <c r="BK408" s="236">
        <f>ROUND(I408*H408,2)</f>
        <v>0</v>
      </c>
      <c r="BL408" s="16" t="s">
        <v>221</v>
      </c>
      <c r="BM408" s="235" t="s">
        <v>1889</v>
      </c>
    </row>
    <row r="409" s="12" customFormat="1">
      <c r="B409" s="260"/>
      <c r="C409" s="261"/>
      <c r="D409" s="262" t="s">
        <v>1513</v>
      </c>
      <c r="E409" s="263" t="s">
        <v>1</v>
      </c>
      <c r="F409" s="264" t="s">
        <v>1890</v>
      </c>
      <c r="G409" s="261"/>
      <c r="H409" s="265">
        <v>25</v>
      </c>
      <c r="I409" s="266"/>
      <c r="J409" s="261"/>
      <c r="K409" s="261"/>
      <c r="L409" s="267"/>
      <c r="M409" s="268"/>
      <c r="N409" s="269"/>
      <c r="O409" s="269"/>
      <c r="P409" s="269"/>
      <c r="Q409" s="269"/>
      <c r="R409" s="269"/>
      <c r="S409" s="269"/>
      <c r="T409" s="270"/>
      <c r="AT409" s="271" t="s">
        <v>1513</v>
      </c>
      <c r="AU409" s="271" t="s">
        <v>83</v>
      </c>
      <c r="AV409" s="12" t="s">
        <v>83</v>
      </c>
      <c r="AW409" s="12" t="s">
        <v>31</v>
      </c>
      <c r="AX409" s="12" t="s">
        <v>73</v>
      </c>
      <c r="AY409" s="271" t="s">
        <v>208</v>
      </c>
    </row>
    <row r="410" s="13" customFormat="1">
      <c r="B410" s="272"/>
      <c r="C410" s="273"/>
      <c r="D410" s="262" t="s">
        <v>1513</v>
      </c>
      <c r="E410" s="274" t="s">
        <v>1</v>
      </c>
      <c r="F410" s="275" t="s">
        <v>1515</v>
      </c>
      <c r="G410" s="273"/>
      <c r="H410" s="276">
        <v>25</v>
      </c>
      <c r="I410" s="277"/>
      <c r="J410" s="273"/>
      <c r="K410" s="273"/>
      <c r="L410" s="278"/>
      <c r="M410" s="279"/>
      <c r="N410" s="280"/>
      <c r="O410" s="280"/>
      <c r="P410" s="280"/>
      <c r="Q410" s="280"/>
      <c r="R410" s="280"/>
      <c r="S410" s="280"/>
      <c r="T410" s="281"/>
      <c r="AT410" s="282" t="s">
        <v>1513</v>
      </c>
      <c r="AU410" s="282" t="s">
        <v>83</v>
      </c>
      <c r="AV410" s="13" t="s">
        <v>221</v>
      </c>
      <c r="AW410" s="13" t="s">
        <v>31</v>
      </c>
      <c r="AX410" s="13" t="s">
        <v>81</v>
      </c>
      <c r="AY410" s="282" t="s">
        <v>208</v>
      </c>
    </row>
    <row r="411" s="1" customFormat="1" ht="24" customHeight="1">
      <c r="B411" s="37"/>
      <c r="C411" s="224" t="s">
        <v>619</v>
      </c>
      <c r="D411" s="224" t="s">
        <v>209</v>
      </c>
      <c r="E411" s="225" t="s">
        <v>1891</v>
      </c>
      <c r="F411" s="226" t="s">
        <v>1892</v>
      </c>
      <c r="G411" s="227" t="s">
        <v>600</v>
      </c>
      <c r="H411" s="228">
        <v>25</v>
      </c>
      <c r="I411" s="229"/>
      <c r="J411" s="230">
        <f>ROUND(I411*H411,2)</f>
        <v>0</v>
      </c>
      <c r="K411" s="226" t="s">
        <v>1</v>
      </c>
      <c r="L411" s="42"/>
      <c r="M411" s="231" t="s">
        <v>1</v>
      </c>
      <c r="N411" s="232" t="s">
        <v>38</v>
      </c>
      <c r="O411" s="85"/>
      <c r="P411" s="233">
        <f>O411*H411</f>
        <v>0</v>
      </c>
      <c r="Q411" s="233">
        <v>0</v>
      </c>
      <c r="R411" s="233">
        <f>Q411*H411</f>
        <v>0</v>
      </c>
      <c r="S411" s="233">
        <v>0</v>
      </c>
      <c r="T411" s="234">
        <f>S411*H411</f>
        <v>0</v>
      </c>
      <c r="AR411" s="235" t="s">
        <v>221</v>
      </c>
      <c r="AT411" s="235" t="s">
        <v>209</v>
      </c>
      <c r="AU411" s="235" t="s">
        <v>83</v>
      </c>
      <c r="AY411" s="16" t="s">
        <v>208</v>
      </c>
      <c r="BE411" s="236">
        <f>IF(N411="základní",J411,0)</f>
        <v>0</v>
      </c>
      <c r="BF411" s="236">
        <f>IF(N411="snížená",J411,0)</f>
        <v>0</v>
      </c>
      <c r="BG411" s="236">
        <f>IF(N411="zákl. přenesená",J411,0)</f>
        <v>0</v>
      </c>
      <c r="BH411" s="236">
        <f>IF(N411="sníž. přenesená",J411,0)</f>
        <v>0</v>
      </c>
      <c r="BI411" s="236">
        <f>IF(N411="nulová",J411,0)</f>
        <v>0</v>
      </c>
      <c r="BJ411" s="16" t="s">
        <v>81</v>
      </c>
      <c r="BK411" s="236">
        <f>ROUND(I411*H411,2)</f>
        <v>0</v>
      </c>
      <c r="BL411" s="16" t="s">
        <v>221</v>
      </c>
      <c r="BM411" s="235" t="s">
        <v>1893</v>
      </c>
    </row>
    <row r="412" s="12" customFormat="1">
      <c r="B412" s="260"/>
      <c r="C412" s="261"/>
      <c r="D412" s="262" t="s">
        <v>1513</v>
      </c>
      <c r="E412" s="263" t="s">
        <v>1</v>
      </c>
      <c r="F412" s="264" t="s">
        <v>1894</v>
      </c>
      <c r="G412" s="261"/>
      <c r="H412" s="265">
        <v>25</v>
      </c>
      <c r="I412" s="266"/>
      <c r="J412" s="261"/>
      <c r="K412" s="261"/>
      <c r="L412" s="267"/>
      <c r="M412" s="268"/>
      <c r="N412" s="269"/>
      <c r="O412" s="269"/>
      <c r="P412" s="269"/>
      <c r="Q412" s="269"/>
      <c r="R412" s="269"/>
      <c r="S412" s="269"/>
      <c r="T412" s="270"/>
      <c r="AT412" s="271" t="s">
        <v>1513</v>
      </c>
      <c r="AU412" s="271" t="s">
        <v>83</v>
      </c>
      <c r="AV412" s="12" t="s">
        <v>83</v>
      </c>
      <c r="AW412" s="12" t="s">
        <v>31</v>
      </c>
      <c r="AX412" s="12" t="s">
        <v>73</v>
      </c>
      <c r="AY412" s="271" t="s">
        <v>208</v>
      </c>
    </row>
    <row r="413" s="13" customFormat="1">
      <c r="B413" s="272"/>
      <c r="C413" s="273"/>
      <c r="D413" s="262" t="s">
        <v>1513</v>
      </c>
      <c r="E413" s="274" t="s">
        <v>1</v>
      </c>
      <c r="F413" s="275" t="s">
        <v>1515</v>
      </c>
      <c r="G413" s="273"/>
      <c r="H413" s="276">
        <v>25</v>
      </c>
      <c r="I413" s="277"/>
      <c r="J413" s="273"/>
      <c r="K413" s="273"/>
      <c r="L413" s="278"/>
      <c r="M413" s="279"/>
      <c r="N413" s="280"/>
      <c r="O413" s="280"/>
      <c r="P413" s="280"/>
      <c r="Q413" s="280"/>
      <c r="R413" s="280"/>
      <c r="S413" s="280"/>
      <c r="T413" s="281"/>
      <c r="AT413" s="282" t="s">
        <v>1513</v>
      </c>
      <c r="AU413" s="282" t="s">
        <v>83</v>
      </c>
      <c r="AV413" s="13" t="s">
        <v>221</v>
      </c>
      <c r="AW413" s="13" t="s">
        <v>31</v>
      </c>
      <c r="AX413" s="13" t="s">
        <v>81</v>
      </c>
      <c r="AY413" s="282" t="s">
        <v>208</v>
      </c>
    </row>
    <row r="414" s="1" customFormat="1" ht="24" customHeight="1">
      <c r="B414" s="37"/>
      <c r="C414" s="224" t="s">
        <v>623</v>
      </c>
      <c r="D414" s="224" t="s">
        <v>209</v>
      </c>
      <c r="E414" s="225" t="s">
        <v>1895</v>
      </c>
      <c r="F414" s="226" t="s">
        <v>1896</v>
      </c>
      <c r="G414" s="227" t="s">
        <v>1525</v>
      </c>
      <c r="H414" s="228">
        <v>83.028000000000006</v>
      </c>
      <c r="I414" s="229"/>
      <c r="J414" s="230">
        <f>ROUND(I414*H414,2)</f>
        <v>0</v>
      </c>
      <c r="K414" s="226" t="s">
        <v>1</v>
      </c>
      <c r="L414" s="42"/>
      <c r="M414" s="231" t="s">
        <v>1</v>
      </c>
      <c r="N414" s="232" t="s">
        <v>38</v>
      </c>
      <c r="O414" s="85"/>
      <c r="P414" s="233">
        <f>O414*H414</f>
        <v>0</v>
      </c>
      <c r="Q414" s="233">
        <v>0</v>
      </c>
      <c r="R414" s="233">
        <f>Q414*H414</f>
        <v>0</v>
      </c>
      <c r="S414" s="233">
        <v>0</v>
      </c>
      <c r="T414" s="234">
        <f>S414*H414</f>
        <v>0</v>
      </c>
      <c r="AR414" s="235" t="s">
        <v>221</v>
      </c>
      <c r="AT414" s="235" t="s">
        <v>209</v>
      </c>
      <c r="AU414" s="235" t="s">
        <v>83</v>
      </c>
      <c r="AY414" s="16" t="s">
        <v>208</v>
      </c>
      <c r="BE414" s="236">
        <f>IF(N414="základní",J414,0)</f>
        <v>0</v>
      </c>
      <c r="BF414" s="236">
        <f>IF(N414="snížená",J414,0)</f>
        <v>0</v>
      </c>
      <c r="BG414" s="236">
        <f>IF(N414="zákl. přenesená",J414,0)</f>
        <v>0</v>
      </c>
      <c r="BH414" s="236">
        <f>IF(N414="sníž. přenesená",J414,0)</f>
        <v>0</v>
      </c>
      <c r="BI414" s="236">
        <f>IF(N414="nulová",J414,0)</f>
        <v>0</v>
      </c>
      <c r="BJ414" s="16" t="s">
        <v>81</v>
      </c>
      <c r="BK414" s="236">
        <f>ROUND(I414*H414,2)</f>
        <v>0</v>
      </c>
      <c r="BL414" s="16" t="s">
        <v>221</v>
      </c>
      <c r="BM414" s="235" t="s">
        <v>1897</v>
      </c>
    </row>
    <row r="415" s="12" customFormat="1">
      <c r="B415" s="260"/>
      <c r="C415" s="261"/>
      <c r="D415" s="262" t="s">
        <v>1513</v>
      </c>
      <c r="E415" s="263" t="s">
        <v>1</v>
      </c>
      <c r="F415" s="264" t="s">
        <v>1898</v>
      </c>
      <c r="G415" s="261"/>
      <c r="H415" s="265">
        <v>11.647500000000001</v>
      </c>
      <c r="I415" s="266"/>
      <c r="J415" s="261"/>
      <c r="K415" s="261"/>
      <c r="L415" s="267"/>
      <c r="M415" s="268"/>
      <c r="N415" s="269"/>
      <c r="O415" s="269"/>
      <c r="P415" s="269"/>
      <c r="Q415" s="269"/>
      <c r="R415" s="269"/>
      <c r="S415" s="269"/>
      <c r="T415" s="270"/>
      <c r="AT415" s="271" t="s">
        <v>1513</v>
      </c>
      <c r="AU415" s="271" t="s">
        <v>83</v>
      </c>
      <c r="AV415" s="12" t="s">
        <v>83</v>
      </c>
      <c r="AW415" s="12" t="s">
        <v>31</v>
      </c>
      <c r="AX415" s="12" t="s">
        <v>73</v>
      </c>
      <c r="AY415" s="271" t="s">
        <v>208</v>
      </c>
    </row>
    <row r="416" s="12" customFormat="1">
      <c r="B416" s="260"/>
      <c r="C416" s="261"/>
      <c r="D416" s="262" t="s">
        <v>1513</v>
      </c>
      <c r="E416" s="263" t="s">
        <v>1</v>
      </c>
      <c r="F416" s="264" t="s">
        <v>1899</v>
      </c>
      <c r="G416" s="261"/>
      <c r="H416" s="265">
        <v>11.634</v>
      </c>
      <c r="I416" s="266"/>
      <c r="J416" s="261"/>
      <c r="K416" s="261"/>
      <c r="L416" s="267"/>
      <c r="M416" s="268"/>
      <c r="N416" s="269"/>
      <c r="O416" s="269"/>
      <c r="P416" s="269"/>
      <c r="Q416" s="269"/>
      <c r="R416" s="269"/>
      <c r="S416" s="269"/>
      <c r="T416" s="270"/>
      <c r="AT416" s="271" t="s">
        <v>1513</v>
      </c>
      <c r="AU416" s="271" t="s">
        <v>83</v>
      </c>
      <c r="AV416" s="12" t="s">
        <v>83</v>
      </c>
      <c r="AW416" s="12" t="s">
        <v>31</v>
      </c>
      <c r="AX416" s="12" t="s">
        <v>73</v>
      </c>
      <c r="AY416" s="271" t="s">
        <v>208</v>
      </c>
    </row>
    <row r="417" s="12" customFormat="1">
      <c r="B417" s="260"/>
      <c r="C417" s="261"/>
      <c r="D417" s="262" t="s">
        <v>1513</v>
      </c>
      <c r="E417" s="263" t="s">
        <v>1</v>
      </c>
      <c r="F417" s="264" t="s">
        <v>1900</v>
      </c>
      <c r="G417" s="261"/>
      <c r="H417" s="265">
        <v>25.314</v>
      </c>
      <c r="I417" s="266"/>
      <c r="J417" s="261"/>
      <c r="K417" s="261"/>
      <c r="L417" s="267"/>
      <c r="M417" s="268"/>
      <c r="N417" s="269"/>
      <c r="O417" s="269"/>
      <c r="P417" s="269"/>
      <c r="Q417" s="269"/>
      <c r="R417" s="269"/>
      <c r="S417" s="269"/>
      <c r="T417" s="270"/>
      <c r="AT417" s="271" t="s">
        <v>1513</v>
      </c>
      <c r="AU417" s="271" t="s">
        <v>83</v>
      </c>
      <c r="AV417" s="12" t="s">
        <v>83</v>
      </c>
      <c r="AW417" s="12" t="s">
        <v>31</v>
      </c>
      <c r="AX417" s="12" t="s">
        <v>73</v>
      </c>
      <c r="AY417" s="271" t="s">
        <v>208</v>
      </c>
    </row>
    <row r="418" s="12" customFormat="1">
      <c r="B418" s="260"/>
      <c r="C418" s="261"/>
      <c r="D418" s="262" t="s">
        <v>1513</v>
      </c>
      <c r="E418" s="263" t="s">
        <v>1</v>
      </c>
      <c r="F418" s="264" t="s">
        <v>1901</v>
      </c>
      <c r="G418" s="261"/>
      <c r="H418" s="265">
        <v>-1.0800000000000001</v>
      </c>
      <c r="I418" s="266"/>
      <c r="J418" s="261"/>
      <c r="K418" s="261"/>
      <c r="L418" s="267"/>
      <c r="M418" s="268"/>
      <c r="N418" s="269"/>
      <c r="O418" s="269"/>
      <c r="P418" s="269"/>
      <c r="Q418" s="269"/>
      <c r="R418" s="269"/>
      <c r="S418" s="269"/>
      <c r="T418" s="270"/>
      <c r="AT418" s="271" t="s">
        <v>1513</v>
      </c>
      <c r="AU418" s="271" t="s">
        <v>83</v>
      </c>
      <c r="AV418" s="12" t="s">
        <v>83</v>
      </c>
      <c r="AW418" s="12" t="s">
        <v>31</v>
      </c>
      <c r="AX418" s="12" t="s">
        <v>73</v>
      </c>
      <c r="AY418" s="271" t="s">
        <v>208</v>
      </c>
    </row>
    <row r="419" s="12" customFormat="1">
      <c r="B419" s="260"/>
      <c r="C419" s="261"/>
      <c r="D419" s="262" t="s">
        <v>1513</v>
      </c>
      <c r="E419" s="263" t="s">
        <v>1</v>
      </c>
      <c r="F419" s="264" t="s">
        <v>1902</v>
      </c>
      <c r="G419" s="261"/>
      <c r="H419" s="265">
        <v>1.9762500000000001</v>
      </c>
      <c r="I419" s="266"/>
      <c r="J419" s="261"/>
      <c r="K419" s="261"/>
      <c r="L419" s="267"/>
      <c r="M419" s="268"/>
      <c r="N419" s="269"/>
      <c r="O419" s="269"/>
      <c r="P419" s="269"/>
      <c r="Q419" s="269"/>
      <c r="R419" s="269"/>
      <c r="S419" s="269"/>
      <c r="T419" s="270"/>
      <c r="AT419" s="271" t="s">
        <v>1513</v>
      </c>
      <c r="AU419" s="271" t="s">
        <v>83</v>
      </c>
      <c r="AV419" s="12" t="s">
        <v>83</v>
      </c>
      <c r="AW419" s="12" t="s">
        <v>31</v>
      </c>
      <c r="AX419" s="12" t="s">
        <v>73</v>
      </c>
      <c r="AY419" s="271" t="s">
        <v>208</v>
      </c>
    </row>
    <row r="420" s="12" customFormat="1">
      <c r="B420" s="260"/>
      <c r="C420" s="261"/>
      <c r="D420" s="262" t="s">
        <v>1513</v>
      </c>
      <c r="E420" s="263" t="s">
        <v>1</v>
      </c>
      <c r="F420" s="264" t="s">
        <v>1903</v>
      </c>
      <c r="G420" s="261"/>
      <c r="H420" s="265">
        <v>9.1159999999999997</v>
      </c>
      <c r="I420" s="266"/>
      <c r="J420" s="261"/>
      <c r="K420" s="261"/>
      <c r="L420" s="267"/>
      <c r="M420" s="268"/>
      <c r="N420" s="269"/>
      <c r="O420" s="269"/>
      <c r="P420" s="269"/>
      <c r="Q420" s="269"/>
      <c r="R420" s="269"/>
      <c r="S420" s="269"/>
      <c r="T420" s="270"/>
      <c r="AT420" s="271" t="s">
        <v>1513</v>
      </c>
      <c r="AU420" s="271" t="s">
        <v>83</v>
      </c>
      <c r="AV420" s="12" t="s">
        <v>83</v>
      </c>
      <c r="AW420" s="12" t="s">
        <v>31</v>
      </c>
      <c r="AX420" s="12" t="s">
        <v>73</v>
      </c>
      <c r="AY420" s="271" t="s">
        <v>208</v>
      </c>
    </row>
    <row r="421" s="12" customFormat="1">
      <c r="B421" s="260"/>
      <c r="C421" s="261"/>
      <c r="D421" s="262" t="s">
        <v>1513</v>
      </c>
      <c r="E421" s="263" t="s">
        <v>1</v>
      </c>
      <c r="F421" s="264" t="s">
        <v>1904</v>
      </c>
      <c r="G421" s="261"/>
      <c r="H421" s="265">
        <v>24.420000000000002</v>
      </c>
      <c r="I421" s="266"/>
      <c r="J421" s="261"/>
      <c r="K421" s="261"/>
      <c r="L421" s="267"/>
      <c r="M421" s="268"/>
      <c r="N421" s="269"/>
      <c r="O421" s="269"/>
      <c r="P421" s="269"/>
      <c r="Q421" s="269"/>
      <c r="R421" s="269"/>
      <c r="S421" s="269"/>
      <c r="T421" s="270"/>
      <c r="AT421" s="271" t="s">
        <v>1513</v>
      </c>
      <c r="AU421" s="271" t="s">
        <v>83</v>
      </c>
      <c r="AV421" s="12" t="s">
        <v>83</v>
      </c>
      <c r="AW421" s="12" t="s">
        <v>31</v>
      </c>
      <c r="AX421" s="12" t="s">
        <v>73</v>
      </c>
      <c r="AY421" s="271" t="s">
        <v>208</v>
      </c>
    </row>
    <row r="422" s="13" customFormat="1">
      <c r="B422" s="272"/>
      <c r="C422" s="273"/>
      <c r="D422" s="262" t="s">
        <v>1513</v>
      </c>
      <c r="E422" s="274" t="s">
        <v>1</v>
      </c>
      <c r="F422" s="275" t="s">
        <v>1515</v>
      </c>
      <c r="G422" s="273"/>
      <c r="H422" s="276">
        <v>83.027749999999998</v>
      </c>
      <c r="I422" s="277"/>
      <c r="J422" s="273"/>
      <c r="K422" s="273"/>
      <c r="L422" s="278"/>
      <c r="M422" s="279"/>
      <c r="N422" s="280"/>
      <c r="O422" s="280"/>
      <c r="P422" s="280"/>
      <c r="Q422" s="280"/>
      <c r="R422" s="280"/>
      <c r="S422" s="280"/>
      <c r="T422" s="281"/>
      <c r="AT422" s="282" t="s">
        <v>1513</v>
      </c>
      <c r="AU422" s="282" t="s">
        <v>83</v>
      </c>
      <c r="AV422" s="13" t="s">
        <v>221</v>
      </c>
      <c r="AW422" s="13" t="s">
        <v>31</v>
      </c>
      <c r="AX422" s="13" t="s">
        <v>81</v>
      </c>
      <c r="AY422" s="282" t="s">
        <v>208</v>
      </c>
    </row>
    <row r="423" s="1" customFormat="1" ht="16.5" customHeight="1">
      <c r="B423" s="37"/>
      <c r="C423" s="224" t="s">
        <v>627</v>
      </c>
      <c r="D423" s="224" t="s">
        <v>209</v>
      </c>
      <c r="E423" s="225" t="s">
        <v>1905</v>
      </c>
      <c r="F423" s="226" t="s">
        <v>1906</v>
      </c>
      <c r="G423" s="227" t="s">
        <v>712</v>
      </c>
      <c r="H423" s="228">
        <v>21.25</v>
      </c>
      <c r="I423" s="229"/>
      <c r="J423" s="230">
        <f>ROUND(I423*H423,2)</f>
        <v>0</v>
      </c>
      <c r="K423" s="226" t="s">
        <v>1</v>
      </c>
      <c r="L423" s="42"/>
      <c r="M423" s="231" t="s">
        <v>1</v>
      </c>
      <c r="N423" s="232" t="s">
        <v>38</v>
      </c>
      <c r="O423" s="85"/>
      <c r="P423" s="233">
        <f>O423*H423</f>
        <v>0</v>
      </c>
      <c r="Q423" s="233">
        <v>0</v>
      </c>
      <c r="R423" s="233">
        <f>Q423*H423</f>
        <v>0</v>
      </c>
      <c r="S423" s="233">
        <v>0</v>
      </c>
      <c r="T423" s="234">
        <f>S423*H423</f>
        <v>0</v>
      </c>
      <c r="AR423" s="235" t="s">
        <v>221</v>
      </c>
      <c r="AT423" s="235" t="s">
        <v>209</v>
      </c>
      <c r="AU423" s="235" t="s">
        <v>83</v>
      </c>
      <c r="AY423" s="16" t="s">
        <v>208</v>
      </c>
      <c r="BE423" s="236">
        <f>IF(N423="základní",J423,0)</f>
        <v>0</v>
      </c>
      <c r="BF423" s="236">
        <f>IF(N423="snížená",J423,0)</f>
        <v>0</v>
      </c>
      <c r="BG423" s="236">
        <f>IF(N423="zákl. přenesená",J423,0)</f>
        <v>0</v>
      </c>
      <c r="BH423" s="236">
        <f>IF(N423="sníž. přenesená",J423,0)</f>
        <v>0</v>
      </c>
      <c r="BI423" s="236">
        <f>IF(N423="nulová",J423,0)</f>
        <v>0</v>
      </c>
      <c r="BJ423" s="16" t="s">
        <v>81</v>
      </c>
      <c r="BK423" s="236">
        <f>ROUND(I423*H423,2)</f>
        <v>0</v>
      </c>
      <c r="BL423" s="16" t="s">
        <v>221</v>
      </c>
      <c r="BM423" s="235" t="s">
        <v>1907</v>
      </c>
    </row>
    <row r="424" s="12" customFormat="1">
      <c r="B424" s="260"/>
      <c r="C424" s="261"/>
      <c r="D424" s="262" t="s">
        <v>1513</v>
      </c>
      <c r="E424" s="263" t="s">
        <v>1</v>
      </c>
      <c r="F424" s="264" t="s">
        <v>1908</v>
      </c>
      <c r="G424" s="261"/>
      <c r="H424" s="265">
        <v>21.25</v>
      </c>
      <c r="I424" s="266"/>
      <c r="J424" s="261"/>
      <c r="K424" s="261"/>
      <c r="L424" s="267"/>
      <c r="M424" s="268"/>
      <c r="N424" s="269"/>
      <c r="O424" s="269"/>
      <c r="P424" s="269"/>
      <c r="Q424" s="269"/>
      <c r="R424" s="269"/>
      <c r="S424" s="269"/>
      <c r="T424" s="270"/>
      <c r="AT424" s="271" t="s">
        <v>1513</v>
      </c>
      <c r="AU424" s="271" t="s">
        <v>83</v>
      </c>
      <c r="AV424" s="12" t="s">
        <v>83</v>
      </c>
      <c r="AW424" s="12" t="s">
        <v>31</v>
      </c>
      <c r="AX424" s="12" t="s">
        <v>73</v>
      </c>
      <c r="AY424" s="271" t="s">
        <v>208</v>
      </c>
    </row>
    <row r="425" s="13" customFormat="1">
      <c r="B425" s="272"/>
      <c r="C425" s="273"/>
      <c r="D425" s="262" t="s">
        <v>1513</v>
      </c>
      <c r="E425" s="274" t="s">
        <v>1</v>
      </c>
      <c r="F425" s="275" t="s">
        <v>1515</v>
      </c>
      <c r="G425" s="273"/>
      <c r="H425" s="276">
        <v>21.25</v>
      </c>
      <c r="I425" s="277"/>
      <c r="J425" s="273"/>
      <c r="K425" s="273"/>
      <c r="L425" s="278"/>
      <c r="M425" s="279"/>
      <c r="N425" s="280"/>
      <c r="O425" s="280"/>
      <c r="P425" s="280"/>
      <c r="Q425" s="280"/>
      <c r="R425" s="280"/>
      <c r="S425" s="280"/>
      <c r="T425" s="281"/>
      <c r="AT425" s="282" t="s">
        <v>1513</v>
      </c>
      <c r="AU425" s="282" t="s">
        <v>83</v>
      </c>
      <c r="AV425" s="13" t="s">
        <v>221</v>
      </c>
      <c r="AW425" s="13" t="s">
        <v>31</v>
      </c>
      <c r="AX425" s="13" t="s">
        <v>81</v>
      </c>
      <c r="AY425" s="282" t="s">
        <v>208</v>
      </c>
    </row>
    <row r="426" s="1" customFormat="1" ht="24" customHeight="1">
      <c r="B426" s="37"/>
      <c r="C426" s="224" t="s">
        <v>631</v>
      </c>
      <c r="D426" s="224" t="s">
        <v>209</v>
      </c>
      <c r="E426" s="225" t="s">
        <v>1909</v>
      </c>
      <c r="F426" s="226" t="s">
        <v>1910</v>
      </c>
      <c r="G426" s="227" t="s">
        <v>212</v>
      </c>
      <c r="H426" s="228">
        <v>0.50800000000000001</v>
      </c>
      <c r="I426" s="229"/>
      <c r="J426" s="230">
        <f>ROUND(I426*H426,2)</f>
        <v>0</v>
      </c>
      <c r="K426" s="226" t="s">
        <v>1</v>
      </c>
      <c r="L426" s="42"/>
      <c r="M426" s="231" t="s">
        <v>1</v>
      </c>
      <c r="N426" s="232" t="s">
        <v>38</v>
      </c>
      <c r="O426" s="85"/>
      <c r="P426" s="233">
        <f>O426*H426</f>
        <v>0</v>
      </c>
      <c r="Q426" s="233">
        <v>0</v>
      </c>
      <c r="R426" s="233">
        <f>Q426*H426</f>
        <v>0</v>
      </c>
      <c r="S426" s="233">
        <v>0</v>
      </c>
      <c r="T426" s="234">
        <f>S426*H426</f>
        <v>0</v>
      </c>
      <c r="AR426" s="235" t="s">
        <v>221</v>
      </c>
      <c r="AT426" s="235" t="s">
        <v>209</v>
      </c>
      <c r="AU426" s="235" t="s">
        <v>83</v>
      </c>
      <c r="AY426" s="16" t="s">
        <v>208</v>
      </c>
      <c r="BE426" s="236">
        <f>IF(N426="základní",J426,0)</f>
        <v>0</v>
      </c>
      <c r="BF426" s="236">
        <f>IF(N426="snížená",J426,0)</f>
        <v>0</v>
      </c>
      <c r="BG426" s="236">
        <f>IF(N426="zákl. přenesená",J426,0)</f>
        <v>0</v>
      </c>
      <c r="BH426" s="236">
        <f>IF(N426="sníž. přenesená",J426,0)</f>
        <v>0</v>
      </c>
      <c r="BI426" s="236">
        <f>IF(N426="nulová",J426,0)</f>
        <v>0</v>
      </c>
      <c r="BJ426" s="16" t="s">
        <v>81</v>
      </c>
      <c r="BK426" s="236">
        <f>ROUND(I426*H426,2)</f>
        <v>0</v>
      </c>
      <c r="BL426" s="16" t="s">
        <v>221</v>
      </c>
      <c r="BM426" s="235" t="s">
        <v>1911</v>
      </c>
    </row>
    <row r="427" s="12" customFormat="1">
      <c r="B427" s="260"/>
      <c r="C427" s="261"/>
      <c r="D427" s="262" t="s">
        <v>1513</v>
      </c>
      <c r="E427" s="263" t="s">
        <v>1</v>
      </c>
      <c r="F427" s="264" t="s">
        <v>1912</v>
      </c>
      <c r="G427" s="261"/>
      <c r="H427" s="265">
        <v>0.50761421319796995</v>
      </c>
      <c r="I427" s="266"/>
      <c r="J427" s="261"/>
      <c r="K427" s="261"/>
      <c r="L427" s="267"/>
      <c r="M427" s="268"/>
      <c r="N427" s="269"/>
      <c r="O427" s="269"/>
      <c r="P427" s="269"/>
      <c r="Q427" s="269"/>
      <c r="R427" s="269"/>
      <c r="S427" s="269"/>
      <c r="T427" s="270"/>
      <c r="AT427" s="271" t="s">
        <v>1513</v>
      </c>
      <c r="AU427" s="271" t="s">
        <v>83</v>
      </c>
      <c r="AV427" s="12" t="s">
        <v>83</v>
      </c>
      <c r="AW427" s="12" t="s">
        <v>31</v>
      </c>
      <c r="AX427" s="12" t="s">
        <v>73</v>
      </c>
      <c r="AY427" s="271" t="s">
        <v>208</v>
      </c>
    </row>
    <row r="428" s="13" customFormat="1">
      <c r="B428" s="272"/>
      <c r="C428" s="273"/>
      <c r="D428" s="262" t="s">
        <v>1513</v>
      </c>
      <c r="E428" s="274" t="s">
        <v>1</v>
      </c>
      <c r="F428" s="275" t="s">
        <v>1515</v>
      </c>
      <c r="G428" s="273"/>
      <c r="H428" s="276">
        <v>0.50761421319796995</v>
      </c>
      <c r="I428" s="277"/>
      <c r="J428" s="273"/>
      <c r="K428" s="273"/>
      <c r="L428" s="278"/>
      <c r="M428" s="279"/>
      <c r="N428" s="280"/>
      <c r="O428" s="280"/>
      <c r="P428" s="280"/>
      <c r="Q428" s="280"/>
      <c r="R428" s="280"/>
      <c r="S428" s="280"/>
      <c r="T428" s="281"/>
      <c r="AT428" s="282" t="s">
        <v>1513</v>
      </c>
      <c r="AU428" s="282" t="s">
        <v>83</v>
      </c>
      <c r="AV428" s="13" t="s">
        <v>221</v>
      </c>
      <c r="AW428" s="13" t="s">
        <v>31</v>
      </c>
      <c r="AX428" s="13" t="s">
        <v>81</v>
      </c>
      <c r="AY428" s="282" t="s">
        <v>208</v>
      </c>
    </row>
    <row r="429" s="1" customFormat="1" ht="16.5" customHeight="1">
      <c r="B429" s="37"/>
      <c r="C429" s="250" t="s">
        <v>635</v>
      </c>
      <c r="D429" s="250" t="s">
        <v>281</v>
      </c>
      <c r="E429" s="251" t="s">
        <v>1913</v>
      </c>
      <c r="F429" s="252" t="s">
        <v>1914</v>
      </c>
      <c r="G429" s="253" t="s">
        <v>212</v>
      </c>
      <c r="H429" s="254">
        <v>1</v>
      </c>
      <c r="I429" s="255"/>
      <c r="J429" s="256">
        <f>ROUND(I429*H429,2)</f>
        <v>0</v>
      </c>
      <c r="K429" s="252" t="s">
        <v>1</v>
      </c>
      <c r="L429" s="257"/>
      <c r="M429" s="258" t="s">
        <v>1</v>
      </c>
      <c r="N429" s="259" t="s">
        <v>38</v>
      </c>
      <c r="O429" s="85"/>
      <c r="P429" s="233">
        <f>O429*H429</f>
        <v>0</v>
      </c>
      <c r="Q429" s="233">
        <v>0</v>
      </c>
      <c r="R429" s="233">
        <f>Q429*H429</f>
        <v>0</v>
      </c>
      <c r="S429" s="233">
        <v>0</v>
      </c>
      <c r="T429" s="234">
        <f>S429*H429</f>
        <v>0</v>
      </c>
      <c r="AR429" s="235" t="s">
        <v>285</v>
      </c>
      <c r="AT429" s="235" t="s">
        <v>281</v>
      </c>
      <c r="AU429" s="235" t="s">
        <v>83</v>
      </c>
      <c r="AY429" s="16" t="s">
        <v>208</v>
      </c>
      <c r="BE429" s="236">
        <f>IF(N429="základní",J429,0)</f>
        <v>0</v>
      </c>
      <c r="BF429" s="236">
        <f>IF(N429="snížená",J429,0)</f>
        <v>0</v>
      </c>
      <c r="BG429" s="236">
        <f>IF(N429="zákl. přenesená",J429,0)</f>
        <v>0</v>
      </c>
      <c r="BH429" s="236">
        <f>IF(N429="sníž. přenesená",J429,0)</f>
        <v>0</v>
      </c>
      <c r="BI429" s="236">
        <f>IF(N429="nulová",J429,0)</f>
        <v>0</v>
      </c>
      <c r="BJ429" s="16" t="s">
        <v>81</v>
      </c>
      <c r="BK429" s="236">
        <f>ROUND(I429*H429,2)</f>
        <v>0</v>
      </c>
      <c r="BL429" s="16" t="s">
        <v>221</v>
      </c>
      <c r="BM429" s="235" t="s">
        <v>1915</v>
      </c>
    </row>
    <row r="430" s="10" customFormat="1" ht="22.8" customHeight="1">
      <c r="B430" s="210"/>
      <c r="C430" s="211"/>
      <c r="D430" s="212" t="s">
        <v>72</v>
      </c>
      <c r="E430" s="248" t="s">
        <v>309</v>
      </c>
      <c r="F430" s="248" t="s">
        <v>1192</v>
      </c>
      <c r="G430" s="211"/>
      <c r="H430" s="211"/>
      <c r="I430" s="214"/>
      <c r="J430" s="249">
        <f>BK430</f>
        <v>0</v>
      </c>
      <c r="K430" s="211"/>
      <c r="L430" s="216"/>
      <c r="M430" s="217"/>
      <c r="N430" s="218"/>
      <c r="O430" s="218"/>
      <c r="P430" s="219">
        <f>SUM(P431:P473)</f>
        <v>0</v>
      </c>
      <c r="Q430" s="218"/>
      <c r="R430" s="219">
        <f>SUM(R431:R473)</f>
        <v>0</v>
      </c>
      <c r="S430" s="218"/>
      <c r="T430" s="220">
        <f>SUM(T431:T473)</f>
        <v>0</v>
      </c>
      <c r="AR430" s="221" t="s">
        <v>81</v>
      </c>
      <c r="AT430" s="222" t="s">
        <v>72</v>
      </c>
      <c r="AU430" s="222" t="s">
        <v>81</v>
      </c>
      <c r="AY430" s="221" t="s">
        <v>208</v>
      </c>
      <c r="BK430" s="223">
        <f>SUM(BK431:BK473)</f>
        <v>0</v>
      </c>
    </row>
    <row r="431" s="1" customFormat="1" ht="24" customHeight="1">
      <c r="B431" s="37"/>
      <c r="C431" s="224" t="s">
        <v>639</v>
      </c>
      <c r="D431" s="224" t="s">
        <v>209</v>
      </c>
      <c r="E431" s="225" t="s">
        <v>1916</v>
      </c>
      <c r="F431" s="226" t="s">
        <v>1917</v>
      </c>
      <c r="G431" s="227" t="s">
        <v>600</v>
      </c>
      <c r="H431" s="228">
        <v>43.5</v>
      </c>
      <c r="I431" s="229"/>
      <c r="J431" s="230">
        <f>ROUND(I431*H431,2)</f>
        <v>0</v>
      </c>
      <c r="K431" s="226" t="s">
        <v>1</v>
      </c>
      <c r="L431" s="42"/>
      <c r="M431" s="231" t="s">
        <v>1</v>
      </c>
      <c r="N431" s="232" t="s">
        <v>38</v>
      </c>
      <c r="O431" s="85"/>
      <c r="P431" s="233">
        <f>O431*H431</f>
        <v>0</v>
      </c>
      <c r="Q431" s="233">
        <v>0</v>
      </c>
      <c r="R431" s="233">
        <f>Q431*H431</f>
        <v>0</v>
      </c>
      <c r="S431" s="233">
        <v>0</v>
      </c>
      <c r="T431" s="234">
        <f>S431*H431</f>
        <v>0</v>
      </c>
      <c r="AR431" s="235" t="s">
        <v>221</v>
      </c>
      <c r="AT431" s="235" t="s">
        <v>209</v>
      </c>
      <c r="AU431" s="235" t="s">
        <v>83</v>
      </c>
      <c r="AY431" s="16" t="s">
        <v>208</v>
      </c>
      <c r="BE431" s="236">
        <f>IF(N431="základní",J431,0)</f>
        <v>0</v>
      </c>
      <c r="BF431" s="236">
        <f>IF(N431="snížená",J431,0)</f>
        <v>0</v>
      </c>
      <c r="BG431" s="236">
        <f>IF(N431="zákl. přenesená",J431,0)</f>
        <v>0</v>
      </c>
      <c r="BH431" s="236">
        <f>IF(N431="sníž. přenesená",J431,0)</f>
        <v>0</v>
      </c>
      <c r="BI431" s="236">
        <f>IF(N431="nulová",J431,0)</f>
        <v>0</v>
      </c>
      <c r="BJ431" s="16" t="s">
        <v>81</v>
      </c>
      <c r="BK431" s="236">
        <f>ROUND(I431*H431,2)</f>
        <v>0</v>
      </c>
      <c r="BL431" s="16" t="s">
        <v>221</v>
      </c>
      <c r="BM431" s="235" t="s">
        <v>1918</v>
      </c>
    </row>
    <row r="432" s="12" customFormat="1">
      <c r="B432" s="260"/>
      <c r="C432" s="261"/>
      <c r="D432" s="262" t="s">
        <v>1513</v>
      </c>
      <c r="E432" s="263" t="s">
        <v>1</v>
      </c>
      <c r="F432" s="264" t="s">
        <v>1919</v>
      </c>
      <c r="G432" s="261"/>
      <c r="H432" s="265">
        <v>43.5</v>
      </c>
      <c r="I432" s="266"/>
      <c r="J432" s="261"/>
      <c r="K432" s="261"/>
      <c r="L432" s="267"/>
      <c r="M432" s="268"/>
      <c r="N432" s="269"/>
      <c r="O432" s="269"/>
      <c r="P432" s="269"/>
      <c r="Q432" s="269"/>
      <c r="R432" s="269"/>
      <c r="S432" s="269"/>
      <c r="T432" s="270"/>
      <c r="AT432" s="271" t="s">
        <v>1513</v>
      </c>
      <c r="AU432" s="271" t="s">
        <v>83</v>
      </c>
      <c r="AV432" s="12" t="s">
        <v>83</v>
      </c>
      <c r="AW432" s="12" t="s">
        <v>31</v>
      </c>
      <c r="AX432" s="12" t="s">
        <v>73</v>
      </c>
      <c r="AY432" s="271" t="s">
        <v>208</v>
      </c>
    </row>
    <row r="433" s="13" customFormat="1">
      <c r="B433" s="272"/>
      <c r="C433" s="273"/>
      <c r="D433" s="262" t="s">
        <v>1513</v>
      </c>
      <c r="E433" s="274" t="s">
        <v>1</v>
      </c>
      <c r="F433" s="275" t="s">
        <v>1515</v>
      </c>
      <c r="G433" s="273"/>
      <c r="H433" s="276">
        <v>43.5</v>
      </c>
      <c r="I433" s="277"/>
      <c r="J433" s="273"/>
      <c r="K433" s="273"/>
      <c r="L433" s="278"/>
      <c r="M433" s="279"/>
      <c r="N433" s="280"/>
      <c r="O433" s="280"/>
      <c r="P433" s="280"/>
      <c r="Q433" s="280"/>
      <c r="R433" s="280"/>
      <c r="S433" s="280"/>
      <c r="T433" s="281"/>
      <c r="AT433" s="282" t="s">
        <v>1513</v>
      </c>
      <c r="AU433" s="282" t="s">
        <v>83</v>
      </c>
      <c r="AV433" s="13" t="s">
        <v>221</v>
      </c>
      <c r="AW433" s="13" t="s">
        <v>31</v>
      </c>
      <c r="AX433" s="13" t="s">
        <v>81</v>
      </c>
      <c r="AY433" s="282" t="s">
        <v>208</v>
      </c>
    </row>
    <row r="434" s="1" customFormat="1" ht="24" customHeight="1">
      <c r="B434" s="37"/>
      <c r="C434" s="250" t="s">
        <v>643</v>
      </c>
      <c r="D434" s="250" t="s">
        <v>281</v>
      </c>
      <c r="E434" s="251" t="s">
        <v>1920</v>
      </c>
      <c r="F434" s="252" t="s">
        <v>1921</v>
      </c>
      <c r="G434" s="253" t="s">
        <v>212</v>
      </c>
      <c r="H434" s="254">
        <v>43.5</v>
      </c>
      <c r="I434" s="255"/>
      <c r="J434" s="256">
        <f>ROUND(I434*H434,2)</f>
        <v>0</v>
      </c>
      <c r="K434" s="252" t="s">
        <v>1</v>
      </c>
      <c r="L434" s="257"/>
      <c r="M434" s="258" t="s">
        <v>1</v>
      </c>
      <c r="N434" s="259" t="s">
        <v>38</v>
      </c>
      <c r="O434" s="85"/>
      <c r="P434" s="233">
        <f>O434*H434</f>
        <v>0</v>
      </c>
      <c r="Q434" s="233">
        <v>0</v>
      </c>
      <c r="R434" s="233">
        <f>Q434*H434</f>
        <v>0</v>
      </c>
      <c r="S434" s="233">
        <v>0</v>
      </c>
      <c r="T434" s="234">
        <f>S434*H434</f>
        <v>0</v>
      </c>
      <c r="AR434" s="235" t="s">
        <v>285</v>
      </c>
      <c r="AT434" s="235" t="s">
        <v>281</v>
      </c>
      <c r="AU434" s="235" t="s">
        <v>83</v>
      </c>
      <c r="AY434" s="16" t="s">
        <v>208</v>
      </c>
      <c r="BE434" s="236">
        <f>IF(N434="základní",J434,0)</f>
        <v>0</v>
      </c>
      <c r="BF434" s="236">
        <f>IF(N434="snížená",J434,0)</f>
        <v>0</v>
      </c>
      <c r="BG434" s="236">
        <f>IF(N434="zákl. přenesená",J434,0)</f>
        <v>0</v>
      </c>
      <c r="BH434" s="236">
        <f>IF(N434="sníž. přenesená",J434,0)</f>
        <v>0</v>
      </c>
      <c r="BI434" s="236">
        <f>IF(N434="nulová",J434,0)</f>
        <v>0</v>
      </c>
      <c r="BJ434" s="16" t="s">
        <v>81</v>
      </c>
      <c r="BK434" s="236">
        <f>ROUND(I434*H434,2)</f>
        <v>0</v>
      </c>
      <c r="BL434" s="16" t="s">
        <v>221</v>
      </c>
      <c r="BM434" s="235" t="s">
        <v>1922</v>
      </c>
    </row>
    <row r="435" s="1" customFormat="1" ht="24" customHeight="1">
      <c r="B435" s="37"/>
      <c r="C435" s="224" t="s">
        <v>647</v>
      </c>
      <c r="D435" s="224" t="s">
        <v>209</v>
      </c>
      <c r="E435" s="225" t="s">
        <v>1923</v>
      </c>
      <c r="F435" s="226" t="s">
        <v>1924</v>
      </c>
      <c r="G435" s="227" t="s">
        <v>712</v>
      </c>
      <c r="H435" s="228">
        <v>42.5</v>
      </c>
      <c r="I435" s="229"/>
      <c r="J435" s="230">
        <f>ROUND(I435*H435,2)</f>
        <v>0</v>
      </c>
      <c r="K435" s="226" t="s">
        <v>1</v>
      </c>
      <c r="L435" s="42"/>
      <c r="M435" s="231" t="s">
        <v>1</v>
      </c>
      <c r="N435" s="232" t="s">
        <v>38</v>
      </c>
      <c r="O435" s="85"/>
      <c r="P435" s="233">
        <f>O435*H435</f>
        <v>0</v>
      </c>
      <c r="Q435" s="233">
        <v>0</v>
      </c>
      <c r="R435" s="233">
        <f>Q435*H435</f>
        <v>0</v>
      </c>
      <c r="S435" s="233">
        <v>0</v>
      </c>
      <c r="T435" s="234">
        <f>S435*H435</f>
        <v>0</v>
      </c>
      <c r="AR435" s="235" t="s">
        <v>221</v>
      </c>
      <c r="AT435" s="235" t="s">
        <v>209</v>
      </c>
      <c r="AU435" s="235" t="s">
        <v>83</v>
      </c>
      <c r="AY435" s="16" t="s">
        <v>208</v>
      </c>
      <c r="BE435" s="236">
        <f>IF(N435="základní",J435,0)</f>
        <v>0</v>
      </c>
      <c r="BF435" s="236">
        <f>IF(N435="snížená",J435,0)</f>
        <v>0</v>
      </c>
      <c r="BG435" s="236">
        <f>IF(N435="zákl. přenesená",J435,0)</f>
        <v>0</v>
      </c>
      <c r="BH435" s="236">
        <f>IF(N435="sníž. přenesená",J435,0)</f>
        <v>0</v>
      </c>
      <c r="BI435" s="236">
        <f>IF(N435="nulová",J435,0)</f>
        <v>0</v>
      </c>
      <c r="BJ435" s="16" t="s">
        <v>81</v>
      </c>
      <c r="BK435" s="236">
        <f>ROUND(I435*H435,2)</f>
        <v>0</v>
      </c>
      <c r="BL435" s="16" t="s">
        <v>221</v>
      </c>
      <c r="BM435" s="235" t="s">
        <v>1925</v>
      </c>
    </row>
    <row r="436" s="12" customFormat="1">
      <c r="B436" s="260"/>
      <c r="C436" s="261"/>
      <c r="D436" s="262" t="s">
        <v>1513</v>
      </c>
      <c r="E436" s="263" t="s">
        <v>1</v>
      </c>
      <c r="F436" s="264" t="s">
        <v>1926</v>
      </c>
      <c r="G436" s="261"/>
      <c r="H436" s="265">
        <v>42.5</v>
      </c>
      <c r="I436" s="266"/>
      <c r="J436" s="261"/>
      <c r="K436" s="261"/>
      <c r="L436" s="267"/>
      <c r="M436" s="268"/>
      <c r="N436" s="269"/>
      <c r="O436" s="269"/>
      <c r="P436" s="269"/>
      <c r="Q436" s="269"/>
      <c r="R436" s="269"/>
      <c r="S436" s="269"/>
      <c r="T436" s="270"/>
      <c r="AT436" s="271" t="s">
        <v>1513</v>
      </c>
      <c r="AU436" s="271" t="s">
        <v>83</v>
      </c>
      <c r="AV436" s="12" t="s">
        <v>83</v>
      </c>
      <c r="AW436" s="12" t="s">
        <v>31</v>
      </c>
      <c r="AX436" s="12" t="s">
        <v>73</v>
      </c>
      <c r="AY436" s="271" t="s">
        <v>208</v>
      </c>
    </row>
    <row r="437" s="13" customFormat="1">
      <c r="B437" s="272"/>
      <c r="C437" s="273"/>
      <c r="D437" s="262" t="s">
        <v>1513</v>
      </c>
      <c r="E437" s="274" t="s">
        <v>1</v>
      </c>
      <c r="F437" s="275" t="s">
        <v>1515</v>
      </c>
      <c r="G437" s="273"/>
      <c r="H437" s="276">
        <v>42.5</v>
      </c>
      <c r="I437" s="277"/>
      <c r="J437" s="273"/>
      <c r="K437" s="273"/>
      <c r="L437" s="278"/>
      <c r="M437" s="279"/>
      <c r="N437" s="280"/>
      <c r="O437" s="280"/>
      <c r="P437" s="280"/>
      <c r="Q437" s="280"/>
      <c r="R437" s="280"/>
      <c r="S437" s="280"/>
      <c r="T437" s="281"/>
      <c r="AT437" s="282" t="s">
        <v>1513</v>
      </c>
      <c r="AU437" s="282" t="s">
        <v>83</v>
      </c>
      <c r="AV437" s="13" t="s">
        <v>221</v>
      </c>
      <c r="AW437" s="13" t="s">
        <v>31</v>
      </c>
      <c r="AX437" s="13" t="s">
        <v>81</v>
      </c>
      <c r="AY437" s="282" t="s">
        <v>208</v>
      </c>
    </row>
    <row r="438" s="1" customFormat="1" ht="24" customHeight="1">
      <c r="B438" s="37"/>
      <c r="C438" s="224" t="s">
        <v>651</v>
      </c>
      <c r="D438" s="224" t="s">
        <v>209</v>
      </c>
      <c r="E438" s="225" t="s">
        <v>1193</v>
      </c>
      <c r="F438" s="226" t="s">
        <v>1194</v>
      </c>
      <c r="G438" s="227" t="s">
        <v>712</v>
      </c>
      <c r="H438" s="228">
        <v>1803.0899999999999</v>
      </c>
      <c r="I438" s="229"/>
      <c r="J438" s="230">
        <f>ROUND(I438*H438,2)</f>
        <v>0</v>
      </c>
      <c r="K438" s="226" t="s">
        <v>1</v>
      </c>
      <c r="L438" s="42"/>
      <c r="M438" s="231" t="s">
        <v>1</v>
      </c>
      <c r="N438" s="232" t="s">
        <v>38</v>
      </c>
      <c r="O438" s="85"/>
      <c r="P438" s="233">
        <f>O438*H438</f>
        <v>0</v>
      </c>
      <c r="Q438" s="233">
        <v>0</v>
      </c>
      <c r="R438" s="233">
        <f>Q438*H438</f>
        <v>0</v>
      </c>
      <c r="S438" s="233">
        <v>0</v>
      </c>
      <c r="T438" s="234">
        <f>S438*H438</f>
        <v>0</v>
      </c>
      <c r="AR438" s="235" t="s">
        <v>221</v>
      </c>
      <c r="AT438" s="235" t="s">
        <v>209</v>
      </c>
      <c r="AU438" s="235" t="s">
        <v>83</v>
      </c>
      <c r="AY438" s="16" t="s">
        <v>208</v>
      </c>
      <c r="BE438" s="236">
        <f>IF(N438="základní",J438,0)</f>
        <v>0</v>
      </c>
      <c r="BF438" s="236">
        <f>IF(N438="snížená",J438,0)</f>
        <v>0</v>
      </c>
      <c r="BG438" s="236">
        <f>IF(N438="zákl. přenesená",J438,0)</f>
        <v>0</v>
      </c>
      <c r="BH438" s="236">
        <f>IF(N438="sníž. přenesená",J438,0)</f>
        <v>0</v>
      </c>
      <c r="BI438" s="236">
        <f>IF(N438="nulová",J438,0)</f>
        <v>0</v>
      </c>
      <c r="BJ438" s="16" t="s">
        <v>81</v>
      </c>
      <c r="BK438" s="236">
        <f>ROUND(I438*H438,2)</f>
        <v>0</v>
      </c>
      <c r="BL438" s="16" t="s">
        <v>221</v>
      </c>
      <c r="BM438" s="235" t="s">
        <v>1927</v>
      </c>
    </row>
    <row r="439" s="12" customFormat="1">
      <c r="B439" s="260"/>
      <c r="C439" s="261"/>
      <c r="D439" s="262" t="s">
        <v>1513</v>
      </c>
      <c r="E439" s="263" t="s">
        <v>1</v>
      </c>
      <c r="F439" s="264" t="s">
        <v>1928</v>
      </c>
      <c r="G439" s="261"/>
      <c r="H439" s="265">
        <v>171.59999999999999</v>
      </c>
      <c r="I439" s="266"/>
      <c r="J439" s="261"/>
      <c r="K439" s="261"/>
      <c r="L439" s="267"/>
      <c r="M439" s="268"/>
      <c r="N439" s="269"/>
      <c r="O439" s="269"/>
      <c r="P439" s="269"/>
      <c r="Q439" s="269"/>
      <c r="R439" s="269"/>
      <c r="S439" s="269"/>
      <c r="T439" s="270"/>
      <c r="AT439" s="271" t="s">
        <v>1513</v>
      </c>
      <c r="AU439" s="271" t="s">
        <v>83</v>
      </c>
      <c r="AV439" s="12" t="s">
        <v>83</v>
      </c>
      <c r="AW439" s="12" t="s">
        <v>31</v>
      </c>
      <c r="AX439" s="12" t="s">
        <v>73</v>
      </c>
      <c r="AY439" s="271" t="s">
        <v>208</v>
      </c>
    </row>
    <row r="440" s="12" customFormat="1">
      <c r="B440" s="260"/>
      <c r="C440" s="261"/>
      <c r="D440" s="262" t="s">
        <v>1513</v>
      </c>
      <c r="E440" s="263" t="s">
        <v>1</v>
      </c>
      <c r="F440" s="264" t="s">
        <v>1929</v>
      </c>
      <c r="G440" s="261"/>
      <c r="H440" s="265">
        <v>129.32499999999999</v>
      </c>
      <c r="I440" s="266"/>
      <c r="J440" s="261"/>
      <c r="K440" s="261"/>
      <c r="L440" s="267"/>
      <c r="M440" s="268"/>
      <c r="N440" s="269"/>
      <c r="O440" s="269"/>
      <c r="P440" s="269"/>
      <c r="Q440" s="269"/>
      <c r="R440" s="269"/>
      <c r="S440" s="269"/>
      <c r="T440" s="270"/>
      <c r="AT440" s="271" t="s">
        <v>1513</v>
      </c>
      <c r="AU440" s="271" t="s">
        <v>83</v>
      </c>
      <c r="AV440" s="12" t="s">
        <v>83</v>
      </c>
      <c r="AW440" s="12" t="s">
        <v>31</v>
      </c>
      <c r="AX440" s="12" t="s">
        <v>73</v>
      </c>
      <c r="AY440" s="271" t="s">
        <v>208</v>
      </c>
    </row>
    <row r="441" s="12" customFormat="1">
      <c r="B441" s="260"/>
      <c r="C441" s="261"/>
      <c r="D441" s="262" t="s">
        <v>1513</v>
      </c>
      <c r="E441" s="263" t="s">
        <v>1</v>
      </c>
      <c r="F441" s="264" t="s">
        <v>1930</v>
      </c>
      <c r="G441" s="261"/>
      <c r="H441" s="265">
        <v>129.32499999999999</v>
      </c>
      <c r="I441" s="266"/>
      <c r="J441" s="261"/>
      <c r="K441" s="261"/>
      <c r="L441" s="267"/>
      <c r="M441" s="268"/>
      <c r="N441" s="269"/>
      <c r="O441" s="269"/>
      <c r="P441" s="269"/>
      <c r="Q441" s="269"/>
      <c r="R441" s="269"/>
      <c r="S441" s="269"/>
      <c r="T441" s="270"/>
      <c r="AT441" s="271" t="s">
        <v>1513</v>
      </c>
      <c r="AU441" s="271" t="s">
        <v>83</v>
      </c>
      <c r="AV441" s="12" t="s">
        <v>83</v>
      </c>
      <c r="AW441" s="12" t="s">
        <v>31</v>
      </c>
      <c r="AX441" s="12" t="s">
        <v>73</v>
      </c>
      <c r="AY441" s="271" t="s">
        <v>208</v>
      </c>
    </row>
    <row r="442" s="12" customFormat="1">
      <c r="B442" s="260"/>
      <c r="C442" s="261"/>
      <c r="D442" s="262" t="s">
        <v>1513</v>
      </c>
      <c r="E442" s="263" t="s">
        <v>1</v>
      </c>
      <c r="F442" s="264" t="s">
        <v>1931</v>
      </c>
      <c r="G442" s="261"/>
      <c r="H442" s="265">
        <v>138.59999999999999</v>
      </c>
      <c r="I442" s="266"/>
      <c r="J442" s="261"/>
      <c r="K442" s="261"/>
      <c r="L442" s="267"/>
      <c r="M442" s="268"/>
      <c r="N442" s="269"/>
      <c r="O442" s="269"/>
      <c r="P442" s="269"/>
      <c r="Q442" s="269"/>
      <c r="R442" s="269"/>
      <c r="S442" s="269"/>
      <c r="T442" s="270"/>
      <c r="AT442" s="271" t="s">
        <v>1513</v>
      </c>
      <c r="AU442" s="271" t="s">
        <v>83</v>
      </c>
      <c r="AV442" s="12" t="s">
        <v>83</v>
      </c>
      <c r="AW442" s="12" t="s">
        <v>31</v>
      </c>
      <c r="AX442" s="12" t="s">
        <v>73</v>
      </c>
      <c r="AY442" s="271" t="s">
        <v>208</v>
      </c>
    </row>
    <row r="443" s="12" customFormat="1">
      <c r="B443" s="260"/>
      <c r="C443" s="261"/>
      <c r="D443" s="262" t="s">
        <v>1513</v>
      </c>
      <c r="E443" s="263" t="s">
        <v>1</v>
      </c>
      <c r="F443" s="264" t="s">
        <v>1932</v>
      </c>
      <c r="G443" s="261"/>
      <c r="H443" s="265">
        <v>126.24</v>
      </c>
      <c r="I443" s="266"/>
      <c r="J443" s="261"/>
      <c r="K443" s="261"/>
      <c r="L443" s="267"/>
      <c r="M443" s="268"/>
      <c r="N443" s="269"/>
      <c r="O443" s="269"/>
      <c r="P443" s="269"/>
      <c r="Q443" s="269"/>
      <c r="R443" s="269"/>
      <c r="S443" s="269"/>
      <c r="T443" s="270"/>
      <c r="AT443" s="271" t="s">
        <v>1513</v>
      </c>
      <c r="AU443" s="271" t="s">
        <v>83</v>
      </c>
      <c r="AV443" s="12" t="s">
        <v>83</v>
      </c>
      <c r="AW443" s="12" t="s">
        <v>31</v>
      </c>
      <c r="AX443" s="12" t="s">
        <v>73</v>
      </c>
      <c r="AY443" s="271" t="s">
        <v>208</v>
      </c>
    </row>
    <row r="444" s="12" customFormat="1">
      <c r="B444" s="260"/>
      <c r="C444" s="261"/>
      <c r="D444" s="262" t="s">
        <v>1513</v>
      </c>
      <c r="E444" s="263" t="s">
        <v>1</v>
      </c>
      <c r="F444" s="264" t="s">
        <v>1933</v>
      </c>
      <c r="G444" s="261"/>
      <c r="H444" s="265">
        <v>730</v>
      </c>
      <c r="I444" s="266"/>
      <c r="J444" s="261"/>
      <c r="K444" s="261"/>
      <c r="L444" s="267"/>
      <c r="M444" s="268"/>
      <c r="N444" s="269"/>
      <c r="O444" s="269"/>
      <c r="P444" s="269"/>
      <c r="Q444" s="269"/>
      <c r="R444" s="269"/>
      <c r="S444" s="269"/>
      <c r="T444" s="270"/>
      <c r="AT444" s="271" t="s">
        <v>1513</v>
      </c>
      <c r="AU444" s="271" t="s">
        <v>83</v>
      </c>
      <c r="AV444" s="12" t="s">
        <v>83</v>
      </c>
      <c r="AW444" s="12" t="s">
        <v>31</v>
      </c>
      <c r="AX444" s="12" t="s">
        <v>73</v>
      </c>
      <c r="AY444" s="271" t="s">
        <v>208</v>
      </c>
    </row>
    <row r="445" s="12" customFormat="1">
      <c r="B445" s="260"/>
      <c r="C445" s="261"/>
      <c r="D445" s="262" t="s">
        <v>1513</v>
      </c>
      <c r="E445" s="263" t="s">
        <v>1</v>
      </c>
      <c r="F445" s="264" t="s">
        <v>1934</v>
      </c>
      <c r="G445" s="261"/>
      <c r="H445" s="265">
        <v>378</v>
      </c>
      <c r="I445" s="266"/>
      <c r="J445" s="261"/>
      <c r="K445" s="261"/>
      <c r="L445" s="267"/>
      <c r="M445" s="268"/>
      <c r="N445" s="269"/>
      <c r="O445" s="269"/>
      <c r="P445" s="269"/>
      <c r="Q445" s="269"/>
      <c r="R445" s="269"/>
      <c r="S445" s="269"/>
      <c r="T445" s="270"/>
      <c r="AT445" s="271" t="s">
        <v>1513</v>
      </c>
      <c r="AU445" s="271" t="s">
        <v>83</v>
      </c>
      <c r="AV445" s="12" t="s">
        <v>83</v>
      </c>
      <c r="AW445" s="12" t="s">
        <v>31</v>
      </c>
      <c r="AX445" s="12" t="s">
        <v>73</v>
      </c>
      <c r="AY445" s="271" t="s">
        <v>208</v>
      </c>
    </row>
    <row r="446" s="13" customFormat="1">
      <c r="B446" s="272"/>
      <c r="C446" s="273"/>
      <c r="D446" s="262" t="s">
        <v>1513</v>
      </c>
      <c r="E446" s="274" t="s">
        <v>1</v>
      </c>
      <c r="F446" s="275" t="s">
        <v>1515</v>
      </c>
      <c r="G446" s="273"/>
      <c r="H446" s="276">
        <v>1803.0899999999999</v>
      </c>
      <c r="I446" s="277"/>
      <c r="J446" s="273"/>
      <c r="K446" s="273"/>
      <c r="L446" s="278"/>
      <c r="M446" s="279"/>
      <c r="N446" s="280"/>
      <c r="O446" s="280"/>
      <c r="P446" s="280"/>
      <c r="Q446" s="280"/>
      <c r="R446" s="280"/>
      <c r="S446" s="280"/>
      <c r="T446" s="281"/>
      <c r="AT446" s="282" t="s">
        <v>1513</v>
      </c>
      <c r="AU446" s="282" t="s">
        <v>83</v>
      </c>
      <c r="AV446" s="13" t="s">
        <v>221</v>
      </c>
      <c r="AW446" s="13" t="s">
        <v>31</v>
      </c>
      <c r="AX446" s="13" t="s">
        <v>81</v>
      </c>
      <c r="AY446" s="282" t="s">
        <v>208</v>
      </c>
    </row>
    <row r="447" s="1" customFormat="1" ht="24" customHeight="1">
      <c r="B447" s="37"/>
      <c r="C447" s="224" t="s">
        <v>655</v>
      </c>
      <c r="D447" s="224" t="s">
        <v>209</v>
      </c>
      <c r="E447" s="225" t="s">
        <v>1935</v>
      </c>
      <c r="F447" s="226" t="s">
        <v>1936</v>
      </c>
      <c r="G447" s="227" t="s">
        <v>712</v>
      </c>
      <c r="H447" s="228">
        <v>54092.699999999997</v>
      </c>
      <c r="I447" s="229"/>
      <c r="J447" s="230">
        <f>ROUND(I447*H447,2)</f>
        <v>0</v>
      </c>
      <c r="K447" s="226" t="s">
        <v>1</v>
      </c>
      <c r="L447" s="42"/>
      <c r="M447" s="231" t="s">
        <v>1</v>
      </c>
      <c r="N447" s="232" t="s">
        <v>38</v>
      </c>
      <c r="O447" s="85"/>
      <c r="P447" s="233">
        <f>O447*H447</f>
        <v>0</v>
      </c>
      <c r="Q447" s="233">
        <v>0</v>
      </c>
      <c r="R447" s="233">
        <f>Q447*H447</f>
        <v>0</v>
      </c>
      <c r="S447" s="233">
        <v>0</v>
      </c>
      <c r="T447" s="234">
        <f>S447*H447</f>
        <v>0</v>
      </c>
      <c r="AR447" s="235" t="s">
        <v>221</v>
      </c>
      <c r="AT447" s="235" t="s">
        <v>209</v>
      </c>
      <c r="AU447" s="235" t="s">
        <v>83</v>
      </c>
      <c r="AY447" s="16" t="s">
        <v>208</v>
      </c>
      <c r="BE447" s="236">
        <f>IF(N447="základní",J447,0)</f>
        <v>0</v>
      </c>
      <c r="BF447" s="236">
        <f>IF(N447="snížená",J447,0)</f>
        <v>0</v>
      </c>
      <c r="BG447" s="236">
        <f>IF(N447="zákl. přenesená",J447,0)</f>
        <v>0</v>
      </c>
      <c r="BH447" s="236">
        <f>IF(N447="sníž. přenesená",J447,0)</f>
        <v>0</v>
      </c>
      <c r="BI447" s="236">
        <f>IF(N447="nulová",J447,0)</f>
        <v>0</v>
      </c>
      <c r="BJ447" s="16" t="s">
        <v>81</v>
      </c>
      <c r="BK447" s="236">
        <f>ROUND(I447*H447,2)</f>
        <v>0</v>
      </c>
      <c r="BL447" s="16" t="s">
        <v>221</v>
      </c>
      <c r="BM447" s="235" t="s">
        <v>1937</v>
      </c>
    </row>
    <row r="448" s="12" customFormat="1">
      <c r="B448" s="260"/>
      <c r="C448" s="261"/>
      <c r="D448" s="262" t="s">
        <v>1513</v>
      </c>
      <c r="E448" s="263" t="s">
        <v>1</v>
      </c>
      <c r="F448" s="264" t="s">
        <v>1938</v>
      </c>
      <c r="G448" s="261"/>
      <c r="H448" s="265">
        <v>54092.699999999997</v>
      </c>
      <c r="I448" s="266"/>
      <c r="J448" s="261"/>
      <c r="K448" s="261"/>
      <c r="L448" s="267"/>
      <c r="M448" s="268"/>
      <c r="N448" s="269"/>
      <c r="O448" s="269"/>
      <c r="P448" s="269"/>
      <c r="Q448" s="269"/>
      <c r="R448" s="269"/>
      <c r="S448" s="269"/>
      <c r="T448" s="270"/>
      <c r="AT448" s="271" t="s">
        <v>1513</v>
      </c>
      <c r="AU448" s="271" t="s">
        <v>83</v>
      </c>
      <c r="AV448" s="12" t="s">
        <v>83</v>
      </c>
      <c r="AW448" s="12" t="s">
        <v>31</v>
      </c>
      <c r="AX448" s="12" t="s">
        <v>73</v>
      </c>
      <c r="AY448" s="271" t="s">
        <v>208</v>
      </c>
    </row>
    <row r="449" s="13" customFormat="1">
      <c r="B449" s="272"/>
      <c r="C449" s="273"/>
      <c r="D449" s="262" t="s">
        <v>1513</v>
      </c>
      <c r="E449" s="274" t="s">
        <v>1</v>
      </c>
      <c r="F449" s="275" t="s">
        <v>1515</v>
      </c>
      <c r="G449" s="273"/>
      <c r="H449" s="276">
        <v>54092.699999999997</v>
      </c>
      <c r="I449" s="277"/>
      <c r="J449" s="273"/>
      <c r="K449" s="273"/>
      <c r="L449" s="278"/>
      <c r="M449" s="279"/>
      <c r="N449" s="280"/>
      <c r="O449" s="280"/>
      <c r="P449" s="280"/>
      <c r="Q449" s="280"/>
      <c r="R449" s="280"/>
      <c r="S449" s="280"/>
      <c r="T449" s="281"/>
      <c r="AT449" s="282" t="s">
        <v>1513</v>
      </c>
      <c r="AU449" s="282" t="s">
        <v>83</v>
      </c>
      <c r="AV449" s="13" t="s">
        <v>221</v>
      </c>
      <c r="AW449" s="13" t="s">
        <v>31</v>
      </c>
      <c r="AX449" s="13" t="s">
        <v>81</v>
      </c>
      <c r="AY449" s="282" t="s">
        <v>208</v>
      </c>
    </row>
    <row r="450" s="1" customFormat="1" ht="24" customHeight="1">
      <c r="B450" s="37"/>
      <c r="C450" s="224" t="s">
        <v>659</v>
      </c>
      <c r="D450" s="224" t="s">
        <v>209</v>
      </c>
      <c r="E450" s="225" t="s">
        <v>1197</v>
      </c>
      <c r="F450" s="226" t="s">
        <v>1198</v>
      </c>
      <c r="G450" s="227" t="s">
        <v>712</v>
      </c>
      <c r="H450" s="228">
        <v>1803.0899999999999</v>
      </c>
      <c r="I450" s="229"/>
      <c r="J450" s="230">
        <f>ROUND(I450*H450,2)</f>
        <v>0</v>
      </c>
      <c r="K450" s="226" t="s">
        <v>1</v>
      </c>
      <c r="L450" s="42"/>
      <c r="M450" s="231" t="s">
        <v>1</v>
      </c>
      <c r="N450" s="232" t="s">
        <v>38</v>
      </c>
      <c r="O450" s="85"/>
      <c r="P450" s="233">
        <f>O450*H450</f>
        <v>0</v>
      </c>
      <c r="Q450" s="233">
        <v>0</v>
      </c>
      <c r="R450" s="233">
        <f>Q450*H450</f>
        <v>0</v>
      </c>
      <c r="S450" s="233">
        <v>0</v>
      </c>
      <c r="T450" s="234">
        <f>S450*H450</f>
        <v>0</v>
      </c>
      <c r="AR450" s="235" t="s">
        <v>221</v>
      </c>
      <c r="AT450" s="235" t="s">
        <v>209</v>
      </c>
      <c r="AU450" s="235" t="s">
        <v>83</v>
      </c>
      <c r="AY450" s="16" t="s">
        <v>208</v>
      </c>
      <c r="BE450" s="236">
        <f>IF(N450="základní",J450,0)</f>
        <v>0</v>
      </c>
      <c r="BF450" s="236">
        <f>IF(N450="snížená",J450,0)</f>
        <v>0</v>
      </c>
      <c r="BG450" s="236">
        <f>IF(N450="zákl. přenesená",J450,0)</f>
        <v>0</v>
      </c>
      <c r="BH450" s="236">
        <f>IF(N450="sníž. přenesená",J450,0)</f>
        <v>0</v>
      </c>
      <c r="BI450" s="236">
        <f>IF(N450="nulová",J450,0)</f>
        <v>0</v>
      </c>
      <c r="BJ450" s="16" t="s">
        <v>81</v>
      </c>
      <c r="BK450" s="236">
        <f>ROUND(I450*H450,2)</f>
        <v>0</v>
      </c>
      <c r="BL450" s="16" t="s">
        <v>221</v>
      </c>
      <c r="BM450" s="235" t="s">
        <v>1939</v>
      </c>
    </row>
    <row r="451" s="1" customFormat="1" ht="24" customHeight="1">
      <c r="B451" s="37"/>
      <c r="C451" s="224" t="s">
        <v>663</v>
      </c>
      <c r="D451" s="224" t="s">
        <v>209</v>
      </c>
      <c r="E451" s="225" t="s">
        <v>1940</v>
      </c>
      <c r="F451" s="226" t="s">
        <v>1941</v>
      </c>
      <c r="G451" s="227" t="s">
        <v>712</v>
      </c>
      <c r="H451" s="228">
        <v>15.6</v>
      </c>
      <c r="I451" s="229"/>
      <c r="J451" s="230">
        <f>ROUND(I451*H451,2)</f>
        <v>0</v>
      </c>
      <c r="K451" s="226" t="s">
        <v>1</v>
      </c>
      <c r="L451" s="42"/>
      <c r="M451" s="231" t="s">
        <v>1</v>
      </c>
      <c r="N451" s="232" t="s">
        <v>38</v>
      </c>
      <c r="O451" s="85"/>
      <c r="P451" s="233">
        <f>O451*H451</f>
        <v>0</v>
      </c>
      <c r="Q451" s="233">
        <v>0</v>
      </c>
      <c r="R451" s="233">
        <f>Q451*H451</f>
        <v>0</v>
      </c>
      <c r="S451" s="233">
        <v>0</v>
      </c>
      <c r="T451" s="234">
        <f>S451*H451</f>
        <v>0</v>
      </c>
      <c r="AR451" s="235" t="s">
        <v>221</v>
      </c>
      <c r="AT451" s="235" t="s">
        <v>209</v>
      </c>
      <c r="AU451" s="235" t="s">
        <v>83</v>
      </c>
      <c r="AY451" s="16" t="s">
        <v>208</v>
      </c>
      <c r="BE451" s="236">
        <f>IF(N451="základní",J451,0)</f>
        <v>0</v>
      </c>
      <c r="BF451" s="236">
        <f>IF(N451="snížená",J451,0)</f>
        <v>0</v>
      </c>
      <c r="BG451" s="236">
        <f>IF(N451="zákl. přenesená",J451,0)</f>
        <v>0</v>
      </c>
      <c r="BH451" s="236">
        <f>IF(N451="sníž. přenesená",J451,0)</f>
        <v>0</v>
      </c>
      <c r="BI451" s="236">
        <f>IF(N451="nulová",J451,0)</f>
        <v>0</v>
      </c>
      <c r="BJ451" s="16" t="s">
        <v>81</v>
      </c>
      <c r="BK451" s="236">
        <f>ROUND(I451*H451,2)</f>
        <v>0</v>
      </c>
      <c r="BL451" s="16" t="s">
        <v>221</v>
      </c>
      <c r="BM451" s="235" t="s">
        <v>1942</v>
      </c>
    </row>
    <row r="452" s="12" customFormat="1">
      <c r="B452" s="260"/>
      <c r="C452" s="261"/>
      <c r="D452" s="262" t="s">
        <v>1513</v>
      </c>
      <c r="E452" s="263" t="s">
        <v>1</v>
      </c>
      <c r="F452" s="264" t="s">
        <v>1943</v>
      </c>
      <c r="G452" s="261"/>
      <c r="H452" s="265">
        <v>15.6</v>
      </c>
      <c r="I452" s="266"/>
      <c r="J452" s="261"/>
      <c r="K452" s="261"/>
      <c r="L452" s="267"/>
      <c r="M452" s="268"/>
      <c r="N452" s="269"/>
      <c r="O452" s="269"/>
      <c r="P452" s="269"/>
      <c r="Q452" s="269"/>
      <c r="R452" s="269"/>
      <c r="S452" s="269"/>
      <c r="T452" s="270"/>
      <c r="AT452" s="271" t="s">
        <v>1513</v>
      </c>
      <c r="AU452" s="271" t="s">
        <v>83</v>
      </c>
      <c r="AV452" s="12" t="s">
        <v>83</v>
      </c>
      <c r="AW452" s="12" t="s">
        <v>31</v>
      </c>
      <c r="AX452" s="12" t="s">
        <v>73</v>
      </c>
      <c r="AY452" s="271" t="s">
        <v>208</v>
      </c>
    </row>
    <row r="453" s="13" customFormat="1">
      <c r="B453" s="272"/>
      <c r="C453" s="273"/>
      <c r="D453" s="262" t="s">
        <v>1513</v>
      </c>
      <c r="E453" s="274" t="s">
        <v>1</v>
      </c>
      <c r="F453" s="275" t="s">
        <v>1515</v>
      </c>
      <c r="G453" s="273"/>
      <c r="H453" s="276">
        <v>15.6</v>
      </c>
      <c r="I453" s="277"/>
      <c r="J453" s="273"/>
      <c r="K453" s="273"/>
      <c r="L453" s="278"/>
      <c r="M453" s="279"/>
      <c r="N453" s="280"/>
      <c r="O453" s="280"/>
      <c r="P453" s="280"/>
      <c r="Q453" s="280"/>
      <c r="R453" s="280"/>
      <c r="S453" s="280"/>
      <c r="T453" s="281"/>
      <c r="AT453" s="282" t="s">
        <v>1513</v>
      </c>
      <c r="AU453" s="282" t="s">
        <v>83</v>
      </c>
      <c r="AV453" s="13" t="s">
        <v>221</v>
      </c>
      <c r="AW453" s="13" t="s">
        <v>31</v>
      </c>
      <c r="AX453" s="13" t="s">
        <v>81</v>
      </c>
      <c r="AY453" s="282" t="s">
        <v>208</v>
      </c>
    </row>
    <row r="454" s="1" customFormat="1" ht="24" customHeight="1">
      <c r="B454" s="37"/>
      <c r="C454" s="224" t="s">
        <v>667</v>
      </c>
      <c r="D454" s="224" t="s">
        <v>209</v>
      </c>
      <c r="E454" s="225" t="s">
        <v>1944</v>
      </c>
      <c r="F454" s="226" t="s">
        <v>1945</v>
      </c>
      <c r="G454" s="227" t="s">
        <v>712</v>
      </c>
      <c r="H454" s="228">
        <v>8.5500000000000007</v>
      </c>
      <c r="I454" s="229"/>
      <c r="J454" s="230">
        <f>ROUND(I454*H454,2)</f>
        <v>0</v>
      </c>
      <c r="K454" s="226" t="s">
        <v>1</v>
      </c>
      <c r="L454" s="42"/>
      <c r="M454" s="231" t="s">
        <v>1</v>
      </c>
      <c r="N454" s="232" t="s">
        <v>38</v>
      </c>
      <c r="O454" s="85"/>
      <c r="P454" s="233">
        <f>O454*H454</f>
        <v>0</v>
      </c>
      <c r="Q454" s="233">
        <v>0</v>
      </c>
      <c r="R454" s="233">
        <f>Q454*H454</f>
        <v>0</v>
      </c>
      <c r="S454" s="233">
        <v>0</v>
      </c>
      <c r="T454" s="234">
        <f>S454*H454</f>
        <v>0</v>
      </c>
      <c r="AR454" s="235" t="s">
        <v>221</v>
      </c>
      <c r="AT454" s="235" t="s">
        <v>209</v>
      </c>
      <c r="AU454" s="235" t="s">
        <v>83</v>
      </c>
      <c r="AY454" s="16" t="s">
        <v>208</v>
      </c>
      <c r="BE454" s="236">
        <f>IF(N454="základní",J454,0)</f>
        <v>0</v>
      </c>
      <c r="BF454" s="236">
        <f>IF(N454="snížená",J454,0)</f>
        <v>0</v>
      </c>
      <c r="BG454" s="236">
        <f>IF(N454="zákl. přenesená",J454,0)</f>
        <v>0</v>
      </c>
      <c r="BH454" s="236">
        <f>IF(N454="sníž. přenesená",J454,0)</f>
        <v>0</v>
      </c>
      <c r="BI454" s="236">
        <f>IF(N454="nulová",J454,0)</f>
        <v>0</v>
      </c>
      <c r="BJ454" s="16" t="s">
        <v>81</v>
      </c>
      <c r="BK454" s="236">
        <f>ROUND(I454*H454,2)</f>
        <v>0</v>
      </c>
      <c r="BL454" s="16" t="s">
        <v>221</v>
      </c>
      <c r="BM454" s="235" t="s">
        <v>1946</v>
      </c>
    </row>
    <row r="455" s="12" customFormat="1">
      <c r="B455" s="260"/>
      <c r="C455" s="261"/>
      <c r="D455" s="262" t="s">
        <v>1513</v>
      </c>
      <c r="E455" s="263" t="s">
        <v>1</v>
      </c>
      <c r="F455" s="264" t="s">
        <v>1947</v>
      </c>
      <c r="G455" s="261"/>
      <c r="H455" s="265">
        <v>8.5500000000000007</v>
      </c>
      <c r="I455" s="266"/>
      <c r="J455" s="261"/>
      <c r="K455" s="261"/>
      <c r="L455" s="267"/>
      <c r="M455" s="268"/>
      <c r="N455" s="269"/>
      <c r="O455" s="269"/>
      <c r="P455" s="269"/>
      <c r="Q455" s="269"/>
      <c r="R455" s="269"/>
      <c r="S455" s="269"/>
      <c r="T455" s="270"/>
      <c r="AT455" s="271" t="s">
        <v>1513</v>
      </c>
      <c r="AU455" s="271" t="s">
        <v>83</v>
      </c>
      <c r="AV455" s="12" t="s">
        <v>83</v>
      </c>
      <c r="AW455" s="12" t="s">
        <v>31</v>
      </c>
      <c r="AX455" s="12" t="s">
        <v>73</v>
      </c>
      <c r="AY455" s="271" t="s">
        <v>208</v>
      </c>
    </row>
    <row r="456" s="13" customFormat="1">
      <c r="B456" s="272"/>
      <c r="C456" s="273"/>
      <c r="D456" s="262" t="s">
        <v>1513</v>
      </c>
      <c r="E456" s="274" t="s">
        <v>1</v>
      </c>
      <c r="F456" s="275" t="s">
        <v>1515</v>
      </c>
      <c r="G456" s="273"/>
      <c r="H456" s="276">
        <v>8.5500000000000007</v>
      </c>
      <c r="I456" s="277"/>
      <c r="J456" s="273"/>
      <c r="K456" s="273"/>
      <c r="L456" s="278"/>
      <c r="M456" s="279"/>
      <c r="N456" s="280"/>
      <c r="O456" s="280"/>
      <c r="P456" s="280"/>
      <c r="Q456" s="280"/>
      <c r="R456" s="280"/>
      <c r="S456" s="280"/>
      <c r="T456" s="281"/>
      <c r="AT456" s="282" t="s">
        <v>1513</v>
      </c>
      <c r="AU456" s="282" t="s">
        <v>83</v>
      </c>
      <c r="AV456" s="13" t="s">
        <v>221</v>
      </c>
      <c r="AW456" s="13" t="s">
        <v>31</v>
      </c>
      <c r="AX456" s="13" t="s">
        <v>81</v>
      </c>
      <c r="AY456" s="282" t="s">
        <v>208</v>
      </c>
    </row>
    <row r="457" s="1" customFormat="1" ht="24" customHeight="1">
      <c r="B457" s="37"/>
      <c r="C457" s="224" t="s">
        <v>671</v>
      </c>
      <c r="D457" s="224" t="s">
        <v>209</v>
      </c>
      <c r="E457" s="225" t="s">
        <v>1948</v>
      </c>
      <c r="F457" s="226" t="s">
        <v>1949</v>
      </c>
      <c r="G457" s="227" t="s">
        <v>712</v>
      </c>
      <c r="H457" s="228">
        <v>304.76999999999998</v>
      </c>
      <c r="I457" s="229"/>
      <c r="J457" s="230">
        <f>ROUND(I457*H457,2)</f>
        <v>0</v>
      </c>
      <c r="K457" s="226" t="s">
        <v>1</v>
      </c>
      <c r="L457" s="42"/>
      <c r="M457" s="231" t="s">
        <v>1</v>
      </c>
      <c r="N457" s="232" t="s">
        <v>38</v>
      </c>
      <c r="O457" s="85"/>
      <c r="P457" s="233">
        <f>O457*H457</f>
        <v>0</v>
      </c>
      <c r="Q457" s="233">
        <v>0</v>
      </c>
      <c r="R457" s="233">
        <f>Q457*H457</f>
        <v>0</v>
      </c>
      <c r="S457" s="233">
        <v>0</v>
      </c>
      <c r="T457" s="234">
        <f>S457*H457</f>
        <v>0</v>
      </c>
      <c r="AR457" s="235" t="s">
        <v>221</v>
      </c>
      <c r="AT457" s="235" t="s">
        <v>209</v>
      </c>
      <c r="AU457" s="235" t="s">
        <v>83</v>
      </c>
      <c r="AY457" s="16" t="s">
        <v>208</v>
      </c>
      <c r="BE457" s="236">
        <f>IF(N457="základní",J457,0)</f>
        <v>0</v>
      </c>
      <c r="BF457" s="236">
        <f>IF(N457="snížená",J457,0)</f>
        <v>0</v>
      </c>
      <c r="BG457" s="236">
        <f>IF(N457="zákl. přenesená",J457,0)</f>
        <v>0</v>
      </c>
      <c r="BH457" s="236">
        <f>IF(N457="sníž. přenesená",J457,0)</f>
        <v>0</v>
      </c>
      <c r="BI457" s="236">
        <f>IF(N457="nulová",J457,0)</f>
        <v>0</v>
      </c>
      <c r="BJ457" s="16" t="s">
        <v>81</v>
      </c>
      <c r="BK457" s="236">
        <f>ROUND(I457*H457,2)</f>
        <v>0</v>
      </c>
      <c r="BL457" s="16" t="s">
        <v>221</v>
      </c>
      <c r="BM457" s="235" t="s">
        <v>1950</v>
      </c>
    </row>
    <row r="458" s="12" customFormat="1">
      <c r="B458" s="260"/>
      <c r="C458" s="261"/>
      <c r="D458" s="262" t="s">
        <v>1513</v>
      </c>
      <c r="E458" s="263" t="s">
        <v>1</v>
      </c>
      <c r="F458" s="264" t="s">
        <v>1951</v>
      </c>
      <c r="G458" s="261"/>
      <c r="H458" s="265">
        <v>278.55000000000001</v>
      </c>
      <c r="I458" s="266"/>
      <c r="J458" s="261"/>
      <c r="K458" s="261"/>
      <c r="L458" s="267"/>
      <c r="M458" s="268"/>
      <c r="N458" s="269"/>
      <c r="O458" s="269"/>
      <c r="P458" s="269"/>
      <c r="Q458" s="269"/>
      <c r="R458" s="269"/>
      <c r="S458" s="269"/>
      <c r="T458" s="270"/>
      <c r="AT458" s="271" t="s">
        <v>1513</v>
      </c>
      <c r="AU458" s="271" t="s">
        <v>83</v>
      </c>
      <c r="AV458" s="12" t="s">
        <v>83</v>
      </c>
      <c r="AW458" s="12" t="s">
        <v>31</v>
      </c>
      <c r="AX458" s="12" t="s">
        <v>73</v>
      </c>
      <c r="AY458" s="271" t="s">
        <v>208</v>
      </c>
    </row>
    <row r="459" s="12" customFormat="1">
      <c r="B459" s="260"/>
      <c r="C459" s="261"/>
      <c r="D459" s="262" t="s">
        <v>1513</v>
      </c>
      <c r="E459" s="263" t="s">
        <v>1</v>
      </c>
      <c r="F459" s="264" t="s">
        <v>1952</v>
      </c>
      <c r="G459" s="261"/>
      <c r="H459" s="265">
        <v>26.219999999999999</v>
      </c>
      <c r="I459" s="266"/>
      <c r="J459" s="261"/>
      <c r="K459" s="261"/>
      <c r="L459" s="267"/>
      <c r="M459" s="268"/>
      <c r="N459" s="269"/>
      <c r="O459" s="269"/>
      <c r="P459" s="269"/>
      <c r="Q459" s="269"/>
      <c r="R459" s="269"/>
      <c r="S459" s="269"/>
      <c r="T459" s="270"/>
      <c r="AT459" s="271" t="s">
        <v>1513</v>
      </c>
      <c r="AU459" s="271" t="s">
        <v>83</v>
      </c>
      <c r="AV459" s="12" t="s">
        <v>83</v>
      </c>
      <c r="AW459" s="12" t="s">
        <v>31</v>
      </c>
      <c r="AX459" s="12" t="s">
        <v>73</v>
      </c>
      <c r="AY459" s="271" t="s">
        <v>208</v>
      </c>
    </row>
    <row r="460" s="13" customFormat="1">
      <c r="B460" s="272"/>
      <c r="C460" s="273"/>
      <c r="D460" s="262" t="s">
        <v>1513</v>
      </c>
      <c r="E460" s="274" t="s">
        <v>1</v>
      </c>
      <c r="F460" s="275" t="s">
        <v>1515</v>
      </c>
      <c r="G460" s="273"/>
      <c r="H460" s="276">
        <v>304.76999999999998</v>
      </c>
      <c r="I460" s="277"/>
      <c r="J460" s="273"/>
      <c r="K460" s="273"/>
      <c r="L460" s="278"/>
      <c r="M460" s="279"/>
      <c r="N460" s="280"/>
      <c r="O460" s="280"/>
      <c r="P460" s="280"/>
      <c r="Q460" s="280"/>
      <c r="R460" s="280"/>
      <c r="S460" s="280"/>
      <c r="T460" s="281"/>
      <c r="AT460" s="282" t="s">
        <v>1513</v>
      </c>
      <c r="AU460" s="282" t="s">
        <v>83</v>
      </c>
      <c r="AV460" s="13" t="s">
        <v>221</v>
      </c>
      <c r="AW460" s="13" t="s">
        <v>31</v>
      </c>
      <c r="AX460" s="13" t="s">
        <v>81</v>
      </c>
      <c r="AY460" s="282" t="s">
        <v>208</v>
      </c>
    </row>
    <row r="461" s="1" customFormat="1" ht="24" customHeight="1">
      <c r="B461" s="37"/>
      <c r="C461" s="224" t="s">
        <v>675</v>
      </c>
      <c r="D461" s="224" t="s">
        <v>209</v>
      </c>
      <c r="E461" s="225" t="s">
        <v>1953</v>
      </c>
      <c r="F461" s="226" t="s">
        <v>1954</v>
      </c>
      <c r="G461" s="227" t="s">
        <v>212</v>
      </c>
      <c r="H461" s="228">
        <v>18</v>
      </c>
      <c r="I461" s="229"/>
      <c r="J461" s="230">
        <f>ROUND(I461*H461,2)</f>
        <v>0</v>
      </c>
      <c r="K461" s="226" t="s">
        <v>1</v>
      </c>
      <c r="L461" s="42"/>
      <c r="M461" s="231" t="s">
        <v>1</v>
      </c>
      <c r="N461" s="232" t="s">
        <v>38</v>
      </c>
      <c r="O461" s="85"/>
      <c r="P461" s="233">
        <f>O461*H461</f>
        <v>0</v>
      </c>
      <c r="Q461" s="233">
        <v>0</v>
      </c>
      <c r="R461" s="233">
        <f>Q461*H461</f>
        <v>0</v>
      </c>
      <c r="S461" s="233">
        <v>0</v>
      </c>
      <c r="T461" s="234">
        <f>S461*H461</f>
        <v>0</v>
      </c>
      <c r="AR461" s="235" t="s">
        <v>221</v>
      </c>
      <c r="AT461" s="235" t="s">
        <v>209</v>
      </c>
      <c r="AU461" s="235" t="s">
        <v>83</v>
      </c>
      <c r="AY461" s="16" t="s">
        <v>208</v>
      </c>
      <c r="BE461" s="236">
        <f>IF(N461="základní",J461,0)</f>
        <v>0</v>
      </c>
      <c r="BF461" s="236">
        <f>IF(N461="snížená",J461,0)</f>
        <v>0</v>
      </c>
      <c r="BG461" s="236">
        <f>IF(N461="zákl. přenesená",J461,0)</f>
        <v>0</v>
      </c>
      <c r="BH461" s="236">
        <f>IF(N461="sníž. přenesená",J461,0)</f>
        <v>0</v>
      </c>
      <c r="BI461" s="236">
        <f>IF(N461="nulová",J461,0)</f>
        <v>0</v>
      </c>
      <c r="BJ461" s="16" t="s">
        <v>81</v>
      </c>
      <c r="BK461" s="236">
        <f>ROUND(I461*H461,2)</f>
        <v>0</v>
      </c>
      <c r="BL461" s="16" t="s">
        <v>221</v>
      </c>
      <c r="BM461" s="235" t="s">
        <v>1955</v>
      </c>
    </row>
    <row r="462" s="12" customFormat="1">
      <c r="B462" s="260"/>
      <c r="C462" s="261"/>
      <c r="D462" s="262" t="s">
        <v>1513</v>
      </c>
      <c r="E462" s="263" t="s">
        <v>1</v>
      </c>
      <c r="F462" s="264" t="s">
        <v>1956</v>
      </c>
      <c r="G462" s="261"/>
      <c r="H462" s="265">
        <v>18</v>
      </c>
      <c r="I462" s="266"/>
      <c r="J462" s="261"/>
      <c r="K462" s="261"/>
      <c r="L462" s="267"/>
      <c r="M462" s="268"/>
      <c r="N462" s="269"/>
      <c r="O462" s="269"/>
      <c r="P462" s="269"/>
      <c r="Q462" s="269"/>
      <c r="R462" s="269"/>
      <c r="S462" s="269"/>
      <c r="T462" s="270"/>
      <c r="AT462" s="271" t="s">
        <v>1513</v>
      </c>
      <c r="AU462" s="271" t="s">
        <v>83</v>
      </c>
      <c r="AV462" s="12" t="s">
        <v>83</v>
      </c>
      <c r="AW462" s="12" t="s">
        <v>31</v>
      </c>
      <c r="AX462" s="12" t="s">
        <v>73</v>
      </c>
      <c r="AY462" s="271" t="s">
        <v>208</v>
      </c>
    </row>
    <row r="463" s="13" customFormat="1">
      <c r="B463" s="272"/>
      <c r="C463" s="273"/>
      <c r="D463" s="262" t="s">
        <v>1513</v>
      </c>
      <c r="E463" s="274" t="s">
        <v>1</v>
      </c>
      <c r="F463" s="275" t="s">
        <v>1515</v>
      </c>
      <c r="G463" s="273"/>
      <c r="H463" s="276">
        <v>18</v>
      </c>
      <c r="I463" s="277"/>
      <c r="J463" s="273"/>
      <c r="K463" s="273"/>
      <c r="L463" s="278"/>
      <c r="M463" s="279"/>
      <c r="N463" s="280"/>
      <c r="O463" s="280"/>
      <c r="P463" s="280"/>
      <c r="Q463" s="280"/>
      <c r="R463" s="280"/>
      <c r="S463" s="280"/>
      <c r="T463" s="281"/>
      <c r="AT463" s="282" t="s">
        <v>1513</v>
      </c>
      <c r="AU463" s="282" t="s">
        <v>83</v>
      </c>
      <c r="AV463" s="13" t="s">
        <v>221</v>
      </c>
      <c r="AW463" s="13" t="s">
        <v>31</v>
      </c>
      <c r="AX463" s="13" t="s">
        <v>81</v>
      </c>
      <c r="AY463" s="282" t="s">
        <v>208</v>
      </c>
    </row>
    <row r="464" s="1" customFormat="1" ht="24" customHeight="1">
      <c r="B464" s="37"/>
      <c r="C464" s="250" t="s">
        <v>679</v>
      </c>
      <c r="D464" s="250" t="s">
        <v>281</v>
      </c>
      <c r="E464" s="251" t="s">
        <v>1957</v>
      </c>
      <c r="F464" s="252" t="s">
        <v>1958</v>
      </c>
      <c r="G464" s="253" t="s">
        <v>1227</v>
      </c>
      <c r="H464" s="254">
        <v>0.20799999999999999</v>
      </c>
      <c r="I464" s="255"/>
      <c r="J464" s="256">
        <f>ROUND(I464*H464,2)</f>
        <v>0</v>
      </c>
      <c r="K464" s="252" t="s">
        <v>1</v>
      </c>
      <c r="L464" s="257"/>
      <c r="M464" s="258" t="s">
        <v>1</v>
      </c>
      <c r="N464" s="259" t="s">
        <v>38</v>
      </c>
      <c r="O464" s="85"/>
      <c r="P464" s="233">
        <f>O464*H464</f>
        <v>0</v>
      </c>
      <c r="Q464" s="233">
        <v>0</v>
      </c>
      <c r="R464" s="233">
        <f>Q464*H464</f>
        <v>0</v>
      </c>
      <c r="S464" s="233">
        <v>0</v>
      </c>
      <c r="T464" s="234">
        <f>S464*H464</f>
        <v>0</v>
      </c>
      <c r="AR464" s="235" t="s">
        <v>285</v>
      </c>
      <c r="AT464" s="235" t="s">
        <v>281</v>
      </c>
      <c r="AU464" s="235" t="s">
        <v>83</v>
      </c>
      <c r="AY464" s="16" t="s">
        <v>208</v>
      </c>
      <c r="BE464" s="236">
        <f>IF(N464="základní",J464,0)</f>
        <v>0</v>
      </c>
      <c r="BF464" s="236">
        <f>IF(N464="snížená",J464,0)</f>
        <v>0</v>
      </c>
      <c r="BG464" s="236">
        <f>IF(N464="zákl. přenesená",J464,0)</f>
        <v>0</v>
      </c>
      <c r="BH464" s="236">
        <f>IF(N464="sníž. přenesená",J464,0)</f>
        <v>0</v>
      </c>
      <c r="BI464" s="236">
        <f>IF(N464="nulová",J464,0)</f>
        <v>0</v>
      </c>
      <c r="BJ464" s="16" t="s">
        <v>81</v>
      </c>
      <c r="BK464" s="236">
        <f>ROUND(I464*H464,2)</f>
        <v>0</v>
      </c>
      <c r="BL464" s="16" t="s">
        <v>221</v>
      </c>
      <c r="BM464" s="235" t="s">
        <v>1959</v>
      </c>
    </row>
    <row r="465" s="12" customFormat="1">
      <c r="B465" s="260"/>
      <c r="C465" s="261"/>
      <c r="D465" s="262" t="s">
        <v>1513</v>
      </c>
      <c r="E465" s="263" t="s">
        <v>1</v>
      </c>
      <c r="F465" s="264" t="s">
        <v>1960</v>
      </c>
      <c r="G465" s="261"/>
      <c r="H465" s="265">
        <v>0.1885</v>
      </c>
      <c r="I465" s="266"/>
      <c r="J465" s="261"/>
      <c r="K465" s="261"/>
      <c r="L465" s="267"/>
      <c r="M465" s="268"/>
      <c r="N465" s="269"/>
      <c r="O465" s="269"/>
      <c r="P465" s="269"/>
      <c r="Q465" s="269"/>
      <c r="R465" s="269"/>
      <c r="S465" s="269"/>
      <c r="T465" s="270"/>
      <c r="AT465" s="271" t="s">
        <v>1513</v>
      </c>
      <c r="AU465" s="271" t="s">
        <v>83</v>
      </c>
      <c r="AV465" s="12" t="s">
        <v>83</v>
      </c>
      <c r="AW465" s="12" t="s">
        <v>31</v>
      </c>
      <c r="AX465" s="12" t="s">
        <v>73</v>
      </c>
      <c r="AY465" s="271" t="s">
        <v>208</v>
      </c>
    </row>
    <row r="466" s="12" customFormat="1">
      <c r="B466" s="260"/>
      <c r="C466" s="261"/>
      <c r="D466" s="262" t="s">
        <v>1513</v>
      </c>
      <c r="E466" s="263" t="s">
        <v>1</v>
      </c>
      <c r="F466" s="264" t="s">
        <v>1961</v>
      </c>
      <c r="G466" s="261"/>
      <c r="H466" s="265">
        <v>0.019</v>
      </c>
      <c r="I466" s="266"/>
      <c r="J466" s="261"/>
      <c r="K466" s="261"/>
      <c r="L466" s="267"/>
      <c r="M466" s="268"/>
      <c r="N466" s="269"/>
      <c r="O466" s="269"/>
      <c r="P466" s="269"/>
      <c r="Q466" s="269"/>
      <c r="R466" s="269"/>
      <c r="S466" s="269"/>
      <c r="T466" s="270"/>
      <c r="AT466" s="271" t="s">
        <v>1513</v>
      </c>
      <c r="AU466" s="271" t="s">
        <v>83</v>
      </c>
      <c r="AV466" s="12" t="s">
        <v>83</v>
      </c>
      <c r="AW466" s="12" t="s">
        <v>31</v>
      </c>
      <c r="AX466" s="12" t="s">
        <v>73</v>
      </c>
      <c r="AY466" s="271" t="s">
        <v>208</v>
      </c>
    </row>
    <row r="467" s="13" customFormat="1">
      <c r="B467" s="272"/>
      <c r="C467" s="273"/>
      <c r="D467" s="262" t="s">
        <v>1513</v>
      </c>
      <c r="E467" s="274" t="s">
        <v>1</v>
      </c>
      <c r="F467" s="275" t="s">
        <v>1515</v>
      </c>
      <c r="G467" s="273"/>
      <c r="H467" s="276">
        <v>0.20749999999999999</v>
      </c>
      <c r="I467" s="277"/>
      <c r="J467" s="273"/>
      <c r="K467" s="273"/>
      <c r="L467" s="278"/>
      <c r="M467" s="279"/>
      <c r="N467" s="280"/>
      <c r="O467" s="280"/>
      <c r="P467" s="280"/>
      <c r="Q467" s="280"/>
      <c r="R467" s="280"/>
      <c r="S467" s="280"/>
      <c r="T467" s="281"/>
      <c r="AT467" s="282" t="s">
        <v>1513</v>
      </c>
      <c r="AU467" s="282" t="s">
        <v>83</v>
      </c>
      <c r="AV467" s="13" t="s">
        <v>221</v>
      </c>
      <c r="AW467" s="13" t="s">
        <v>31</v>
      </c>
      <c r="AX467" s="13" t="s">
        <v>81</v>
      </c>
      <c r="AY467" s="282" t="s">
        <v>208</v>
      </c>
    </row>
    <row r="468" s="1" customFormat="1" ht="16.5" customHeight="1">
      <c r="B468" s="37"/>
      <c r="C468" s="224" t="s">
        <v>683</v>
      </c>
      <c r="D468" s="224" t="s">
        <v>209</v>
      </c>
      <c r="E468" s="225" t="s">
        <v>1962</v>
      </c>
      <c r="F468" s="226" t="s">
        <v>1963</v>
      </c>
      <c r="G468" s="227" t="s">
        <v>1525</v>
      </c>
      <c r="H468" s="228">
        <v>10</v>
      </c>
      <c r="I468" s="229"/>
      <c r="J468" s="230">
        <f>ROUND(I468*H468,2)</f>
        <v>0</v>
      </c>
      <c r="K468" s="226" t="s">
        <v>1</v>
      </c>
      <c r="L468" s="42"/>
      <c r="M468" s="231" t="s">
        <v>1</v>
      </c>
      <c r="N468" s="232" t="s">
        <v>38</v>
      </c>
      <c r="O468" s="85"/>
      <c r="P468" s="233">
        <f>O468*H468</f>
        <v>0</v>
      </c>
      <c r="Q468" s="233">
        <v>0</v>
      </c>
      <c r="R468" s="233">
        <f>Q468*H468</f>
        <v>0</v>
      </c>
      <c r="S468" s="233">
        <v>0</v>
      </c>
      <c r="T468" s="234">
        <f>S468*H468</f>
        <v>0</v>
      </c>
      <c r="AR468" s="235" t="s">
        <v>221</v>
      </c>
      <c r="AT468" s="235" t="s">
        <v>209</v>
      </c>
      <c r="AU468" s="235" t="s">
        <v>83</v>
      </c>
      <c r="AY468" s="16" t="s">
        <v>208</v>
      </c>
      <c r="BE468" s="236">
        <f>IF(N468="základní",J468,0)</f>
        <v>0</v>
      </c>
      <c r="BF468" s="236">
        <f>IF(N468="snížená",J468,0)</f>
        <v>0</v>
      </c>
      <c r="BG468" s="236">
        <f>IF(N468="zákl. přenesená",J468,0)</f>
        <v>0</v>
      </c>
      <c r="BH468" s="236">
        <f>IF(N468="sníž. přenesená",J468,0)</f>
        <v>0</v>
      </c>
      <c r="BI468" s="236">
        <f>IF(N468="nulová",J468,0)</f>
        <v>0</v>
      </c>
      <c r="BJ468" s="16" t="s">
        <v>81</v>
      </c>
      <c r="BK468" s="236">
        <f>ROUND(I468*H468,2)</f>
        <v>0</v>
      </c>
      <c r="BL468" s="16" t="s">
        <v>221</v>
      </c>
      <c r="BM468" s="235" t="s">
        <v>1964</v>
      </c>
    </row>
    <row r="469" s="12" customFormat="1">
      <c r="B469" s="260"/>
      <c r="C469" s="261"/>
      <c r="D469" s="262" t="s">
        <v>1513</v>
      </c>
      <c r="E469" s="263" t="s">
        <v>1</v>
      </c>
      <c r="F469" s="264" t="s">
        <v>1965</v>
      </c>
      <c r="G469" s="261"/>
      <c r="H469" s="265">
        <v>10</v>
      </c>
      <c r="I469" s="266"/>
      <c r="J469" s="261"/>
      <c r="K469" s="261"/>
      <c r="L469" s="267"/>
      <c r="M469" s="268"/>
      <c r="N469" s="269"/>
      <c r="O469" s="269"/>
      <c r="P469" s="269"/>
      <c r="Q469" s="269"/>
      <c r="R469" s="269"/>
      <c r="S469" s="269"/>
      <c r="T469" s="270"/>
      <c r="AT469" s="271" t="s">
        <v>1513</v>
      </c>
      <c r="AU469" s="271" t="s">
        <v>83</v>
      </c>
      <c r="AV469" s="12" t="s">
        <v>83</v>
      </c>
      <c r="AW469" s="12" t="s">
        <v>31</v>
      </c>
      <c r="AX469" s="12" t="s">
        <v>73</v>
      </c>
      <c r="AY469" s="271" t="s">
        <v>208</v>
      </c>
    </row>
    <row r="470" s="13" customFormat="1">
      <c r="B470" s="272"/>
      <c r="C470" s="273"/>
      <c r="D470" s="262" t="s">
        <v>1513</v>
      </c>
      <c r="E470" s="274" t="s">
        <v>1</v>
      </c>
      <c r="F470" s="275" t="s">
        <v>1515</v>
      </c>
      <c r="G470" s="273"/>
      <c r="H470" s="276">
        <v>10</v>
      </c>
      <c r="I470" s="277"/>
      <c r="J470" s="273"/>
      <c r="K470" s="273"/>
      <c r="L470" s="278"/>
      <c r="M470" s="279"/>
      <c r="N470" s="280"/>
      <c r="O470" s="280"/>
      <c r="P470" s="280"/>
      <c r="Q470" s="280"/>
      <c r="R470" s="280"/>
      <c r="S470" s="280"/>
      <c r="T470" s="281"/>
      <c r="AT470" s="282" t="s">
        <v>1513</v>
      </c>
      <c r="AU470" s="282" t="s">
        <v>83</v>
      </c>
      <c r="AV470" s="13" t="s">
        <v>221</v>
      </c>
      <c r="AW470" s="13" t="s">
        <v>31</v>
      </c>
      <c r="AX470" s="13" t="s">
        <v>81</v>
      </c>
      <c r="AY470" s="282" t="s">
        <v>208</v>
      </c>
    </row>
    <row r="471" s="1" customFormat="1" ht="24" customHeight="1">
      <c r="B471" s="37"/>
      <c r="C471" s="224" t="s">
        <v>687</v>
      </c>
      <c r="D471" s="224" t="s">
        <v>209</v>
      </c>
      <c r="E471" s="225" t="s">
        <v>1966</v>
      </c>
      <c r="F471" s="226" t="s">
        <v>1967</v>
      </c>
      <c r="G471" s="227" t="s">
        <v>1525</v>
      </c>
      <c r="H471" s="228">
        <v>10</v>
      </c>
      <c r="I471" s="229"/>
      <c r="J471" s="230">
        <f>ROUND(I471*H471,2)</f>
        <v>0</v>
      </c>
      <c r="K471" s="226" t="s">
        <v>1</v>
      </c>
      <c r="L471" s="42"/>
      <c r="M471" s="231" t="s">
        <v>1</v>
      </c>
      <c r="N471" s="232" t="s">
        <v>38</v>
      </c>
      <c r="O471" s="85"/>
      <c r="P471" s="233">
        <f>O471*H471</f>
        <v>0</v>
      </c>
      <c r="Q471" s="233">
        <v>0</v>
      </c>
      <c r="R471" s="233">
        <f>Q471*H471</f>
        <v>0</v>
      </c>
      <c r="S471" s="233">
        <v>0</v>
      </c>
      <c r="T471" s="234">
        <f>S471*H471</f>
        <v>0</v>
      </c>
      <c r="AR471" s="235" t="s">
        <v>221</v>
      </c>
      <c r="AT471" s="235" t="s">
        <v>209</v>
      </c>
      <c r="AU471" s="235" t="s">
        <v>83</v>
      </c>
      <c r="AY471" s="16" t="s">
        <v>208</v>
      </c>
      <c r="BE471" s="236">
        <f>IF(N471="základní",J471,0)</f>
        <v>0</v>
      </c>
      <c r="BF471" s="236">
        <f>IF(N471="snížená",J471,0)</f>
        <v>0</v>
      </c>
      <c r="BG471" s="236">
        <f>IF(N471="zákl. přenesená",J471,0)</f>
        <v>0</v>
      </c>
      <c r="BH471" s="236">
        <f>IF(N471="sníž. přenesená",J471,0)</f>
        <v>0</v>
      </c>
      <c r="BI471" s="236">
        <f>IF(N471="nulová",J471,0)</f>
        <v>0</v>
      </c>
      <c r="BJ471" s="16" t="s">
        <v>81</v>
      </c>
      <c r="BK471" s="236">
        <f>ROUND(I471*H471,2)</f>
        <v>0</v>
      </c>
      <c r="BL471" s="16" t="s">
        <v>221</v>
      </c>
      <c r="BM471" s="235" t="s">
        <v>1968</v>
      </c>
    </row>
    <row r="472" s="12" customFormat="1">
      <c r="B472" s="260"/>
      <c r="C472" s="261"/>
      <c r="D472" s="262" t="s">
        <v>1513</v>
      </c>
      <c r="E472" s="263" t="s">
        <v>1</v>
      </c>
      <c r="F472" s="264" t="s">
        <v>1969</v>
      </c>
      <c r="G472" s="261"/>
      <c r="H472" s="265">
        <v>10</v>
      </c>
      <c r="I472" s="266"/>
      <c r="J472" s="261"/>
      <c r="K472" s="261"/>
      <c r="L472" s="267"/>
      <c r="M472" s="268"/>
      <c r="N472" s="269"/>
      <c r="O472" s="269"/>
      <c r="P472" s="269"/>
      <c r="Q472" s="269"/>
      <c r="R472" s="269"/>
      <c r="S472" s="269"/>
      <c r="T472" s="270"/>
      <c r="AT472" s="271" t="s">
        <v>1513</v>
      </c>
      <c r="AU472" s="271" t="s">
        <v>83</v>
      </c>
      <c r="AV472" s="12" t="s">
        <v>83</v>
      </c>
      <c r="AW472" s="12" t="s">
        <v>31</v>
      </c>
      <c r="AX472" s="12" t="s">
        <v>73</v>
      </c>
      <c r="AY472" s="271" t="s">
        <v>208</v>
      </c>
    </row>
    <row r="473" s="13" customFormat="1">
      <c r="B473" s="272"/>
      <c r="C473" s="273"/>
      <c r="D473" s="262" t="s">
        <v>1513</v>
      </c>
      <c r="E473" s="274" t="s">
        <v>1</v>
      </c>
      <c r="F473" s="275" t="s">
        <v>1515</v>
      </c>
      <c r="G473" s="273"/>
      <c r="H473" s="276">
        <v>10</v>
      </c>
      <c r="I473" s="277"/>
      <c r="J473" s="273"/>
      <c r="K473" s="273"/>
      <c r="L473" s="278"/>
      <c r="M473" s="279"/>
      <c r="N473" s="280"/>
      <c r="O473" s="280"/>
      <c r="P473" s="280"/>
      <c r="Q473" s="280"/>
      <c r="R473" s="280"/>
      <c r="S473" s="280"/>
      <c r="T473" s="281"/>
      <c r="AT473" s="282" t="s">
        <v>1513</v>
      </c>
      <c r="AU473" s="282" t="s">
        <v>83</v>
      </c>
      <c r="AV473" s="13" t="s">
        <v>221</v>
      </c>
      <c r="AW473" s="13" t="s">
        <v>31</v>
      </c>
      <c r="AX473" s="13" t="s">
        <v>81</v>
      </c>
      <c r="AY473" s="282" t="s">
        <v>208</v>
      </c>
    </row>
    <row r="474" s="10" customFormat="1" ht="22.8" customHeight="1">
      <c r="B474" s="210"/>
      <c r="C474" s="211"/>
      <c r="D474" s="212" t="s">
        <v>72</v>
      </c>
      <c r="E474" s="248" t="s">
        <v>1970</v>
      </c>
      <c r="F474" s="248" t="s">
        <v>1971</v>
      </c>
      <c r="G474" s="211"/>
      <c r="H474" s="211"/>
      <c r="I474" s="214"/>
      <c r="J474" s="249">
        <f>BK474</f>
        <v>0</v>
      </c>
      <c r="K474" s="211"/>
      <c r="L474" s="216"/>
      <c r="M474" s="217"/>
      <c r="N474" s="218"/>
      <c r="O474" s="218"/>
      <c r="P474" s="219">
        <f>SUM(P475:P480)</f>
        <v>0</v>
      </c>
      <c r="Q474" s="218"/>
      <c r="R474" s="219">
        <f>SUM(R475:R480)</f>
        <v>0</v>
      </c>
      <c r="S474" s="218"/>
      <c r="T474" s="220">
        <f>SUM(T475:T480)</f>
        <v>0</v>
      </c>
      <c r="AR474" s="221" t="s">
        <v>81</v>
      </c>
      <c r="AT474" s="222" t="s">
        <v>72</v>
      </c>
      <c r="AU474" s="222" t="s">
        <v>81</v>
      </c>
      <c r="AY474" s="221" t="s">
        <v>208</v>
      </c>
      <c r="BK474" s="223">
        <f>SUM(BK475:BK480)</f>
        <v>0</v>
      </c>
    </row>
    <row r="475" s="1" customFormat="1" ht="16.5" customHeight="1">
      <c r="B475" s="37"/>
      <c r="C475" s="224" t="s">
        <v>691</v>
      </c>
      <c r="D475" s="224" t="s">
        <v>209</v>
      </c>
      <c r="E475" s="225" t="s">
        <v>1972</v>
      </c>
      <c r="F475" s="226" t="s">
        <v>1973</v>
      </c>
      <c r="G475" s="227" t="s">
        <v>712</v>
      </c>
      <c r="H475" s="228">
        <v>21.949999999999999</v>
      </c>
      <c r="I475" s="229"/>
      <c r="J475" s="230">
        <f>ROUND(I475*H475,2)</f>
        <v>0</v>
      </c>
      <c r="K475" s="226" t="s">
        <v>1</v>
      </c>
      <c r="L475" s="42"/>
      <c r="M475" s="231" t="s">
        <v>1</v>
      </c>
      <c r="N475" s="232" t="s">
        <v>38</v>
      </c>
      <c r="O475" s="85"/>
      <c r="P475" s="233">
        <f>O475*H475</f>
        <v>0</v>
      </c>
      <c r="Q475" s="233">
        <v>0</v>
      </c>
      <c r="R475" s="233">
        <f>Q475*H475</f>
        <v>0</v>
      </c>
      <c r="S475" s="233">
        <v>0</v>
      </c>
      <c r="T475" s="234">
        <f>S475*H475</f>
        <v>0</v>
      </c>
      <c r="AR475" s="235" t="s">
        <v>221</v>
      </c>
      <c r="AT475" s="235" t="s">
        <v>209</v>
      </c>
      <c r="AU475" s="235" t="s">
        <v>83</v>
      </c>
      <c r="AY475" s="16" t="s">
        <v>208</v>
      </c>
      <c r="BE475" s="236">
        <f>IF(N475="základní",J475,0)</f>
        <v>0</v>
      </c>
      <c r="BF475" s="236">
        <f>IF(N475="snížená",J475,0)</f>
        <v>0</v>
      </c>
      <c r="BG475" s="236">
        <f>IF(N475="zákl. přenesená",J475,0)</f>
        <v>0</v>
      </c>
      <c r="BH475" s="236">
        <f>IF(N475="sníž. přenesená",J475,0)</f>
        <v>0</v>
      </c>
      <c r="BI475" s="236">
        <f>IF(N475="nulová",J475,0)</f>
        <v>0</v>
      </c>
      <c r="BJ475" s="16" t="s">
        <v>81</v>
      </c>
      <c r="BK475" s="236">
        <f>ROUND(I475*H475,2)</f>
        <v>0</v>
      </c>
      <c r="BL475" s="16" t="s">
        <v>221</v>
      </c>
      <c r="BM475" s="235" t="s">
        <v>1974</v>
      </c>
    </row>
    <row r="476" s="1" customFormat="1" ht="16.5" customHeight="1">
      <c r="B476" s="37"/>
      <c r="C476" s="224" t="s">
        <v>695</v>
      </c>
      <c r="D476" s="224" t="s">
        <v>209</v>
      </c>
      <c r="E476" s="225" t="s">
        <v>1975</v>
      </c>
      <c r="F476" s="226" t="s">
        <v>1976</v>
      </c>
      <c r="G476" s="227" t="s">
        <v>1227</v>
      </c>
      <c r="H476" s="228">
        <v>579.38499999999999</v>
      </c>
      <c r="I476" s="229"/>
      <c r="J476" s="230">
        <f>ROUND(I476*H476,2)</f>
        <v>0</v>
      </c>
      <c r="K476" s="226" t="s">
        <v>1</v>
      </c>
      <c r="L476" s="42"/>
      <c r="M476" s="231" t="s">
        <v>1</v>
      </c>
      <c r="N476" s="232" t="s">
        <v>38</v>
      </c>
      <c r="O476" s="85"/>
      <c r="P476" s="233">
        <f>O476*H476</f>
        <v>0</v>
      </c>
      <c r="Q476" s="233">
        <v>0</v>
      </c>
      <c r="R476" s="233">
        <f>Q476*H476</f>
        <v>0</v>
      </c>
      <c r="S476" s="233">
        <v>0</v>
      </c>
      <c r="T476" s="234">
        <f>S476*H476</f>
        <v>0</v>
      </c>
      <c r="AR476" s="235" t="s">
        <v>221</v>
      </c>
      <c r="AT476" s="235" t="s">
        <v>209</v>
      </c>
      <c r="AU476" s="235" t="s">
        <v>83</v>
      </c>
      <c r="AY476" s="16" t="s">
        <v>208</v>
      </c>
      <c r="BE476" s="236">
        <f>IF(N476="základní",J476,0)</f>
        <v>0</v>
      </c>
      <c r="BF476" s="236">
        <f>IF(N476="snížená",J476,0)</f>
        <v>0</v>
      </c>
      <c r="BG476" s="236">
        <f>IF(N476="zákl. přenesená",J476,0)</f>
        <v>0</v>
      </c>
      <c r="BH476" s="236">
        <f>IF(N476="sníž. přenesená",J476,0)</f>
        <v>0</v>
      </c>
      <c r="BI476" s="236">
        <f>IF(N476="nulová",J476,0)</f>
        <v>0</v>
      </c>
      <c r="BJ476" s="16" t="s">
        <v>81</v>
      </c>
      <c r="BK476" s="236">
        <f>ROUND(I476*H476,2)</f>
        <v>0</v>
      </c>
      <c r="BL476" s="16" t="s">
        <v>221</v>
      </c>
      <c r="BM476" s="235" t="s">
        <v>1977</v>
      </c>
    </row>
    <row r="477" s="1" customFormat="1" ht="24" customHeight="1">
      <c r="B477" s="37"/>
      <c r="C477" s="224" t="s">
        <v>699</v>
      </c>
      <c r="D477" s="224" t="s">
        <v>209</v>
      </c>
      <c r="E477" s="225" t="s">
        <v>1978</v>
      </c>
      <c r="F477" s="226" t="s">
        <v>1979</v>
      </c>
      <c r="G477" s="227" t="s">
        <v>1227</v>
      </c>
      <c r="H477" s="228">
        <v>1999.2000000000001</v>
      </c>
      <c r="I477" s="229"/>
      <c r="J477" s="230">
        <f>ROUND(I477*H477,2)</f>
        <v>0</v>
      </c>
      <c r="K477" s="226" t="s">
        <v>1</v>
      </c>
      <c r="L477" s="42"/>
      <c r="M477" s="231" t="s">
        <v>1</v>
      </c>
      <c r="N477" s="232" t="s">
        <v>38</v>
      </c>
      <c r="O477" s="85"/>
      <c r="P477" s="233">
        <f>O477*H477</f>
        <v>0</v>
      </c>
      <c r="Q477" s="233">
        <v>0</v>
      </c>
      <c r="R477" s="233">
        <f>Q477*H477</f>
        <v>0</v>
      </c>
      <c r="S477" s="233">
        <v>0</v>
      </c>
      <c r="T477" s="234">
        <f>S477*H477</f>
        <v>0</v>
      </c>
      <c r="AR477" s="235" t="s">
        <v>221</v>
      </c>
      <c r="AT477" s="235" t="s">
        <v>209</v>
      </c>
      <c r="AU477" s="235" t="s">
        <v>83</v>
      </c>
      <c r="AY477" s="16" t="s">
        <v>208</v>
      </c>
      <c r="BE477" s="236">
        <f>IF(N477="základní",J477,0)</f>
        <v>0</v>
      </c>
      <c r="BF477" s="236">
        <f>IF(N477="snížená",J477,0)</f>
        <v>0</v>
      </c>
      <c r="BG477" s="236">
        <f>IF(N477="zákl. přenesená",J477,0)</f>
        <v>0</v>
      </c>
      <c r="BH477" s="236">
        <f>IF(N477="sníž. přenesená",J477,0)</f>
        <v>0</v>
      </c>
      <c r="BI477" s="236">
        <f>IF(N477="nulová",J477,0)</f>
        <v>0</v>
      </c>
      <c r="BJ477" s="16" t="s">
        <v>81</v>
      </c>
      <c r="BK477" s="236">
        <f>ROUND(I477*H477,2)</f>
        <v>0</v>
      </c>
      <c r="BL477" s="16" t="s">
        <v>221</v>
      </c>
      <c r="BM477" s="235" t="s">
        <v>1980</v>
      </c>
    </row>
    <row r="478" s="12" customFormat="1">
      <c r="B478" s="260"/>
      <c r="C478" s="261"/>
      <c r="D478" s="262" t="s">
        <v>1513</v>
      </c>
      <c r="E478" s="263" t="s">
        <v>1</v>
      </c>
      <c r="F478" s="264" t="s">
        <v>1981</v>
      </c>
      <c r="G478" s="261"/>
      <c r="H478" s="265">
        <v>1999.2000000000001</v>
      </c>
      <c r="I478" s="266"/>
      <c r="J478" s="261"/>
      <c r="K478" s="261"/>
      <c r="L478" s="267"/>
      <c r="M478" s="268"/>
      <c r="N478" s="269"/>
      <c r="O478" s="269"/>
      <c r="P478" s="269"/>
      <c r="Q478" s="269"/>
      <c r="R478" s="269"/>
      <c r="S478" s="269"/>
      <c r="T478" s="270"/>
      <c r="AT478" s="271" t="s">
        <v>1513</v>
      </c>
      <c r="AU478" s="271" t="s">
        <v>83</v>
      </c>
      <c r="AV478" s="12" t="s">
        <v>83</v>
      </c>
      <c r="AW478" s="12" t="s">
        <v>31</v>
      </c>
      <c r="AX478" s="12" t="s">
        <v>73</v>
      </c>
      <c r="AY478" s="271" t="s">
        <v>208</v>
      </c>
    </row>
    <row r="479" s="13" customFormat="1">
      <c r="B479" s="272"/>
      <c r="C479" s="273"/>
      <c r="D479" s="262" t="s">
        <v>1513</v>
      </c>
      <c r="E479" s="274" t="s">
        <v>1</v>
      </c>
      <c r="F479" s="275" t="s">
        <v>1515</v>
      </c>
      <c r="G479" s="273"/>
      <c r="H479" s="276">
        <v>1999.2000000000001</v>
      </c>
      <c r="I479" s="277"/>
      <c r="J479" s="273"/>
      <c r="K479" s="273"/>
      <c r="L479" s="278"/>
      <c r="M479" s="279"/>
      <c r="N479" s="280"/>
      <c r="O479" s="280"/>
      <c r="P479" s="280"/>
      <c r="Q479" s="280"/>
      <c r="R479" s="280"/>
      <c r="S479" s="280"/>
      <c r="T479" s="281"/>
      <c r="AT479" s="282" t="s">
        <v>1513</v>
      </c>
      <c r="AU479" s="282" t="s">
        <v>83</v>
      </c>
      <c r="AV479" s="13" t="s">
        <v>221</v>
      </c>
      <c r="AW479" s="13" t="s">
        <v>31</v>
      </c>
      <c r="AX479" s="13" t="s">
        <v>81</v>
      </c>
      <c r="AY479" s="282" t="s">
        <v>208</v>
      </c>
    </row>
    <row r="480" s="1" customFormat="1" ht="24" customHeight="1">
      <c r="B480" s="37"/>
      <c r="C480" s="224" t="s">
        <v>703</v>
      </c>
      <c r="D480" s="224" t="s">
        <v>209</v>
      </c>
      <c r="E480" s="225" t="s">
        <v>1982</v>
      </c>
      <c r="F480" s="226" t="s">
        <v>1983</v>
      </c>
      <c r="G480" s="227" t="s">
        <v>1227</v>
      </c>
      <c r="H480" s="228">
        <v>579.38499999999999</v>
      </c>
      <c r="I480" s="229"/>
      <c r="J480" s="230">
        <f>ROUND(I480*H480,2)</f>
        <v>0</v>
      </c>
      <c r="K480" s="226" t="s">
        <v>1</v>
      </c>
      <c r="L480" s="42"/>
      <c r="M480" s="231" t="s">
        <v>1</v>
      </c>
      <c r="N480" s="232" t="s">
        <v>38</v>
      </c>
      <c r="O480" s="85"/>
      <c r="P480" s="233">
        <f>O480*H480</f>
        <v>0</v>
      </c>
      <c r="Q480" s="233">
        <v>0</v>
      </c>
      <c r="R480" s="233">
        <f>Q480*H480</f>
        <v>0</v>
      </c>
      <c r="S480" s="233">
        <v>0</v>
      </c>
      <c r="T480" s="234">
        <f>S480*H480</f>
        <v>0</v>
      </c>
      <c r="AR480" s="235" t="s">
        <v>221</v>
      </c>
      <c r="AT480" s="235" t="s">
        <v>209</v>
      </c>
      <c r="AU480" s="235" t="s">
        <v>83</v>
      </c>
      <c r="AY480" s="16" t="s">
        <v>208</v>
      </c>
      <c r="BE480" s="236">
        <f>IF(N480="základní",J480,0)</f>
        <v>0</v>
      </c>
      <c r="BF480" s="236">
        <f>IF(N480="snížená",J480,0)</f>
        <v>0</v>
      </c>
      <c r="BG480" s="236">
        <f>IF(N480="zákl. přenesená",J480,0)</f>
        <v>0</v>
      </c>
      <c r="BH480" s="236">
        <f>IF(N480="sníž. přenesená",J480,0)</f>
        <v>0</v>
      </c>
      <c r="BI480" s="236">
        <f>IF(N480="nulová",J480,0)</f>
        <v>0</v>
      </c>
      <c r="BJ480" s="16" t="s">
        <v>81</v>
      </c>
      <c r="BK480" s="236">
        <f>ROUND(I480*H480,2)</f>
        <v>0</v>
      </c>
      <c r="BL480" s="16" t="s">
        <v>221</v>
      </c>
      <c r="BM480" s="235" t="s">
        <v>1984</v>
      </c>
    </row>
    <row r="481" s="10" customFormat="1" ht="22.8" customHeight="1">
      <c r="B481" s="210"/>
      <c r="C481" s="211"/>
      <c r="D481" s="212" t="s">
        <v>72</v>
      </c>
      <c r="E481" s="248" t="s">
        <v>1985</v>
      </c>
      <c r="F481" s="248" t="s">
        <v>1986</v>
      </c>
      <c r="G481" s="211"/>
      <c r="H481" s="211"/>
      <c r="I481" s="214"/>
      <c r="J481" s="249">
        <f>BK481</f>
        <v>0</v>
      </c>
      <c r="K481" s="211"/>
      <c r="L481" s="216"/>
      <c r="M481" s="217"/>
      <c r="N481" s="218"/>
      <c r="O481" s="218"/>
      <c r="P481" s="219">
        <f>P482</f>
        <v>0</v>
      </c>
      <c r="Q481" s="218"/>
      <c r="R481" s="219">
        <f>R482</f>
        <v>0</v>
      </c>
      <c r="S481" s="218"/>
      <c r="T481" s="220">
        <f>T482</f>
        <v>0</v>
      </c>
      <c r="AR481" s="221" t="s">
        <v>221</v>
      </c>
      <c r="AT481" s="222" t="s">
        <v>72</v>
      </c>
      <c r="AU481" s="222" t="s">
        <v>81</v>
      </c>
      <c r="AY481" s="221" t="s">
        <v>208</v>
      </c>
      <c r="BK481" s="223">
        <f>BK482</f>
        <v>0</v>
      </c>
    </row>
    <row r="482" s="1" customFormat="1" ht="16.5" customHeight="1">
      <c r="B482" s="37"/>
      <c r="C482" s="224" t="s">
        <v>709</v>
      </c>
      <c r="D482" s="224" t="s">
        <v>209</v>
      </c>
      <c r="E482" s="225" t="s">
        <v>1987</v>
      </c>
      <c r="F482" s="226" t="s">
        <v>1988</v>
      </c>
      <c r="G482" s="227" t="s">
        <v>1227</v>
      </c>
      <c r="H482" s="228">
        <v>999.74199999999996</v>
      </c>
      <c r="I482" s="229"/>
      <c r="J482" s="230">
        <f>ROUND(I482*H482,2)</f>
        <v>0</v>
      </c>
      <c r="K482" s="226" t="s">
        <v>1</v>
      </c>
      <c r="L482" s="42"/>
      <c r="M482" s="231" t="s">
        <v>1</v>
      </c>
      <c r="N482" s="232" t="s">
        <v>38</v>
      </c>
      <c r="O482" s="85"/>
      <c r="P482" s="233">
        <f>O482*H482</f>
        <v>0</v>
      </c>
      <c r="Q482" s="233">
        <v>0</v>
      </c>
      <c r="R482" s="233">
        <f>Q482*H482</f>
        <v>0</v>
      </c>
      <c r="S482" s="233">
        <v>0</v>
      </c>
      <c r="T482" s="234">
        <f>S482*H482</f>
        <v>0</v>
      </c>
      <c r="AR482" s="235" t="s">
        <v>213</v>
      </c>
      <c r="AT482" s="235" t="s">
        <v>209</v>
      </c>
      <c r="AU482" s="235" t="s">
        <v>83</v>
      </c>
      <c r="AY482" s="16" t="s">
        <v>208</v>
      </c>
      <c r="BE482" s="236">
        <f>IF(N482="základní",J482,0)</f>
        <v>0</v>
      </c>
      <c r="BF482" s="236">
        <f>IF(N482="snížená",J482,0)</f>
        <v>0</v>
      </c>
      <c r="BG482" s="236">
        <f>IF(N482="zákl. přenesená",J482,0)</f>
        <v>0</v>
      </c>
      <c r="BH482" s="236">
        <f>IF(N482="sníž. přenesená",J482,0)</f>
        <v>0</v>
      </c>
      <c r="BI482" s="236">
        <f>IF(N482="nulová",J482,0)</f>
        <v>0</v>
      </c>
      <c r="BJ482" s="16" t="s">
        <v>81</v>
      </c>
      <c r="BK482" s="236">
        <f>ROUND(I482*H482,2)</f>
        <v>0</v>
      </c>
      <c r="BL482" s="16" t="s">
        <v>213</v>
      </c>
      <c r="BM482" s="235" t="s">
        <v>1989</v>
      </c>
    </row>
    <row r="483" s="10" customFormat="1" ht="25.92" customHeight="1">
      <c r="B483" s="210"/>
      <c r="C483" s="211"/>
      <c r="D483" s="212" t="s">
        <v>72</v>
      </c>
      <c r="E483" s="213" t="s">
        <v>78</v>
      </c>
      <c r="F483" s="213" t="s">
        <v>79</v>
      </c>
      <c r="G483" s="211"/>
      <c r="H483" s="211"/>
      <c r="I483" s="214"/>
      <c r="J483" s="215">
        <f>BK483</f>
        <v>0</v>
      </c>
      <c r="K483" s="211"/>
      <c r="L483" s="216"/>
      <c r="M483" s="217"/>
      <c r="N483" s="218"/>
      <c r="O483" s="218"/>
      <c r="P483" s="219">
        <f>P484+P487</f>
        <v>0</v>
      </c>
      <c r="Q483" s="218"/>
      <c r="R483" s="219">
        <f>R484+R487</f>
        <v>0</v>
      </c>
      <c r="S483" s="218"/>
      <c r="T483" s="220">
        <f>T484+T487</f>
        <v>0</v>
      </c>
      <c r="AR483" s="221" t="s">
        <v>81</v>
      </c>
      <c r="AT483" s="222" t="s">
        <v>72</v>
      </c>
      <c r="AU483" s="222" t="s">
        <v>73</v>
      </c>
      <c r="AY483" s="221" t="s">
        <v>208</v>
      </c>
      <c r="BK483" s="223">
        <f>BK484+BK487</f>
        <v>0</v>
      </c>
    </row>
    <row r="484" s="10" customFormat="1" ht="22.8" customHeight="1">
      <c r="B484" s="210"/>
      <c r="C484" s="211"/>
      <c r="D484" s="212" t="s">
        <v>72</v>
      </c>
      <c r="E484" s="248" t="s">
        <v>1990</v>
      </c>
      <c r="F484" s="248" t="s">
        <v>1991</v>
      </c>
      <c r="G484" s="211"/>
      <c r="H484" s="211"/>
      <c r="I484" s="214"/>
      <c r="J484" s="249">
        <f>BK484</f>
        <v>0</v>
      </c>
      <c r="K484" s="211"/>
      <c r="L484" s="216"/>
      <c r="M484" s="217"/>
      <c r="N484" s="218"/>
      <c r="O484" s="218"/>
      <c r="P484" s="219">
        <f>SUM(P485:P486)</f>
        <v>0</v>
      </c>
      <c r="Q484" s="218"/>
      <c r="R484" s="219">
        <f>SUM(R485:R486)</f>
        <v>0</v>
      </c>
      <c r="S484" s="218"/>
      <c r="T484" s="220">
        <f>SUM(T485:T486)</f>
        <v>0</v>
      </c>
      <c r="AR484" s="221" t="s">
        <v>81</v>
      </c>
      <c r="AT484" s="222" t="s">
        <v>72</v>
      </c>
      <c r="AU484" s="222" t="s">
        <v>81</v>
      </c>
      <c r="AY484" s="221" t="s">
        <v>208</v>
      </c>
      <c r="BK484" s="223">
        <f>SUM(BK485:BK486)</f>
        <v>0</v>
      </c>
    </row>
    <row r="485" s="1" customFormat="1" ht="16.5" customHeight="1">
      <c r="B485" s="37"/>
      <c r="C485" s="224" t="s">
        <v>718</v>
      </c>
      <c r="D485" s="224" t="s">
        <v>209</v>
      </c>
      <c r="E485" s="225" t="s">
        <v>1992</v>
      </c>
      <c r="F485" s="226" t="s">
        <v>1993</v>
      </c>
      <c r="G485" s="227" t="s">
        <v>1994</v>
      </c>
      <c r="H485" s="228">
        <v>1</v>
      </c>
      <c r="I485" s="229"/>
      <c r="J485" s="230">
        <f>ROUND(I485*H485,2)</f>
        <v>0</v>
      </c>
      <c r="K485" s="226" t="s">
        <v>1</v>
      </c>
      <c r="L485" s="42"/>
      <c r="M485" s="231" t="s">
        <v>1</v>
      </c>
      <c r="N485" s="232" t="s">
        <v>38</v>
      </c>
      <c r="O485" s="85"/>
      <c r="P485" s="233">
        <f>O485*H485</f>
        <v>0</v>
      </c>
      <c r="Q485" s="233">
        <v>0</v>
      </c>
      <c r="R485" s="233">
        <f>Q485*H485</f>
        <v>0</v>
      </c>
      <c r="S485" s="233">
        <v>0</v>
      </c>
      <c r="T485" s="234">
        <f>S485*H485</f>
        <v>0</v>
      </c>
      <c r="AR485" s="235" t="s">
        <v>221</v>
      </c>
      <c r="AT485" s="235" t="s">
        <v>209</v>
      </c>
      <c r="AU485" s="235" t="s">
        <v>83</v>
      </c>
      <c r="AY485" s="16" t="s">
        <v>208</v>
      </c>
      <c r="BE485" s="236">
        <f>IF(N485="základní",J485,0)</f>
        <v>0</v>
      </c>
      <c r="BF485" s="236">
        <f>IF(N485="snížená",J485,0)</f>
        <v>0</v>
      </c>
      <c r="BG485" s="236">
        <f>IF(N485="zákl. přenesená",J485,0)</f>
        <v>0</v>
      </c>
      <c r="BH485" s="236">
        <f>IF(N485="sníž. přenesená",J485,0)</f>
        <v>0</v>
      </c>
      <c r="BI485" s="236">
        <f>IF(N485="nulová",J485,0)</f>
        <v>0</v>
      </c>
      <c r="BJ485" s="16" t="s">
        <v>81</v>
      </c>
      <c r="BK485" s="236">
        <f>ROUND(I485*H485,2)</f>
        <v>0</v>
      </c>
      <c r="BL485" s="16" t="s">
        <v>221</v>
      </c>
      <c r="BM485" s="235" t="s">
        <v>1995</v>
      </c>
    </row>
    <row r="486" s="1" customFormat="1" ht="16.5" customHeight="1">
      <c r="B486" s="37"/>
      <c r="C486" s="224" t="s">
        <v>722</v>
      </c>
      <c r="D486" s="224" t="s">
        <v>209</v>
      </c>
      <c r="E486" s="225" t="s">
        <v>1996</v>
      </c>
      <c r="F486" s="226" t="s">
        <v>1997</v>
      </c>
      <c r="G486" s="227" t="s">
        <v>1994</v>
      </c>
      <c r="H486" s="228">
        <v>1</v>
      </c>
      <c r="I486" s="229"/>
      <c r="J486" s="230">
        <f>ROUND(I486*H486,2)</f>
        <v>0</v>
      </c>
      <c r="K486" s="226" t="s">
        <v>1</v>
      </c>
      <c r="L486" s="42"/>
      <c r="M486" s="231" t="s">
        <v>1</v>
      </c>
      <c r="N486" s="232" t="s">
        <v>38</v>
      </c>
      <c r="O486" s="85"/>
      <c r="P486" s="233">
        <f>O486*H486</f>
        <v>0</v>
      </c>
      <c r="Q486" s="233">
        <v>0</v>
      </c>
      <c r="R486" s="233">
        <f>Q486*H486</f>
        <v>0</v>
      </c>
      <c r="S486" s="233">
        <v>0</v>
      </c>
      <c r="T486" s="234">
        <f>S486*H486</f>
        <v>0</v>
      </c>
      <c r="AR486" s="235" t="s">
        <v>221</v>
      </c>
      <c r="AT486" s="235" t="s">
        <v>209</v>
      </c>
      <c r="AU486" s="235" t="s">
        <v>83</v>
      </c>
      <c r="AY486" s="16" t="s">
        <v>208</v>
      </c>
      <c r="BE486" s="236">
        <f>IF(N486="základní",J486,0)</f>
        <v>0</v>
      </c>
      <c r="BF486" s="236">
        <f>IF(N486="snížená",J486,0)</f>
        <v>0</v>
      </c>
      <c r="BG486" s="236">
        <f>IF(N486="zákl. přenesená",J486,0)</f>
        <v>0</v>
      </c>
      <c r="BH486" s="236">
        <f>IF(N486="sníž. přenesená",J486,0)</f>
        <v>0</v>
      </c>
      <c r="BI486" s="236">
        <f>IF(N486="nulová",J486,0)</f>
        <v>0</v>
      </c>
      <c r="BJ486" s="16" t="s">
        <v>81</v>
      </c>
      <c r="BK486" s="236">
        <f>ROUND(I486*H486,2)</f>
        <v>0</v>
      </c>
      <c r="BL486" s="16" t="s">
        <v>221</v>
      </c>
      <c r="BM486" s="235" t="s">
        <v>1998</v>
      </c>
    </row>
    <row r="487" s="10" customFormat="1" ht="22.8" customHeight="1">
      <c r="B487" s="210"/>
      <c r="C487" s="211"/>
      <c r="D487" s="212" t="s">
        <v>72</v>
      </c>
      <c r="E487" s="248" t="s">
        <v>1999</v>
      </c>
      <c r="F487" s="248" t="s">
        <v>2000</v>
      </c>
      <c r="G487" s="211"/>
      <c r="H487" s="211"/>
      <c r="I487" s="214"/>
      <c r="J487" s="249">
        <f>BK487</f>
        <v>0</v>
      </c>
      <c r="K487" s="211"/>
      <c r="L487" s="216"/>
      <c r="M487" s="217"/>
      <c r="N487" s="218"/>
      <c r="O487" s="218"/>
      <c r="P487" s="219">
        <f>P488</f>
        <v>0</v>
      </c>
      <c r="Q487" s="218"/>
      <c r="R487" s="219">
        <f>R488</f>
        <v>0</v>
      </c>
      <c r="S487" s="218"/>
      <c r="T487" s="220">
        <f>T488</f>
        <v>0</v>
      </c>
      <c r="AR487" s="221" t="s">
        <v>207</v>
      </c>
      <c r="AT487" s="222" t="s">
        <v>72</v>
      </c>
      <c r="AU487" s="222" t="s">
        <v>81</v>
      </c>
      <c r="AY487" s="221" t="s">
        <v>208</v>
      </c>
      <c r="BK487" s="223">
        <f>BK488</f>
        <v>0</v>
      </c>
    </row>
    <row r="488" s="1" customFormat="1" ht="16.5" customHeight="1">
      <c r="B488" s="37"/>
      <c r="C488" s="224" t="s">
        <v>726</v>
      </c>
      <c r="D488" s="224" t="s">
        <v>209</v>
      </c>
      <c r="E488" s="225" t="s">
        <v>2001</v>
      </c>
      <c r="F488" s="226" t="s">
        <v>2000</v>
      </c>
      <c r="G488" s="227" t="s">
        <v>1994</v>
      </c>
      <c r="H488" s="228">
        <v>1</v>
      </c>
      <c r="I488" s="229"/>
      <c r="J488" s="230">
        <f>ROUND(I488*H488,2)</f>
        <v>0</v>
      </c>
      <c r="K488" s="226" t="s">
        <v>1</v>
      </c>
      <c r="L488" s="42"/>
      <c r="M488" s="231" t="s">
        <v>1</v>
      </c>
      <c r="N488" s="232" t="s">
        <v>38</v>
      </c>
      <c r="O488" s="85"/>
      <c r="P488" s="233">
        <f>O488*H488</f>
        <v>0</v>
      </c>
      <c r="Q488" s="233">
        <v>0</v>
      </c>
      <c r="R488" s="233">
        <f>Q488*H488</f>
        <v>0</v>
      </c>
      <c r="S488" s="233">
        <v>0</v>
      </c>
      <c r="T488" s="234">
        <f>S488*H488</f>
        <v>0</v>
      </c>
      <c r="AR488" s="235" t="s">
        <v>221</v>
      </c>
      <c r="AT488" s="235" t="s">
        <v>209</v>
      </c>
      <c r="AU488" s="235" t="s">
        <v>83</v>
      </c>
      <c r="AY488" s="16" t="s">
        <v>208</v>
      </c>
      <c r="BE488" s="236">
        <f>IF(N488="základní",J488,0)</f>
        <v>0</v>
      </c>
      <c r="BF488" s="236">
        <f>IF(N488="snížená",J488,0)</f>
        <v>0</v>
      </c>
      <c r="BG488" s="236">
        <f>IF(N488="zákl. přenesená",J488,0)</f>
        <v>0</v>
      </c>
      <c r="BH488" s="236">
        <f>IF(N488="sníž. přenesená",J488,0)</f>
        <v>0</v>
      </c>
      <c r="BI488" s="236">
        <f>IF(N488="nulová",J488,0)</f>
        <v>0</v>
      </c>
      <c r="BJ488" s="16" t="s">
        <v>81</v>
      </c>
      <c r="BK488" s="236">
        <f>ROUND(I488*H488,2)</f>
        <v>0</v>
      </c>
      <c r="BL488" s="16" t="s">
        <v>221</v>
      </c>
      <c r="BM488" s="235" t="s">
        <v>2002</v>
      </c>
    </row>
    <row r="489" s="10" customFormat="1" ht="25.92" customHeight="1">
      <c r="B489" s="210"/>
      <c r="C489" s="211"/>
      <c r="D489" s="212" t="s">
        <v>72</v>
      </c>
      <c r="E489" s="213" t="s">
        <v>1200</v>
      </c>
      <c r="F489" s="213" t="s">
        <v>2003</v>
      </c>
      <c r="G489" s="211"/>
      <c r="H489" s="211"/>
      <c r="I489" s="214"/>
      <c r="J489" s="215">
        <f>BK489</f>
        <v>0</v>
      </c>
      <c r="K489" s="211"/>
      <c r="L489" s="216"/>
      <c r="M489" s="217"/>
      <c r="N489" s="218"/>
      <c r="O489" s="218"/>
      <c r="P489" s="219">
        <f>P490+P517+P525+P534+P542+P593+P604</f>
        <v>0</v>
      </c>
      <c r="Q489" s="218"/>
      <c r="R489" s="219">
        <f>R490+R517+R525+R534+R542+R593+R604</f>
        <v>0</v>
      </c>
      <c r="S489" s="218"/>
      <c r="T489" s="220">
        <f>T490+T517+T525+T534+T542+T593+T604</f>
        <v>0</v>
      </c>
      <c r="AR489" s="221" t="s">
        <v>83</v>
      </c>
      <c r="AT489" s="222" t="s">
        <v>72</v>
      </c>
      <c r="AU489" s="222" t="s">
        <v>73</v>
      </c>
      <c r="AY489" s="221" t="s">
        <v>208</v>
      </c>
      <c r="BK489" s="223">
        <f>BK490+BK517+BK525+BK534+BK542+BK593+BK604</f>
        <v>0</v>
      </c>
    </row>
    <row r="490" s="10" customFormat="1" ht="22.8" customHeight="1">
      <c r="B490" s="210"/>
      <c r="C490" s="211"/>
      <c r="D490" s="212" t="s">
        <v>72</v>
      </c>
      <c r="E490" s="248" t="s">
        <v>2004</v>
      </c>
      <c r="F490" s="248" t="s">
        <v>2005</v>
      </c>
      <c r="G490" s="211"/>
      <c r="H490" s="211"/>
      <c r="I490" s="214"/>
      <c r="J490" s="249">
        <f>BK490</f>
        <v>0</v>
      </c>
      <c r="K490" s="211"/>
      <c r="L490" s="216"/>
      <c r="M490" s="217"/>
      <c r="N490" s="218"/>
      <c r="O490" s="218"/>
      <c r="P490" s="219">
        <f>SUM(P491:P516)</f>
        <v>0</v>
      </c>
      <c r="Q490" s="218"/>
      <c r="R490" s="219">
        <f>SUM(R491:R516)</f>
        <v>0</v>
      </c>
      <c r="S490" s="218"/>
      <c r="T490" s="220">
        <f>SUM(T491:T516)</f>
        <v>0</v>
      </c>
      <c r="AR490" s="221" t="s">
        <v>83</v>
      </c>
      <c r="AT490" s="222" t="s">
        <v>72</v>
      </c>
      <c r="AU490" s="222" t="s">
        <v>81</v>
      </c>
      <c r="AY490" s="221" t="s">
        <v>208</v>
      </c>
      <c r="BK490" s="223">
        <f>SUM(BK491:BK516)</f>
        <v>0</v>
      </c>
    </row>
    <row r="491" s="1" customFormat="1" ht="24" customHeight="1">
      <c r="B491" s="37"/>
      <c r="C491" s="224" t="s">
        <v>730</v>
      </c>
      <c r="D491" s="224" t="s">
        <v>209</v>
      </c>
      <c r="E491" s="225" t="s">
        <v>2006</v>
      </c>
      <c r="F491" s="226" t="s">
        <v>2007</v>
      </c>
      <c r="G491" s="227" t="s">
        <v>712</v>
      </c>
      <c r="H491" s="228">
        <v>318.51100000000002</v>
      </c>
      <c r="I491" s="229"/>
      <c r="J491" s="230">
        <f>ROUND(I491*H491,2)</f>
        <v>0</v>
      </c>
      <c r="K491" s="226" t="s">
        <v>1</v>
      </c>
      <c r="L491" s="42"/>
      <c r="M491" s="231" t="s">
        <v>1</v>
      </c>
      <c r="N491" s="232" t="s">
        <v>38</v>
      </c>
      <c r="O491" s="85"/>
      <c r="P491" s="233">
        <f>O491*H491</f>
        <v>0</v>
      </c>
      <c r="Q491" s="233">
        <v>0</v>
      </c>
      <c r="R491" s="233">
        <f>Q491*H491</f>
        <v>0</v>
      </c>
      <c r="S491" s="233">
        <v>0</v>
      </c>
      <c r="T491" s="234">
        <f>S491*H491</f>
        <v>0</v>
      </c>
      <c r="AR491" s="235" t="s">
        <v>336</v>
      </c>
      <c r="AT491" s="235" t="s">
        <v>209</v>
      </c>
      <c r="AU491" s="235" t="s">
        <v>83</v>
      </c>
      <c r="AY491" s="16" t="s">
        <v>208</v>
      </c>
      <c r="BE491" s="236">
        <f>IF(N491="základní",J491,0)</f>
        <v>0</v>
      </c>
      <c r="BF491" s="236">
        <f>IF(N491="snížená",J491,0)</f>
        <v>0</v>
      </c>
      <c r="BG491" s="236">
        <f>IF(N491="zákl. přenesená",J491,0)</f>
        <v>0</v>
      </c>
      <c r="BH491" s="236">
        <f>IF(N491="sníž. přenesená",J491,0)</f>
        <v>0</v>
      </c>
      <c r="BI491" s="236">
        <f>IF(N491="nulová",J491,0)</f>
        <v>0</v>
      </c>
      <c r="BJ491" s="16" t="s">
        <v>81</v>
      </c>
      <c r="BK491" s="236">
        <f>ROUND(I491*H491,2)</f>
        <v>0</v>
      </c>
      <c r="BL491" s="16" t="s">
        <v>336</v>
      </c>
      <c r="BM491" s="235" t="s">
        <v>2008</v>
      </c>
    </row>
    <row r="492" s="12" customFormat="1">
      <c r="B492" s="260"/>
      <c r="C492" s="261"/>
      <c r="D492" s="262" t="s">
        <v>1513</v>
      </c>
      <c r="E492" s="263" t="s">
        <v>1</v>
      </c>
      <c r="F492" s="264" t="s">
        <v>2009</v>
      </c>
      <c r="G492" s="261"/>
      <c r="H492" s="265">
        <v>305.86099999999999</v>
      </c>
      <c r="I492" s="266"/>
      <c r="J492" s="261"/>
      <c r="K492" s="261"/>
      <c r="L492" s="267"/>
      <c r="M492" s="268"/>
      <c r="N492" s="269"/>
      <c r="O492" s="269"/>
      <c r="P492" s="269"/>
      <c r="Q492" s="269"/>
      <c r="R492" s="269"/>
      <c r="S492" s="269"/>
      <c r="T492" s="270"/>
      <c r="AT492" s="271" t="s">
        <v>1513</v>
      </c>
      <c r="AU492" s="271" t="s">
        <v>83</v>
      </c>
      <c r="AV492" s="12" t="s">
        <v>83</v>
      </c>
      <c r="AW492" s="12" t="s">
        <v>31</v>
      </c>
      <c r="AX492" s="12" t="s">
        <v>73</v>
      </c>
      <c r="AY492" s="271" t="s">
        <v>208</v>
      </c>
    </row>
    <row r="493" s="12" customFormat="1">
      <c r="B493" s="260"/>
      <c r="C493" s="261"/>
      <c r="D493" s="262" t="s">
        <v>1513</v>
      </c>
      <c r="E493" s="263" t="s">
        <v>1</v>
      </c>
      <c r="F493" s="264" t="s">
        <v>2010</v>
      </c>
      <c r="G493" s="261"/>
      <c r="H493" s="265">
        <v>12.65</v>
      </c>
      <c r="I493" s="266"/>
      <c r="J493" s="261"/>
      <c r="K493" s="261"/>
      <c r="L493" s="267"/>
      <c r="M493" s="268"/>
      <c r="N493" s="269"/>
      <c r="O493" s="269"/>
      <c r="P493" s="269"/>
      <c r="Q493" s="269"/>
      <c r="R493" s="269"/>
      <c r="S493" s="269"/>
      <c r="T493" s="270"/>
      <c r="AT493" s="271" t="s">
        <v>1513</v>
      </c>
      <c r="AU493" s="271" t="s">
        <v>83</v>
      </c>
      <c r="AV493" s="12" t="s">
        <v>83</v>
      </c>
      <c r="AW493" s="12" t="s">
        <v>31</v>
      </c>
      <c r="AX493" s="12" t="s">
        <v>73</v>
      </c>
      <c r="AY493" s="271" t="s">
        <v>208</v>
      </c>
    </row>
    <row r="494" s="13" customFormat="1">
      <c r="B494" s="272"/>
      <c r="C494" s="273"/>
      <c r="D494" s="262" t="s">
        <v>1513</v>
      </c>
      <c r="E494" s="274" t="s">
        <v>1</v>
      </c>
      <c r="F494" s="275" t="s">
        <v>1515</v>
      </c>
      <c r="G494" s="273"/>
      <c r="H494" s="276">
        <v>318.51100000000002</v>
      </c>
      <c r="I494" s="277"/>
      <c r="J494" s="273"/>
      <c r="K494" s="273"/>
      <c r="L494" s="278"/>
      <c r="M494" s="279"/>
      <c r="N494" s="280"/>
      <c r="O494" s="280"/>
      <c r="P494" s="280"/>
      <c r="Q494" s="280"/>
      <c r="R494" s="280"/>
      <c r="S494" s="280"/>
      <c r="T494" s="281"/>
      <c r="AT494" s="282" t="s">
        <v>1513</v>
      </c>
      <c r="AU494" s="282" t="s">
        <v>83</v>
      </c>
      <c r="AV494" s="13" t="s">
        <v>221</v>
      </c>
      <c r="AW494" s="13" t="s">
        <v>31</v>
      </c>
      <c r="AX494" s="13" t="s">
        <v>81</v>
      </c>
      <c r="AY494" s="282" t="s">
        <v>208</v>
      </c>
    </row>
    <row r="495" s="1" customFormat="1" ht="24" customHeight="1">
      <c r="B495" s="37"/>
      <c r="C495" s="224" t="s">
        <v>734</v>
      </c>
      <c r="D495" s="224" t="s">
        <v>209</v>
      </c>
      <c r="E495" s="225" t="s">
        <v>2011</v>
      </c>
      <c r="F495" s="226" t="s">
        <v>2012</v>
      </c>
      <c r="G495" s="227" t="s">
        <v>712</v>
      </c>
      <c r="H495" s="228">
        <v>68.183000000000007</v>
      </c>
      <c r="I495" s="229"/>
      <c r="J495" s="230">
        <f>ROUND(I495*H495,2)</f>
        <v>0</v>
      </c>
      <c r="K495" s="226" t="s">
        <v>1</v>
      </c>
      <c r="L495" s="42"/>
      <c r="M495" s="231" t="s">
        <v>1</v>
      </c>
      <c r="N495" s="232" t="s">
        <v>38</v>
      </c>
      <c r="O495" s="85"/>
      <c r="P495" s="233">
        <f>O495*H495</f>
        <v>0</v>
      </c>
      <c r="Q495" s="233">
        <v>0</v>
      </c>
      <c r="R495" s="233">
        <f>Q495*H495</f>
        <v>0</v>
      </c>
      <c r="S495" s="233">
        <v>0</v>
      </c>
      <c r="T495" s="234">
        <f>S495*H495</f>
        <v>0</v>
      </c>
      <c r="AR495" s="235" t="s">
        <v>336</v>
      </c>
      <c r="AT495" s="235" t="s">
        <v>209</v>
      </c>
      <c r="AU495" s="235" t="s">
        <v>83</v>
      </c>
      <c r="AY495" s="16" t="s">
        <v>208</v>
      </c>
      <c r="BE495" s="236">
        <f>IF(N495="základní",J495,0)</f>
        <v>0</v>
      </c>
      <c r="BF495" s="236">
        <f>IF(N495="snížená",J495,0)</f>
        <v>0</v>
      </c>
      <c r="BG495" s="236">
        <f>IF(N495="zákl. přenesená",J495,0)</f>
        <v>0</v>
      </c>
      <c r="BH495" s="236">
        <f>IF(N495="sníž. přenesená",J495,0)</f>
        <v>0</v>
      </c>
      <c r="BI495" s="236">
        <f>IF(N495="nulová",J495,0)</f>
        <v>0</v>
      </c>
      <c r="BJ495" s="16" t="s">
        <v>81</v>
      </c>
      <c r="BK495" s="236">
        <f>ROUND(I495*H495,2)</f>
        <v>0</v>
      </c>
      <c r="BL495" s="16" t="s">
        <v>336</v>
      </c>
      <c r="BM495" s="235" t="s">
        <v>2013</v>
      </c>
    </row>
    <row r="496" s="12" customFormat="1">
      <c r="B496" s="260"/>
      <c r="C496" s="261"/>
      <c r="D496" s="262" t="s">
        <v>1513</v>
      </c>
      <c r="E496" s="263" t="s">
        <v>1</v>
      </c>
      <c r="F496" s="264" t="s">
        <v>2014</v>
      </c>
      <c r="G496" s="261"/>
      <c r="H496" s="265">
        <v>56.619999999999997</v>
      </c>
      <c r="I496" s="266"/>
      <c r="J496" s="261"/>
      <c r="K496" s="261"/>
      <c r="L496" s="267"/>
      <c r="M496" s="268"/>
      <c r="N496" s="269"/>
      <c r="O496" s="269"/>
      <c r="P496" s="269"/>
      <c r="Q496" s="269"/>
      <c r="R496" s="269"/>
      <c r="S496" s="269"/>
      <c r="T496" s="270"/>
      <c r="AT496" s="271" t="s">
        <v>1513</v>
      </c>
      <c r="AU496" s="271" t="s">
        <v>83</v>
      </c>
      <c r="AV496" s="12" t="s">
        <v>83</v>
      </c>
      <c r="AW496" s="12" t="s">
        <v>31</v>
      </c>
      <c r="AX496" s="12" t="s">
        <v>73</v>
      </c>
      <c r="AY496" s="271" t="s">
        <v>208</v>
      </c>
    </row>
    <row r="497" s="12" customFormat="1">
      <c r="B497" s="260"/>
      <c r="C497" s="261"/>
      <c r="D497" s="262" t="s">
        <v>1513</v>
      </c>
      <c r="E497" s="263" t="s">
        <v>1</v>
      </c>
      <c r="F497" s="264" t="s">
        <v>2015</v>
      </c>
      <c r="G497" s="261"/>
      <c r="H497" s="265">
        <v>11.5625</v>
      </c>
      <c r="I497" s="266"/>
      <c r="J497" s="261"/>
      <c r="K497" s="261"/>
      <c r="L497" s="267"/>
      <c r="M497" s="268"/>
      <c r="N497" s="269"/>
      <c r="O497" s="269"/>
      <c r="P497" s="269"/>
      <c r="Q497" s="269"/>
      <c r="R497" s="269"/>
      <c r="S497" s="269"/>
      <c r="T497" s="270"/>
      <c r="AT497" s="271" t="s">
        <v>1513</v>
      </c>
      <c r="AU497" s="271" t="s">
        <v>83</v>
      </c>
      <c r="AV497" s="12" t="s">
        <v>83</v>
      </c>
      <c r="AW497" s="12" t="s">
        <v>31</v>
      </c>
      <c r="AX497" s="12" t="s">
        <v>73</v>
      </c>
      <c r="AY497" s="271" t="s">
        <v>208</v>
      </c>
    </row>
    <row r="498" s="13" customFormat="1">
      <c r="B498" s="272"/>
      <c r="C498" s="273"/>
      <c r="D498" s="262" t="s">
        <v>1513</v>
      </c>
      <c r="E498" s="274" t="s">
        <v>1</v>
      </c>
      <c r="F498" s="275" t="s">
        <v>1515</v>
      </c>
      <c r="G498" s="273"/>
      <c r="H498" s="276">
        <v>68.182500000000005</v>
      </c>
      <c r="I498" s="277"/>
      <c r="J498" s="273"/>
      <c r="K498" s="273"/>
      <c r="L498" s="278"/>
      <c r="M498" s="279"/>
      <c r="N498" s="280"/>
      <c r="O498" s="280"/>
      <c r="P498" s="280"/>
      <c r="Q498" s="280"/>
      <c r="R498" s="280"/>
      <c r="S498" s="280"/>
      <c r="T498" s="281"/>
      <c r="AT498" s="282" t="s">
        <v>1513</v>
      </c>
      <c r="AU498" s="282" t="s">
        <v>83</v>
      </c>
      <c r="AV498" s="13" t="s">
        <v>221</v>
      </c>
      <c r="AW498" s="13" t="s">
        <v>31</v>
      </c>
      <c r="AX498" s="13" t="s">
        <v>81</v>
      </c>
      <c r="AY498" s="282" t="s">
        <v>208</v>
      </c>
    </row>
    <row r="499" s="1" customFormat="1" ht="16.5" customHeight="1">
      <c r="B499" s="37"/>
      <c r="C499" s="250" t="s">
        <v>738</v>
      </c>
      <c r="D499" s="250" t="s">
        <v>281</v>
      </c>
      <c r="E499" s="251" t="s">
        <v>2016</v>
      </c>
      <c r="F499" s="252" t="s">
        <v>2017</v>
      </c>
      <c r="G499" s="253" t="s">
        <v>1227</v>
      </c>
      <c r="H499" s="254">
        <v>0.42499999999999999</v>
      </c>
      <c r="I499" s="255"/>
      <c r="J499" s="256">
        <f>ROUND(I499*H499,2)</f>
        <v>0</v>
      </c>
      <c r="K499" s="252" t="s">
        <v>1</v>
      </c>
      <c r="L499" s="257"/>
      <c r="M499" s="258" t="s">
        <v>1</v>
      </c>
      <c r="N499" s="259" t="s">
        <v>38</v>
      </c>
      <c r="O499" s="85"/>
      <c r="P499" s="233">
        <f>O499*H499</f>
        <v>0</v>
      </c>
      <c r="Q499" s="233">
        <v>0</v>
      </c>
      <c r="R499" s="233">
        <f>Q499*H499</f>
        <v>0</v>
      </c>
      <c r="S499" s="233">
        <v>0</v>
      </c>
      <c r="T499" s="234">
        <f>S499*H499</f>
        <v>0</v>
      </c>
      <c r="AR499" s="235" t="s">
        <v>404</v>
      </c>
      <c r="AT499" s="235" t="s">
        <v>281</v>
      </c>
      <c r="AU499" s="235" t="s">
        <v>83</v>
      </c>
      <c r="AY499" s="16" t="s">
        <v>208</v>
      </c>
      <c r="BE499" s="236">
        <f>IF(N499="základní",J499,0)</f>
        <v>0</v>
      </c>
      <c r="BF499" s="236">
        <f>IF(N499="snížená",J499,0)</f>
        <v>0</v>
      </c>
      <c r="BG499" s="236">
        <f>IF(N499="zákl. přenesená",J499,0)</f>
        <v>0</v>
      </c>
      <c r="BH499" s="236">
        <f>IF(N499="sníž. přenesená",J499,0)</f>
        <v>0</v>
      </c>
      <c r="BI499" s="236">
        <f>IF(N499="nulová",J499,0)</f>
        <v>0</v>
      </c>
      <c r="BJ499" s="16" t="s">
        <v>81</v>
      </c>
      <c r="BK499" s="236">
        <f>ROUND(I499*H499,2)</f>
        <v>0</v>
      </c>
      <c r="BL499" s="16" t="s">
        <v>336</v>
      </c>
      <c r="BM499" s="235" t="s">
        <v>2018</v>
      </c>
    </row>
    <row r="500" s="12" customFormat="1">
      <c r="B500" s="260"/>
      <c r="C500" s="261"/>
      <c r="D500" s="262" t="s">
        <v>1513</v>
      </c>
      <c r="E500" s="263" t="s">
        <v>1</v>
      </c>
      <c r="F500" s="264" t="s">
        <v>2019</v>
      </c>
      <c r="G500" s="261"/>
      <c r="H500" s="265">
        <v>0.42499999999999999</v>
      </c>
      <c r="I500" s="266"/>
      <c r="J500" s="261"/>
      <c r="K500" s="261"/>
      <c r="L500" s="267"/>
      <c r="M500" s="268"/>
      <c r="N500" s="269"/>
      <c r="O500" s="269"/>
      <c r="P500" s="269"/>
      <c r="Q500" s="269"/>
      <c r="R500" s="269"/>
      <c r="S500" s="269"/>
      <c r="T500" s="270"/>
      <c r="AT500" s="271" t="s">
        <v>1513</v>
      </c>
      <c r="AU500" s="271" t="s">
        <v>83</v>
      </c>
      <c r="AV500" s="12" t="s">
        <v>83</v>
      </c>
      <c r="AW500" s="12" t="s">
        <v>31</v>
      </c>
      <c r="AX500" s="12" t="s">
        <v>73</v>
      </c>
      <c r="AY500" s="271" t="s">
        <v>208</v>
      </c>
    </row>
    <row r="501" s="13" customFormat="1">
      <c r="B501" s="272"/>
      <c r="C501" s="273"/>
      <c r="D501" s="262" t="s">
        <v>1513</v>
      </c>
      <c r="E501" s="274" t="s">
        <v>1</v>
      </c>
      <c r="F501" s="275" t="s">
        <v>1515</v>
      </c>
      <c r="G501" s="273"/>
      <c r="H501" s="276">
        <v>0.42499999999999999</v>
      </c>
      <c r="I501" s="277"/>
      <c r="J501" s="273"/>
      <c r="K501" s="273"/>
      <c r="L501" s="278"/>
      <c r="M501" s="279"/>
      <c r="N501" s="280"/>
      <c r="O501" s="280"/>
      <c r="P501" s="280"/>
      <c r="Q501" s="280"/>
      <c r="R501" s="280"/>
      <c r="S501" s="280"/>
      <c r="T501" s="281"/>
      <c r="AT501" s="282" t="s">
        <v>1513</v>
      </c>
      <c r="AU501" s="282" t="s">
        <v>83</v>
      </c>
      <c r="AV501" s="13" t="s">
        <v>221</v>
      </c>
      <c r="AW501" s="13" t="s">
        <v>31</v>
      </c>
      <c r="AX501" s="13" t="s">
        <v>81</v>
      </c>
      <c r="AY501" s="282" t="s">
        <v>208</v>
      </c>
    </row>
    <row r="502" s="1" customFormat="1" ht="24" customHeight="1">
      <c r="B502" s="37"/>
      <c r="C502" s="224" t="s">
        <v>744</v>
      </c>
      <c r="D502" s="224" t="s">
        <v>209</v>
      </c>
      <c r="E502" s="225" t="s">
        <v>2020</v>
      </c>
      <c r="F502" s="226" t="s">
        <v>2021</v>
      </c>
      <c r="G502" s="227" t="s">
        <v>712</v>
      </c>
      <c r="H502" s="228">
        <v>636.29999999999995</v>
      </c>
      <c r="I502" s="229"/>
      <c r="J502" s="230">
        <f>ROUND(I502*H502,2)</f>
        <v>0</v>
      </c>
      <c r="K502" s="226" t="s">
        <v>1</v>
      </c>
      <c r="L502" s="42"/>
      <c r="M502" s="231" t="s">
        <v>1</v>
      </c>
      <c r="N502" s="232" t="s">
        <v>38</v>
      </c>
      <c r="O502" s="85"/>
      <c r="P502" s="233">
        <f>O502*H502</f>
        <v>0</v>
      </c>
      <c r="Q502" s="233">
        <v>0</v>
      </c>
      <c r="R502" s="233">
        <f>Q502*H502</f>
        <v>0</v>
      </c>
      <c r="S502" s="233">
        <v>0</v>
      </c>
      <c r="T502" s="234">
        <f>S502*H502</f>
        <v>0</v>
      </c>
      <c r="AR502" s="235" t="s">
        <v>336</v>
      </c>
      <c r="AT502" s="235" t="s">
        <v>209</v>
      </c>
      <c r="AU502" s="235" t="s">
        <v>83</v>
      </c>
      <c r="AY502" s="16" t="s">
        <v>208</v>
      </c>
      <c r="BE502" s="236">
        <f>IF(N502="základní",J502,0)</f>
        <v>0</v>
      </c>
      <c r="BF502" s="236">
        <f>IF(N502="snížená",J502,0)</f>
        <v>0</v>
      </c>
      <c r="BG502" s="236">
        <f>IF(N502="zákl. přenesená",J502,0)</f>
        <v>0</v>
      </c>
      <c r="BH502" s="236">
        <f>IF(N502="sníž. přenesená",J502,0)</f>
        <v>0</v>
      </c>
      <c r="BI502" s="236">
        <f>IF(N502="nulová",J502,0)</f>
        <v>0</v>
      </c>
      <c r="BJ502" s="16" t="s">
        <v>81</v>
      </c>
      <c r="BK502" s="236">
        <f>ROUND(I502*H502,2)</f>
        <v>0</v>
      </c>
      <c r="BL502" s="16" t="s">
        <v>336</v>
      </c>
      <c r="BM502" s="235" t="s">
        <v>2022</v>
      </c>
    </row>
    <row r="503" s="12" customFormat="1">
      <c r="B503" s="260"/>
      <c r="C503" s="261"/>
      <c r="D503" s="262" t="s">
        <v>1513</v>
      </c>
      <c r="E503" s="263" t="s">
        <v>1</v>
      </c>
      <c r="F503" s="264" t="s">
        <v>2023</v>
      </c>
      <c r="G503" s="261"/>
      <c r="H503" s="265">
        <v>636.29999999999995</v>
      </c>
      <c r="I503" s="266"/>
      <c r="J503" s="261"/>
      <c r="K503" s="261"/>
      <c r="L503" s="267"/>
      <c r="M503" s="268"/>
      <c r="N503" s="269"/>
      <c r="O503" s="269"/>
      <c r="P503" s="269"/>
      <c r="Q503" s="269"/>
      <c r="R503" s="269"/>
      <c r="S503" s="269"/>
      <c r="T503" s="270"/>
      <c r="AT503" s="271" t="s">
        <v>1513</v>
      </c>
      <c r="AU503" s="271" t="s">
        <v>83</v>
      </c>
      <c r="AV503" s="12" t="s">
        <v>83</v>
      </c>
      <c r="AW503" s="12" t="s">
        <v>31</v>
      </c>
      <c r="AX503" s="12" t="s">
        <v>73</v>
      </c>
      <c r="AY503" s="271" t="s">
        <v>208</v>
      </c>
    </row>
    <row r="504" s="13" customFormat="1">
      <c r="B504" s="272"/>
      <c r="C504" s="273"/>
      <c r="D504" s="262" t="s">
        <v>1513</v>
      </c>
      <c r="E504" s="274" t="s">
        <v>1</v>
      </c>
      <c r="F504" s="275" t="s">
        <v>1515</v>
      </c>
      <c r="G504" s="273"/>
      <c r="H504" s="276">
        <v>636.29999999999995</v>
      </c>
      <c r="I504" s="277"/>
      <c r="J504" s="273"/>
      <c r="K504" s="273"/>
      <c r="L504" s="278"/>
      <c r="M504" s="279"/>
      <c r="N504" s="280"/>
      <c r="O504" s="280"/>
      <c r="P504" s="280"/>
      <c r="Q504" s="280"/>
      <c r="R504" s="280"/>
      <c r="S504" s="280"/>
      <c r="T504" s="281"/>
      <c r="AT504" s="282" t="s">
        <v>1513</v>
      </c>
      <c r="AU504" s="282" t="s">
        <v>83</v>
      </c>
      <c r="AV504" s="13" t="s">
        <v>221</v>
      </c>
      <c r="AW504" s="13" t="s">
        <v>31</v>
      </c>
      <c r="AX504" s="13" t="s">
        <v>81</v>
      </c>
      <c r="AY504" s="282" t="s">
        <v>208</v>
      </c>
    </row>
    <row r="505" s="1" customFormat="1" ht="24" customHeight="1">
      <c r="B505" s="37"/>
      <c r="C505" s="224" t="s">
        <v>752</v>
      </c>
      <c r="D505" s="224" t="s">
        <v>209</v>
      </c>
      <c r="E505" s="225" t="s">
        <v>2024</v>
      </c>
      <c r="F505" s="226" t="s">
        <v>2025</v>
      </c>
      <c r="G505" s="227" t="s">
        <v>712</v>
      </c>
      <c r="H505" s="228">
        <v>136.36600000000001</v>
      </c>
      <c r="I505" s="229"/>
      <c r="J505" s="230">
        <f>ROUND(I505*H505,2)</f>
        <v>0</v>
      </c>
      <c r="K505" s="226" t="s">
        <v>1</v>
      </c>
      <c r="L505" s="42"/>
      <c r="M505" s="231" t="s">
        <v>1</v>
      </c>
      <c r="N505" s="232" t="s">
        <v>38</v>
      </c>
      <c r="O505" s="85"/>
      <c r="P505" s="233">
        <f>O505*H505</f>
        <v>0</v>
      </c>
      <c r="Q505" s="233">
        <v>0</v>
      </c>
      <c r="R505" s="233">
        <f>Q505*H505</f>
        <v>0</v>
      </c>
      <c r="S505" s="233">
        <v>0</v>
      </c>
      <c r="T505" s="234">
        <f>S505*H505</f>
        <v>0</v>
      </c>
      <c r="AR505" s="235" t="s">
        <v>336</v>
      </c>
      <c r="AT505" s="235" t="s">
        <v>209</v>
      </c>
      <c r="AU505" s="235" t="s">
        <v>83</v>
      </c>
      <c r="AY505" s="16" t="s">
        <v>208</v>
      </c>
      <c r="BE505" s="236">
        <f>IF(N505="základní",J505,0)</f>
        <v>0</v>
      </c>
      <c r="BF505" s="236">
        <f>IF(N505="snížená",J505,0)</f>
        <v>0</v>
      </c>
      <c r="BG505" s="236">
        <f>IF(N505="zákl. přenesená",J505,0)</f>
        <v>0</v>
      </c>
      <c r="BH505" s="236">
        <f>IF(N505="sníž. přenesená",J505,0)</f>
        <v>0</v>
      </c>
      <c r="BI505" s="236">
        <f>IF(N505="nulová",J505,0)</f>
        <v>0</v>
      </c>
      <c r="BJ505" s="16" t="s">
        <v>81</v>
      </c>
      <c r="BK505" s="236">
        <f>ROUND(I505*H505,2)</f>
        <v>0</v>
      </c>
      <c r="BL505" s="16" t="s">
        <v>336</v>
      </c>
      <c r="BM505" s="235" t="s">
        <v>2026</v>
      </c>
    </row>
    <row r="506" s="12" customFormat="1">
      <c r="B506" s="260"/>
      <c r="C506" s="261"/>
      <c r="D506" s="262" t="s">
        <v>1513</v>
      </c>
      <c r="E506" s="263" t="s">
        <v>1</v>
      </c>
      <c r="F506" s="264" t="s">
        <v>2027</v>
      </c>
      <c r="G506" s="261"/>
      <c r="H506" s="265">
        <v>136.36600000000001</v>
      </c>
      <c r="I506" s="266"/>
      <c r="J506" s="261"/>
      <c r="K506" s="261"/>
      <c r="L506" s="267"/>
      <c r="M506" s="268"/>
      <c r="N506" s="269"/>
      <c r="O506" s="269"/>
      <c r="P506" s="269"/>
      <c r="Q506" s="269"/>
      <c r="R506" s="269"/>
      <c r="S506" s="269"/>
      <c r="T506" s="270"/>
      <c r="AT506" s="271" t="s">
        <v>1513</v>
      </c>
      <c r="AU506" s="271" t="s">
        <v>83</v>
      </c>
      <c r="AV506" s="12" t="s">
        <v>83</v>
      </c>
      <c r="AW506" s="12" t="s">
        <v>31</v>
      </c>
      <c r="AX506" s="12" t="s">
        <v>73</v>
      </c>
      <c r="AY506" s="271" t="s">
        <v>208</v>
      </c>
    </row>
    <row r="507" s="13" customFormat="1">
      <c r="B507" s="272"/>
      <c r="C507" s="273"/>
      <c r="D507" s="262" t="s">
        <v>1513</v>
      </c>
      <c r="E507" s="274" t="s">
        <v>1</v>
      </c>
      <c r="F507" s="275" t="s">
        <v>1515</v>
      </c>
      <c r="G507" s="273"/>
      <c r="H507" s="276">
        <v>136.36600000000001</v>
      </c>
      <c r="I507" s="277"/>
      <c r="J507" s="273"/>
      <c r="K507" s="273"/>
      <c r="L507" s="278"/>
      <c r="M507" s="279"/>
      <c r="N507" s="280"/>
      <c r="O507" s="280"/>
      <c r="P507" s="280"/>
      <c r="Q507" s="280"/>
      <c r="R507" s="280"/>
      <c r="S507" s="280"/>
      <c r="T507" s="281"/>
      <c r="AT507" s="282" t="s">
        <v>1513</v>
      </c>
      <c r="AU507" s="282" t="s">
        <v>83</v>
      </c>
      <c r="AV507" s="13" t="s">
        <v>221</v>
      </c>
      <c r="AW507" s="13" t="s">
        <v>31</v>
      </c>
      <c r="AX507" s="13" t="s">
        <v>81</v>
      </c>
      <c r="AY507" s="282" t="s">
        <v>208</v>
      </c>
    </row>
    <row r="508" s="1" customFormat="1" ht="16.5" customHeight="1">
      <c r="B508" s="37"/>
      <c r="C508" s="250" t="s">
        <v>758</v>
      </c>
      <c r="D508" s="250" t="s">
        <v>281</v>
      </c>
      <c r="E508" s="251" t="s">
        <v>2028</v>
      </c>
      <c r="F508" s="252" t="s">
        <v>2029</v>
      </c>
      <c r="G508" s="253" t="s">
        <v>712</v>
      </c>
      <c r="H508" s="254">
        <v>888.56600000000003</v>
      </c>
      <c r="I508" s="255"/>
      <c r="J508" s="256">
        <f>ROUND(I508*H508,2)</f>
        <v>0</v>
      </c>
      <c r="K508" s="252" t="s">
        <v>1</v>
      </c>
      <c r="L508" s="257"/>
      <c r="M508" s="258" t="s">
        <v>1</v>
      </c>
      <c r="N508" s="259" t="s">
        <v>38</v>
      </c>
      <c r="O508" s="85"/>
      <c r="P508" s="233">
        <f>O508*H508</f>
        <v>0</v>
      </c>
      <c r="Q508" s="233">
        <v>0</v>
      </c>
      <c r="R508" s="233">
        <f>Q508*H508</f>
        <v>0</v>
      </c>
      <c r="S508" s="233">
        <v>0</v>
      </c>
      <c r="T508" s="234">
        <f>S508*H508</f>
        <v>0</v>
      </c>
      <c r="AR508" s="235" t="s">
        <v>404</v>
      </c>
      <c r="AT508" s="235" t="s">
        <v>281</v>
      </c>
      <c r="AU508" s="235" t="s">
        <v>83</v>
      </c>
      <c r="AY508" s="16" t="s">
        <v>208</v>
      </c>
      <c r="BE508" s="236">
        <f>IF(N508="základní",J508,0)</f>
        <v>0</v>
      </c>
      <c r="BF508" s="236">
        <f>IF(N508="snížená",J508,0)</f>
        <v>0</v>
      </c>
      <c r="BG508" s="236">
        <f>IF(N508="zákl. přenesená",J508,0)</f>
        <v>0</v>
      </c>
      <c r="BH508" s="236">
        <f>IF(N508="sníž. přenesená",J508,0)</f>
        <v>0</v>
      </c>
      <c r="BI508" s="236">
        <f>IF(N508="nulová",J508,0)</f>
        <v>0</v>
      </c>
      <c r="BJ508" s="16" t="s">
        <v>81</v>
      </c>
      <c r="BK508" s="236">
        <f>ROUND(I508*H508,2)</f>
        <v>0</v>
      </c>
      <c r="BL508" s="16" t="s">
        <v>336</v>
      </c>
      <c r="BM508" s="235" t="s">
        <v>2030</v>
      </c>
    </row>
    <row r="509" s="1" customFormat="1" ht="16.5" customHeight="1">
      <c r="B509" s="37"/>
      <c r="C509" s="250" t="s">
        <v>764</v>
      </c>
      <c r="D509" s="250" t="s">
        <v>281</v>
      </c>
      <c r="E509" s="251" t="s">
        <v>2031</v>
      </c>
      <c r="F509" s="252" t="s">
        <v>2032</v>
      </c>
      <c r="G509" s="253" t="s">
        <v>712</v>
      </c>
      <c r="H509" s="254">
        <v>888.56600000000003</v>
      </c>
      <c r="I509" s="255"/>
      <c r="J509" s="256">
        <f>ROUND(I509*H509,2)</f>
        <v>0</v>
      </c>
      <c r="K509" s="252" t="s">
        <v>1</v>
      </c>
      <c r="L509" s="257"/>
      <c r="M509" s="258" t="s">
        <v>1</v>
      </c>
      <c r="N509" s="259" t="s">
        <v>38</v>
      </c>
      <c r="O509" s="85"/>
      <c r="P509" s="233">
        <f>O509*H509</f>
        <v>0</v>
      </c>
      <c r="Q509" s="233">
        <v>0</v>
      </c>
      <c r="R509" s="233">
        <f>Q509*H509</f>
        <v>0</v>
      </c>
      <c r="S509" s="233">
        <v>0</v>
      </c>
      <c r="T509" s="234">
        <f>S509*H509</f>
        <v>0</v>
      </c>
      <c r="AR509" s="235" t="s">
        <v>404</v>
      </c>
      <c r="AT509" s="235" t="s">
        <v>281</v>
      </c>
      <c r="AU509" s="235" t="s">
        <v>83</v>
      </c>
      <c r="AY509" s="16" t="s">
        <v>208</v>
      </c>
      <c r="BE509" s="236">
        <f>IF(N509="základní",J509,0)</f>
        <v>0</v>
      </c>
      <c r="BF509" s="236">
        <f>IF(N509="snížená",J509,0)</f>
        <v>0</v>
      </c>
      <c r="BG509" s="236">
        <f>IF(N509="zákl. přenesená",J509,0)</f>
        <v>0</v>
      </c>
      <c r="BH509" s="236">
        <f>IF(N509="sníž. přenesená",J509,0)</f>
        <v>0</v>
      </c>
      <c r="BI509" s="236">
        <f>IF(N509="nulová",J509,0)</f>
        <v>0</v>
      </c>
      <c r="BJ509" s="16" t="s">
        <v>81</v>
      </c>
      <c r="BK509" s="236">
        <f>ROUND(I509*H509,2)</f>
        <v>0</v>
      </c>
      <c r="BL509" s="16" t="s">
        <v>336</v>
      </c>
      <c r="BM509" s="235" t="s">
        <v>2033</v>
      </c>
    </row>
    <row r="510" s="12" customFormat="1">
      <c r="B510" s="260"/>
      <c r="C510" s="261"/>
      <c r="D510" s="262" t="s">
        <v>1513</v>
      </c>
      <c r="E510" s="263" t="s">
        <v>1</v>
      </c>
      <c r="F510" s="264" t="s">
        <v>2034</v>
      </c>
      <c r="G510" s="261"/>
      <c r="H510" s="265">
        <v>888.56590000000006</v>
      </c>
      <c r="I510" s="266"/>
      <c r="J510" s="261"/>
      <c r="K510" s="261"/>
      <c r="L510" s="267"/>
      <c r="M510" s="268"/>
      <c r="N510" s="269"/>
      <c r="O510" s="269"/>
      <c r="P510" s="269"/>
      <c r="Q510" s="269"/>
      <c r="R510" s="269"/>
      <c r="S510" s="269"/>
      <c r="T510" s="270"/>
      <c r="AT510" s="271" t="s">
        <v>1513</v>
      </c>
      <c r="AU510" s="271" t="s">
        <v>83</v>
      </c>
      <c r="AV510" s="12" t="s">
        <v>83</v>
      </c>
      <c r="AW510" s="12" t="s">
        <v>31</v>
      </c>
      <c r="AX510" s="12" t="s">
        <v>73</v>
      </c>
      <c r="AY510" s="271" t="s">
        <v>208</v>
      </c>
    </row>
    <row r="511" s="13" customFormat="1">
      <c r="B511" s="272"/>
      <c r="C511" s="273"/>
      <c r="D511" s="262" t="s">
        <v>1513</v>
      </c>
      <c r="E511" s="274" t="s">
        <v>1</v>
      </c>
      <c r="F511" s="275" t="s">
        <v>1515</v>
      </c>
      <c r="G511" s="273"/>
      <c r="H511" s="276">
        <v>888.56590000000006</v>
      </c>
      <c r="I511" s="277"/>
      <c r="J511" s="273"/>
      <c r="K511" s="273"/>
      <c r="L511" s="278"/>
      <c r="M511" s="279"/>
      <c r="N511" s="280"/>
      <c r="O511" s="280"/>
      <c r="P511" s="280"/>
      <c r="Q511" s="280"/>
      <c r="R511" s="280"/>
      <c r="S511" s="280"/>
      <c r="T511" s="281"/>
      <c r="AT511" s="282" t="s">
        <v>1513</v>
      </c>
      <c r="AU511" s="282" t="s">
        <v>83</v>
      </c>
      <c r="AV511" s="13" t="s">
        <v>221</v>
      </c>
      <c r="AW511" s="13" t="s">
        <v>31</v>
      </c>
      <c r="AX511" s="13" t="s">
        <v>81</v>
      </c>
      <c r="AY511" s="282" t="s">
        <v>208</v>
      </c>
    </row>
    <row r="512" s="1" customFormat="1" ht="24" customHeight="1">
      <c r="B512" s="37"/>
      <c r="C512" s="224" t="s">
        <v>768</v>
      </c>
      <c r="D512" s="224" t="s">
        <v>209</v>
      </c>
      <c r="E512" s="225" t="s">
        <v>2035</v>
      </c>
      <c r="F512" s="226" t="s">
        <v>2036</v>
      </c>
      <c r="G512" s="227" t="s">
        <v>712</v>
      </c>
      <c r="H512" s="228">
        <v>78.983999999999995</v>
      </c>
      <c r="I512" s="229"/>
      <c r="J512" s="230">
        <f>ROUND(I512*H512,2)</f>
        <v>0</v>
      </c>
      <c r="K512" s="226" t="s">
        <v>1</v>
      </c>
      <c r="L512" s="42"/>
      <c r="M512" s="231" t="s">
        <v>1</v>
      </c>
      <c r="N512" s="232" t="s">
        <v>38</v>
      </c>
      <c r="O512" s="85"/>
      <c r="P512" s="233">
        <f>O512*H512</f>
        <v>0</v>
      </c>
      <c r="Q512" s="233">
        <v>0</v>
      </c>
      <c r="R512" s="233">
        <f>Q512*H512</f>
        <v>0</v>
      </c>
      <c r="S512" s="233">
        <v>0</v>
      </c>
      <c r="T512" s="234">
        <f>S512*H512</f>
        <v>0</v>
      </c>
      <c r="AR512" s="235" t="s">
        <v>336</v>
      </c>
      <c r="AT512" s="235" t="s">
        <v>209</v>
      </c>
      <c r="AU512" s="235" t="s">
        <v>83</v>
      </c>
      <c r="AY512" s="16" t="s">
        <v>208</v>
      </c>
      <c r="BE512" s="236">
        <f>IF(N512="základní",J512,0)</f>
        <v>0</v>
      </c>
      <c r="BF512" s="236">
        <f>IF(N512="snížená",J512,0)</f>
        <v>0</v>
      </c>
      <c r="BG512" s="236">
        <f>IF(N512="zákl. přenesená",J512,0)</f>
        <v>0</v>
      </c>
      <c r="BH512" s="236">
        <f>IF(N512="sníž. přenesená",J512,0)</f>
        <v>0</v>
      </c>
      <c r="BI512" s="236">
        <f>IF(N512="nulová",J512,0)</f>
        <v>0</v>
      </c>
      <c r="BJ512" s="16" t="s">
        <v>81</v>
      </c>
      <c r="BK512" s="236">
        <f>ROUND(I512*H512,2)</f>
        <v>0</v>
      </c>
      <c r="BL512" s="16" t="s">
        <v>336</v>
      </c>
      <c r="BM512" s="235" t="s">
        <v>2037</v>
      </c>
    </row>
    <row r="513" s="12" customFormat="1">
      <c r="B513" s="260"/>
      <c r="C513" s="261"/>
      <c r="D513" s="262" t="s">
        <v>1513</v>
      </c>
      <c r="E513" s="263" t="s">
        <v>1</v>
      </c>
      <c r="F513" s="264" t="s">
        <v>2038</v>
      </c>
      <c r="G513" s="261"/>
      <c r="H513" s="265">
        <v>64.564300000000003</v>
      </c>
      <c r="I513" s="266"/>
      <c r="J513" s="261"/>
      <c r="K513" s="261"/>
      <c r="L513" s="267"/>
      <c r="M513" s="268"/>
      <c r="N513" s="269"/>
      <c r="O513" s="269"/>
      <c r="P513" s="269"/>
      <c r="Q513" s="269"/>
      <c r="R513" s="269"/>
      <c r="S513" s="269"/>
      <c r="T513" s="270"/>
      <c r="AT513" s="271" t="s">
        <v>1513</v>
      </c>
      <c r="AU513" s="271" t="s">
        <v>83</v>
      </c>
      <c r="AV513" s="12" t="s">
        <v>83</v>
      </c>
      <c r="AW513" s="12" t="s">
        <v>31</v>
      </c>
      <c r="AX513" s="12" t="s">
        <v>73</v>
      </c>
      <c r="AY513" s="271" t="s">
        <v>208</v>
      </c>
    </row>
    <row r="514" s="12" customFormat="1">
      <c r="B514" s="260"/>
      <c r="C514" s="261"/>
      <c r="D514" s="262" t="s">
        <v>1513</v>
      </c>
      <c r="E514" s="263" t="s">
        <v>1</v>
      </c>
      <c r="F514" s="264" t="s">
        <v>2039</v>
      </c>
      <c r="G514" s="261"/>
      <c r="H514" s="265">
        <v>14.42</v>
      </c>
      <c r="I514" s="266"/>
      <c r="J514" s="261"/>
      <c r="K514" s="261"/>
      <c r="L514" s="267"/>
      <c r="M514" s="268"/>
      <c r="N514" s="269"/>
      <c r="O514" s="269"/>
      <c r="P514" s="269"/>
      <c r="Q514" s="269"/>
      <c r="R514" s="269"/>
      <c r="S514" s="269"/>
      <c r="T514" s="270"/>
      <c r="AT514" s="271" t="s">
        <v>1513</v>
      </c>
      <c r="AU514" s="271" t="s">
        <v>83</v>
      </c>
      <c r="AV514" s="12" t="s">
        <v>83</v>
      </c>
      <c r="AW514" s="12" t="s">
        <v>31</v>
      </c>
      <c r="AX514" s="12" t="s">
        <v>73</v>
      </c>
      <c r="AY514" s="271" t="s">
        <v>208</v>
      </c>
    </row>
    <row r="515" s="13" customFormat="1">
      <c r="B515" s="272"/>
      <c r="C515" s="273"/>
      <c r="D515" s="262" t="s">
        <v>1513</v>
      </c>
      <c r="E515" s="274" t="s">
        <v>1</v>
      </c>
      <c r="F515" s="275" t="s">
        <v>1515</v>
      </c>
      <c r="G515" s="273"/>
      <c r="H515" s="276">
        <v>78.984300000000005</v>
      </c>
      <c r="I515" s="277"/>
      <c r="J515" s="273"/>
      <c r="K515" s="273"/>
      <c r="L515" s="278"/>
      <c r="M515" s="279"/>
      <c r="N515" s="280"/>
      <c r="O515" s="280"/>
      <c r="P515" s="280"/>
      <c r="Q515" s="280"/>
      <c r="R515" s="280"/>
      <c r="S515" s="280"/>
      <c r="T515" s="281"/>
      <c r="AT515" s="282" t="s">
        <v>1513</v>
      </c>
      <c r="AU515" s="282" t="s">
        <v>83</v>
      </c>
      <c r="AV515" s="13" t="s">
        <v>221</v>
      </c>
      <c r="AW515" s="13" t="s">
        <v>31</v>
      </c>
      <c r="AX515" s="13" t="s">
        <v>81</v>
      </c>
      <c r="AY515" s="282" t="s">
        <v>208</v>
      </c>
    </row>
    <row r="516" s="1" customFormat="1" ht="24" customHeight="1">
      <c r="B516" s="37"/>
      <c r="C516" s="224" t="s">
        <v>772</v>
      </c>
      <c r="D516" s="224" t="s">
        <v>209</v>
      </c>
      <c r="E516" s="225" t="s">
        <v>2040</v>
      </c>
      <c r="F516" s="226" t="s">
        <v>2041</v>
      </c>
      <c r="G516" s="227" t="s">
        <v>1227</v>
      </c>
      <c r="H516" s="228">
        <v>8.5109999999999992</v>
      </c>
      <c r="I516" s="229"/>
      <c r="J516" s="230">
        <f>ROUND(I516*H516,2)</f>
        <v>0</v>
      </c>
      <c r="K516" s="226" t="s">
        <v>1</v>
      </c>
      <c r="L516" s="42"/>
      <c r="M516" s="231" t="s">
        <v>1</v>
      </c>
      <c r="N516" s="232" t="s">
        <v>38</v>
      </c>
      <c r="O516" s="85"/>
      <c r="P516" s="233">
        <f>O516*H516</f>
        <v>0</v>
      </c>
      <c r="Q516" s="233">
        <v>0</v>
      </c>
      <c r="R516" s="233">
        <f>Q516*H516</f>
        <v>0</v>
      </c>
      <c r="S516" s="233">
        <v>0</v>
      </c>
      <c r="T516" s="234">
        <f>S516*H516</f>
        <v>0</v>
      </c>
      <c r="AR516" s="235" t="s">
        <v>336</v>
      </c>
      <c r="AT516" s="235" t="s">
        <v>209</v>
      </c>
      <c r="AU516" s="235" t="s">
        <v>83</v>
      </c>
      <c r="AY516" s="16" t="s">
        <v>208</v>
      </c>
      <c r="BE516" s="236">
        <f>IF(N516="základní",J516,0)</f>
        <v>0</v>
      </c>
      <c r="BF516" s="236">
        <f>IF(N516="snížená",J516,0)</f>
        <v>0</v>
      </c>
      <c r="BG516" s="236">
        <f>IF(N516="zákl. přenesená",J516,0)</f>
        <v>0</v>
      </c>
      <c r="BH516" s="236">
        <f>IF(N516="sníž. přenesená",J516,0)</f>
        <v>0</v>
      </c>
      <c r="BI516" s="236">
        <f>IF(N516="nulová",J516,0)</f>
        <v>0</v>
      </c>
      <c r="BJ516" s="16" t="s">
        <v>81</v>
      </c>
      <c r="BK516" s="236">
        <f>ROUND(I516*H516,2)</f>
        <v>0</v>
      </c>
      <c r="BL516" s="16" t="s">
        <v>336</v>
      </c>
      <c r="BM516" s="235" t="s">
        <v>2042</v>
      </c>
    </row>
    <row r="517" s="10" customFormat="1" ht="22.8" customHeight="1">
      <c r="B517" s="210"/>
      <c r="C517" s="211"/>
      <c r="D517" s="212" t="s">
        <v>72</v>
      </c>
      <c r="E517" s="248" t="s">
        <v>2043</v>
      </c>
      <c r="F517" s="248" t="s">
        <v>2044</v>
      </c>
      <c r="G517" s="211"/>
      <c r="H517" s="211"/>
      <c r="I517" s="214"/>
      <c r="J517" s="249">
        <f>BK517</f>
        <v>0</v>
      </c>
      <c r="K517" s="211"/>
      <c r="L517" s="216"/>
      <c r="M517" s="217"/>
      <c r="N517" s="218"/>
      <c r="O517" s="218"/>
      <c r="P517" s="219">
        <f>SUM(P518:P524)</f>
        <v>0</v>
      </c>
      <c r="Q517" s="218"/>
      <c r="R517" s="219">
        <f>SUM(R518:R524)</f>
        <v>0</v>
      </c>
      <c r="S517" s="218"/>
      <c r="T517" s="220">
        <f>SUM(T518:T524)</f>
        <v>0</v>
      </c>
      <c r="AR517" s="221" t="s">
        <v>83</v>
      </c>
      <c r="AT517" s="222" t="s">
        <v>72</v>
      </c>
      <c r="AU517" s="222" t="s">
        <v>81</v>
      </c>
      <c r="AY517" s="221" t="s">
        <v>208</v>
      </c>
      <c r="BK517" s="223">
        <f>SUM(BK518:BK524)</f>
        <v>0</v>
      </c>
    </row>
    <row r="518" s="1" customFormat="1" ht="24" customHeight="1">
      <c r="B518" s="37"/>
      <c r="C518" s="224" t="s">
        <v>774</v>
      </c>
      <c r="D518" s="224" t="s">
        <v>209</v>
      </c>
      <c r="E518" s="225" t="s">
        <v>2045</v>
      </c>
      <c r="F518" s="226" t="s">
        <v>2046</v>
      </c>
      <c r="G518" s="227" t="s">
        <v>600</v>
      </c>
      <c r="H518" s="228">
        <v>15.300000000000001</v>
      </c>
      <c r="I518" s="229"/>
      <c r="J518" s="230">
        <f>ROUND(I518*H518,2)</f>
        <v>0</v>
      </c>
      <c r="K518" s="226" t="s">
        <v>1</v>
      </c>
      <c r="L518" s="42"/>
      <c r="M518" s="231" t="s">
        <v>1</v>
      </c>
      <c r="N518" s="232" t="s">
        <v>38</v>
      </c>
      <c r="O518" s="85"/>
      <c r="P518" s="233">
        <f>O518*H518</f>
        <v>0</v>
      </c>
      <c r="Q518" s="233">
        <v>0</v>
      </c>
      <c r="R518" s="233">
        <f>Q518*H518</f>
        <v>0</v>
      </c>
      <c r="S518" s="233">
        <v>0</v>
      </c>
      <c r="T518" s="234">
        <f>S518*H518</f>
        <v>0</v>
      </c>
      <c r="AR518" s="235" t="s">
        <v>336</v>
      </c>
      <c r="AT518" s="235" t="s">
        <v>209</v>
      </c>
      <c r="AU518" s="235" t="s">
        <v>83</v>
      </c>
      <c r="AY518" s="16" t="s">
        <v>208</v>
      </c>
      <c r="BE518" s="236">
        <f>IF(N518="základní",J518,0)</f>
        <v>0</v>
      </c>
      <c r="BF518" s="236">
        <f>IF(N518="snížená",J518,0)</f>
        <v>0</v>
      </c>
      <c r="BG518" s="236">
        <f>IF(N518="zákl. přenesená",J518,0)</f>
        <v>0</v>
      </c>
      <c r="BH518" s="236">
        <f>IF(N518="sníž. přenesená",J518,0)</f>
        <v>0</v>
      </c>
      <c r="BI518" s="236">
        <f>IF(N518="nulová",J518,0)</f>
        <v>0</v>
      </c>
      <c r="BJ518" s="16" t="s">
        <v>81</v>
      </c>
      <c r="BK518" s="236">
        <f>ROUND(I518*H518,2)</f>
        <v>0</v>
      </c>
      <c r="BL518" s="16" t="s">
        <v>336</v>
      </c>
      <c r="BM518" s="235" t="s">
        <v>2047</v>
      </c>
    </row>
    <row r="519" s="12" customFormat="1">
      <c r="B519" s="260"/>
      <c r="C519" s="261"/>
      <c r="D519" s="262" t="s">
        <v>1513</v>
      </c>
      <c r="E519" s="263" t="s">
        <v>1</v>
      </c>
      <c r="F519" s="264" t="s">
        <v>2048</v>
      </c>
      <c r="G519" s="261"/>
      <c r="H519" s="265">
        <v>15.300000000000001</v>
      </c>
      <c r="I519" s="266"/>
      <c r="J519" s="261"/>
      <c r="K519" s="261"/>
      <c r="L519" s="267"/>
      <c r="M519" s="268"/>
      <c r="N519" s="269"/>
      <c r="O519" s="269"/>
      <c r="P519" s="269"/>
      <c r="Q519" s="269"/>
      <c r="R519" s="269"/>
      <c r="S519" s="269"/>
      <c r="T519" s="270"/>
      <c r="AT519" s="271" t="s">
        <v>1513</v>
      </c>
      <c r="AU519" s="271" t="s">
        <v>83</v>
      </c>
      <c r="AV519" s="12" t="s">
        <v>83</v>
      </c>
      <c r="AW519" s="12" t="s">
        <v>31</v>
      </c>
      <c r="AX519" s="12" t="s">
        <v>73</v>
      </c>
      <c r="AY519" s="271" t="s">
        <v>208</v>
      </c>
    </row>
    <row r="520" s="13" customFormat="1">
      <c r="B520" s="272"/>
      <c r="C520" s="273"/>
      <c r="D520" s="262" t="s">
        <v>1513</v>
      </c>
      <c r="E520" s="274" t="s">
        <v>1</v>
      </c>
      <c r="F520" s="275" t="s">
        <v>1515</v>
      </c>
      <c r="G520" s="273"/>
      <c r="H520" s="276">
        <v>15.300000000000001</v>
      </c>
      <c r="I520" s="277"/>
      <c r="J520" s="273"/>
      <c r="K520" s="273"/>
      <c r="L520" s="278"/>
      <c r="M520" s="279"/>
      <c r="N520" s="280"/>
      <c r="O520" s="280"/>
      <c r="P520" s="280"/>
      <c r="Q520" s="280"/>
      <c r="R520" s="280"/>
      <c r="S520" s="280"/>
      <c r="T520" s="281"/>
      <c r="AT520" s="282" t="s">
        <v>1513</v>
      </c>
      <c r="AU520" s="282" t="s">
        <v>83</v>
      </c>
      <c r="AV520" s="13" t="s">
        <v>221</v>
      </c>
      <c r="AW520" s="13" t="s">
        <v>31</v>
      </c>
      <c r="AX520" s="13" t="s">
        <v>81</v>
      </c>
      <c r="AY520" s="282" t="s">
        <v>208</v>
      </c>
    </row>
    <row r="521" s="1" customFormat="1" ht="24" customHeight="1">
      <c r="B521" s="37"/>
      <c r="C521" s="224" t="s">
        <v>776</v>
      </c>
      <c r="D521" s="224" t="s">
        <v>209</v>
      </c>
      <c r="E521" s="225" t="s">
        <v>2049</v>
      </c>
      <c r="F521" s="226" t="s">
        <v>2050</v>
      </c>
      <c r="G521" s="227" t="s">
        <v>600</v>
      </c>
      <c r="H521" s="228">
        <v>9.0899999999999999</v>
      </c>
      <c r="I521" s="229"/>
      <c r="J521" s="230">
        <f>ROUND(I521*H521,2)</f>
        <v>0</v>
      </c>
      <c r="K521" s="226" t="s">
        <v>1</v>
      </c>
      <c r="L521" s="42"/>
      <c r="M521" s="231" t="s">
        <v>1</v>
      </c>
      <c r="N521" s="232" t="s">
        <v>38</v>
      </c>
      <c r="O521" s="85"/>
      <c r="P521" s="233">
        <f>O521*H521</f>
        <v>0</v>
      </c>
      <c r="Q521" s="233">
        <v>0</v>
      </c>
      <c r="R521" s="233">
        <f>Q521*H521</f>
        <v>0</v>
      </c>
      <c r="S521" s="233">
        <v>0</v>
      </c>
      <c r="T521" s="234">
        <f>S521*H521</f>
        <v>0</v>
      </c>
      <c r="AR521" s="235" t="s">
        <v>336</v>
      </c>
      <c r="AT521" s="235" t="s">
        <v>209</v>
      </c>
      <c r="AU521" s="235" t="s">
        <v>83</v>
      </c>
      <c r="AY521" s="16" t="s">
        <v>208</v>
      </c>
      <c r="BE521" s="236">
        <f>IF(N521="základní",J521,0)</f>
        <v>0</v>
      </c>
      <c r="BF521" s="236">
        <f>IF(N521="snížená",J521,0)</f>
        <v>0</v>
      </c>
      <c r="BG521" s="236">
        <f>IF(N521="zákl. přenesená",J521,0)</f>
        <v>0</v>
      </c>
      <c r="BH521" s="236">
        <f>IF(N521="sníž. přenesená",J521,0)</f>
        <v>0</v>
      </c>
      <c r="BI521" s="236">
        <f>IF(N521="nulová",J521,0)</f>
        <v>0</v>
      </c>
      <c r="BJ521" s="16" t="s">
        <v>81</v>
      </c>
      <c r="BK521" s="236">
        <f>ROUND(I521*H521,2)</f>
        <v>0</v>
      </c>
      <c r="BL521" s="16" t="s">
        <v>336</v>
      </c>
      <c r="BM521" s="235" t="s">
        <v>2051</v>
      </c>
    </row>
    <row r="522" s="12" customFormat="1">
      <c r="B522" s="260"/>
      <c r="C522" s="261"/>
      <c r="D522" s="262" t="s">
        <v>1513</v>
      </c>
      <c r="E522" s="263" t="s">
        <v>1</v>
      </c>
      <c r="F522" s="264" t="s">
        <v>2052</v>
      </c>
      <c r="G522" s="261"/>
      <c r="H522" s="265">
        <v>9.0899999999999999</v>
      </c>
      <c r="I522" s="266"/>
      <c r="J522" s="261"/>
      <c r="K522" s="261"/>
      <c r="L522" s="267"/>
      <c r="M522" s="268"/>
      <c r="N522" s="269"/>
      <c r="O522" s="269"/>
      <c r="P522" s="269"/>
      <c r="Q522" s="269"/>
      <c r="R522" s="269"/>
      <c r="S522" s="269"/>
      <c r="T522" s="270"/>
      <c r="AT522" s="271" t="s">
        <v>1513</v>
      </c>
      <c r="AU522" s="271" t="s">
        <v>83</v>
      </c>
      <c r="AV522" s="12" t="s">
        <v>83</v>
      </c>
      <c r="AW522" s="12" t="s">
        <v>31</v>
      </c>
      <c r="AX522" s="12" t="s">
        <v>73</v>
      </c>
      <c r="AY522" s="271" t="s">
        <v>208</v>
      </c>
    </row>
    <row r="523" s="13" customFormat="1">
      <c r="B523" s="272"/>
      <c r="C523" s="273"/>
      <c r="D523" s="262" t="s">
        <v>1513</v>
      </c>
      <c r="E523" s="274" t="s">
        <v>1</v>
      </c>
      <c r="F523" s="275" t="s">
        <v>1515</v>
      </c>
      <c r="G523" s="273"/>
      <c r="H523" s="276">
        <v>9.0899999999999999</v>
      </c>
      <c r="I523" s="277"/>
      <c r="J523" s="273"/>
      <c r="K523" s="273"/>
      <c r="L523" s="278"/>
      <c r="M523" s="279"/>
      <c r="N523" s="280"/>
      <c r="O523" s="280"/>
      <c r="P523" s="280"/>
      <c r="Q523" s="280"/>
      <c r="R523" s="280"/>
      <c r="S523" s="280"/>
      <c r="T523" s="281"/>
      <c r="AT523" s="282" t="s">
        <v>1513</v>
      </c>
      <c r="AU523" s="282" t="s">
        <v>83</v>
      </c>
      <c r="AV523" s="13" t="s">
        <v>221</v>
      </c>
      <c r="AW523" s="13" t="s">
        <v>31</v>
      </c>
      <c r="AX523" s="13" t="s">
        <v>81</v>
      </c>
      <c r="AY523" s="282" t="s">
        <v>208</v>
      </c>
    </row>
    <row r="524" s="1" customFormat="1" ht="24" customHeight="1">
      <c r="B524" s="37"/>
      <c r="C524" s="224" t="s">
        <v>780</v>
      </c>
      <c r="D524" s="224" t="s">
        <v>209</v>
      </c>
      <c r="E524" s="225" t="s">
        <v>2053</v>
      </c>
      <c r="F524" s="226" t="s">
        <v>2054</v>
      </c>
      <c r="G524" s="227" t="s">
        <v>1227</v>
      </c>
      <c r="H524" s="228">
        <v>0.70899999999999996</v>
      </c>
      <c r="I524" s="229"/>
      <c r="J524" s="230">
        <f>ROUND(I524*H524,2)</f>
        <v>0</v>
      </c>
      <c r="K524" s="226" t="s">
        <v>1</v>
      </c>
      <c r="L524" s="42"/>
      <c r="M524" s="231" t="s">
        <v>1</v>
      </c>
      <c r="N524" s="232" t="s">
        <v>38</v>
      </c>
      <c r="O524" s="85"/>
      <c r="P524" s="233">
        <f>O524*H524</f>
        <v>0</v>
      </c>
      <c r="Q524" s="233">
        <v>0</v>
      </c>
      <c r="R524" s="233">
        <f>Q524*H524</f>
        <v>0</v>
      </c>
      <c r="S524" s="233">
        <v>0</v>
      </c>
      <c r="T524" s="234">
        <f>S524*H524</f>
        <v>0</v>
      </c>
      <c r="AR524" s="235" t="s">
        <v>336</v>
      </c>
      <c r="AT524" s="235" t="s">
        <v>209</v>
      </c>
      <c r="AU524" s="235" t="s">
        <v>83</v>
      </c>
      <c r="AY524" s="16" t="s">
        <v>208</v>
      </c>
      <c r="BE524" s="236">
        <f>IF(N524="základní",J524,0)</f>
        <v>0</v>
      </c>
      <c r="BF524" s="236">
        <f>IF(N524="snížená",J524,0)</f>
        <v>0</v>
      </c>
      <c r="BG524" s="236">
        <f>IF(N524="zákl. přenesená",J524,0)</f>
        <v>0</v>
      </c>
      <c r="BH524" s="236">
        <f>IF(N524="sníž. přenesená",J524,0)</f>
        <v>0</v>
      </c>
      <c r="BI524" s="236">
        <f>IF(N524="nulová",J524,0)</f>
        <v>0</v>
      </c>
      <c r="BJ524" s="16" t="s">
        <v>81</v>
      </c>
      <c r="BK524" s="236">
        <f>ROUND(I524*H524,2)</f>
        <v>0</v>
      </c>
      <c r="BL524" s="16" t="s">
        <v>336</v>
      </c>
      <c r="BM524" s="235" t="s">
        <v>2055</v>
      </c>
    </row>
    <row r="525" s="10" customFormat="1" ht="22.8" customHeight="1">
      <c r="B525" s="210"/>
      <c r="C525" s="211"/>
      <c r="D525" s="212" t="s">
        <v>72</v>
      </c>
      <c r="E525" s="248" t="s">
        <v>2056</v>
      </c>
      <c r="F525" s="248" t="s">
        <v>2057</v>
      </c>
      <c r="G525" s="211"/>
      <c r="H525" s="211"/>
      <c r="I525" s="214"/>
      <c r="J525" s="249">
        <f>BK525</f>
        <v>0</v>
      </c>
      <c r="K525" s="211"/>
      <c r="L525" s="216"/>
      <c r="M525" s="217"/>
      <c r="N525" s="218"/>
      <c r="O525" s="218"/>
      <c r="P525" s="219">
        <f>SUM(P526:P533)</f>
        <v>0</v>
      </c>
      <c r="Q525" s="218"/>
      <c r="R525" s="219">
        <f>SUM(R526:R533)</f>
        <v>0</v>
      </c>
      <c r="S525" s="218"/>
      <c r="T525" s="220">
        <f>SUM(T526:T533)</f>
        <v>0</v>
      </c>
      <c r="AR525" s="221" t="s">
        <v>83</v>
      </c>
      <c r="AT525" s="222" t="s">
        <v>72</v>
      </c>
      <c r="AU525" s="222" t="s">
        <v>81</v>
      </c>
      <c r="AY525" s="221" t="s">
        <v>208</v>
      </c>
      <c r="BK525" s="223">
        <f>SUM(BK526:BK533)</f>
        <v>0</v>
      </c>
    </row>
    <row r="526" s="1" customFormat="1" ht="24" customHeight="1">
      <c r="B526" s="37"/>
      <c r="C526" s="224" t="s">
        <v>784</v>
      </c>
      <c r="D526" s="224" t="s">
        <v>209</v>
      </c>
      <c r="E526" s="225" t="s">
        <v>2058</v>
      </c>
      <c r="F526" s="226" t="s">
        <v>2059</v>
      </c>
      <c r="G526" s="227" t="s">
        <v>600</v>
      </c>
      <c r="H526" s="228">
        <v>59.695</v>
      </c>
      <c r="I526" s="229"/>
      <c r="J526" s="230">
        <f>ROUND(I526*H526,2)</f>
        <v>0</v>
      </c>
      <c r="K526" s="226" t="s">
        <v>1</v>
      </c>
      <c r="L526" s="42"/>
      <c r="M526" s="231" t="s">
        <v>1</v>
      </c>
      <c r="N526" s="232" t="s">
        <v>38</v>
      </c>
      <c r="O526" s="85"/>
      <c r="P526" s="233">
        <f>O526*H526</f>
        <v>0</v>
      </c>
      <c r="Q526" s="233">
        <v>0</v>
      </c>
      <c r="R526" s="233">
        <f>Q526*H526</f>
        <v>0</v>
      </c>
      <c r="S526" s="233">
        <v>0</v>
      </c>
      <c r="T526" s="234">
        <f>S526*H526</f>
        <v>0</v>
      </c>
      <c r="AR526" s="235" t="s">
        <v>336</v>
      </c>
      <c r="AT526" s="235" t="s">
        <v>209</v>
      </c>
      <c r="AU526" s="235" t="s">
        <v>83</v>
      </c>
      <c r="AY526" s="16" t="s">
        <v>208</v>
      </c>
      <c r="BE526" s="236">
        <f>IF(N526="základní",J526,0)</f>
        <v>0</v>
      </c>
      <c r="BF526" s="236">
        <f>IF(N526="snížená",J526,0)</f>
        <v>0</v>
      </c>
      <c r="BG526" s="236">
        <f>IF(N526="zákl. přenesená",J526,0)</f>
        <v>0</v>
      </c>
      <c r="BH526" s="236">
        <f>IF(N526="sníž. přenesená",J526,0)</f>
        <v>0</v>
      </c>
      <c r="BI526" s="236">
        <f>IF(N526="nulová",J526,0)</f>
        <v>0</v>
      </c>
      <c r="BJ526" s="16" t="s">
        <v>81</v>
      </c>
      <c r="BK526" s="236">
        <f>ROUND(I526*H526,2)</f>
        <v>0</v>
      </c>
      <c r="BL526" s="16" t="s">
        <v>336</v>
      </c>
      <c r="BM526" s="235" t="s">
        <v>2060</v>
      </c>
    </row>
    <row r="527" s="12" customFormat="1">
      <c r="B527" s="260"/>
      <c r="C527" s="261"/>
      <c r="D527" s="262" t="s">
        <v>1513</v>
      </c>
      <c r="E527" s="263" t="s">
        <v>1</v>
      </c>
      <c r="F527" s="264" t="s">
        <v>2061</v>
      </c>
      <c r="G527" s="261"/>
      <c r="H527" s="265">
        <v>59.695</v>
      </c>
      <c r="I527" s="266"/>
      <c r="J527" s="261"/>
      <c r="K527" s="261"/>
      <c r="L527" s="267"/>
      <c r="M527" s="268"/>
      <c r="N527" s="269"/>
      <c r="O527" s="269"/>
      <c r="P527" s="269"/>
      <c r="Q527" s="269"/>
      <c r="R527" s="269"/>
      <c r="S527" s="269"/>
      <c r="T527" s="270"/>
      <c r="AT527" s="271" t="s">
        <v>1513</v>
      </c>
      <c r="AU527" s="271" t="s">
        <v>83</v>
      </c>
      <c r="AV527" s="12" t="s">
        <v>83</v>
      </c>
      <c r="AW527" s="12" t="s">
        <v>31</v>
      </c>
      <c r="AX527" s="12" t="s">
        <v>73</v>
      </c>
      <c r="AY527" s="271" t="s">
        <v>208</v>
      </c>
    </row>
    <row r="528" s="13" customFormat="1">
      <c r="B528" s="272"/>
      <c r="C528" s="273"/>
      <c r="D528" s="262" t="s">
        <v>1513</v>
      </c>
      <c r="E528" s="274" t="s">
        <v>1</v>
      </c>
      <c r="F528" s="275" t="s">
        <v>1515</v>
      </c>
      <c r="G528" s="273"/>
      <c r="H528" s="276">
        <v>59.695</v>
      </c>
      <c r="I528" s="277"/>
      <c r="J528" s="273"/>
      <c r="K528" s="273"/>
      <c r="L528" s="278"/>
      <c r="M528" s="279"/>
      <c r="N528" s="280"/>
      <c r="O528" s="280"/>
      <c r="P528" s="280"/>
      <c r="Q528" s="280"/>
      <c r="R528" s="280"/>
      <c r="S528" s="280"/>
      <c r="T528" s="281"/>
      <c r="AT528" s="282" t="s">
        <v>1513</v>
      </c>
      <c r="AU528" s="282" t="s">
        <v>83</v>
      </c>
      <c r="AV528" s="13" t="s">
        <v>221</v>
      </c>
      <c r="AW528" s="13" t="s">
        <v>31</v>
      </c>
      <c r="AX528" s="13" t="s">
        <v>81</v>
      </c>
      <c r="AY528" s="282" t="s">
        <v>208</v>
      </c>
    </row>
    <row r="529" s="1" customFormat="1" ht="16.5" customHeight="1">
      <c r="B529" s="37"/>
      <c r="C529" s="224" t="s">
        <v>786</v>
      </c>
      <c r="D529" s="224" t="s">
        <v>209</v>
      </c>
      <c r="E529" s="225" t="s">
        <v>2062</v>
      </c>
      <c r="F529" s="226" t="s">
        <v>2063</v>
      </c>
      <c r="G529" s="227" t="s">
        <v>284</v>
      </c>
      <c r="H529" s="228">
        <v>7</v>
      </c>
      <c r="I529" s="229"/>
      <c r="J529" s="230">
        <f>ROUND(I529*H529,2)</f>
        <v>0</v>
      </c>
      <c r="K529" s="226" t="s">
        <v>1</v>
      </c>
      <c r="L529" s="42"/>
      <c r="M529" s="231" t="s">
        <v>1</v>
      </c>
      <c r="N529" s="232" t="s">
        <v>38</v>
      </c>
      <c r="O529" s="85"/>
      <c r="P529" s="233">
        <f>O529*H529</f>
        <v>0</v>
      </c>
      <c r="Q529" s="233">
        <v>0</v>
      </c>
      <c r="R529" s="233">
        <f>Q529*H529</f>
        <v>0</v>
      </c>
      <c r="S529" s="233">
        <v>0</v>
      </c>
      <c r="T529" s="234">
        <f>S529*H529</f>
        <v>0</v>
      </c>
      <c r="AR529" s="235" t="s">
        <v>336</v>
      </c>
      <c r="AT529" s="235" t="s">
        <v>209</v>
      </c>
      <c r="AU529" s="235" t="s">
        <v>83</v>
      </c>
      <c r="AY529" s="16" t="s">
        <v>208</v>
      </c>
      <c r="BE529" s="236">
        <f>IF(N529="základní",J529,0)</f>
        <v>0</v>
      </c>
      <c r="BF529" s="236">
        <f>IF(N529="snížená",J529,0)</f>
        <v>0</v>
      </c>
      <c r="BG529" s="236">
        <f>IF(N529="zákl. přenesená",J529,0)</f>
        <v>0</v>
      </c>
      <c r="BH529" s="236">
        <f>IF(N529="sníž. přenesená",J529,0)</f>
        <v>0</v>
      </c>
      <c r="BI529" s="236">
        <f>IF(N529="nulová",J529,0)</f>
        <v>0</v>
      </c>
      <c r="BJ529" s="16" t="s">
        <v>81</v>
      </c>
      <c r="BK529" s="236">
        <f>ROUND(I529*H529,2)</f>
        <v>0</v>
      </c>
      <c r="BL529" s="16" t="s">
        <v>336</v>
      </c>
      <c r="BM529" s="235" t="s">
        <v>2064</v>
      </c>
    </row>
    <row r="530" s="1" customFormat="1" ht="24" customHeight="1">
      <c r="B530" s="37"/>
      <c r="C530" s="224" t="s">
        <v>788</v>
      </c>
      <c r="D530" s="224" t="s">
        <v>209</v>
      </c>
      <c r="E530" s="225" t="s">
        <v>2065</v>
      </c>
      <c r="F530" s="226" t="s">
        <v>2066</v>
      </c>
      <c r="G530" s="227" t="s">
        <v>600</v>
      </c>
      <c r="H530" s="228">
        <v>46.600000000000001</v>
      </c>
      <c r="I530" s="229"/>
      <c r="J530" s="230">
        <f>ROUND(I530*H530,2)</f>
        <v>0</v>
      </c>
      <c r="K530" s="226" t="s">
        <v>1</v>
      </c>
      <c r="L530" s="42"/>
      <c r="M530" s="231" t="s">
        <v>1</v>
      </c>
      <c r="N530" s="232" t="s">
        <v>38</v>
      </c>
      <c r="O530" s="85"/>
      <c r="P530" s="233">
        <f>O530*H530</f>
        <v>0</v>
      </c>
      <c r="Q530" s="233">
        <v>0</v>
      </c>
      <c r="R530" s="233">
        <f>Q530*H530</f>
        <v>0</v>
      </c>
      <c r="S530" s="233">
        <v>0</v>
      </c>
      <c r="T530" s="234">
        <f>S530*H530</f>
        <v>0</v>
      </c>
      <c r="AR530" s="235" t="s">
        <v>336</v>
      </c>
      <c r="AT530" s="235" t="s">
        <v>209</v>
      </c>
      <c r="AU530" s="235" t="s">
        <v>83</v>
      </c>
      <c r="AY530" s="16" t="s">
        <v>208</v>
      </c>
      <c r="BE530" s="236">
        <f>IF(N530="základní",J530,0)</f>
        <v>0</v>
      </c>
      <c r="BF530" s="236">
        <f>IF(N530="snížená",J530,0)</f>
        <v>0</v>
      </c>
      <c r="BG530" s="236">
        <f>IF(N530="zákl. přenesená",J530,0)</f>
        <v>0</v>
      </c>
      <c r="BH530" s="236">
        <f>IF(N530="sníž. přenesená",J530,0)</f>
        <v>0</v>
      </c>
      <c r="BI530" s="236">
        <f>IF(N530="nulová",J530,0)</f>
        <v>0</v>
      </c>
      <c r="BJ530" s="16" t="s">
        <v>81</v>
      </c>
      <c r="BK530" s="236">
        <f>ROUND(I530*H530,2)</f>
        <v>0</v>
      </c>
      <c r="BL530" s="16" t="s">
        <v>336</v>
      </c>
      <c r="BM530" s="235" t="s">
        <v>2067</v>
      </c>
    </row>
    <row r="531" s="12" customFormat="1">
      <c r="B531" s="260"/>
      <c r="C531" s="261"/>
      <c r="D531" s="262" t="s">
        <v>1513</v>
      </c>
      <c r="E531" s="263" t="s">
        <v>1</v>
      </c>
      <c r="F531" s="264" t="s">
        <v>2068</v>
      </c>
      <c r="G531" s="261"/>
      <c r="H531" s="265">
        <v>46.600000000000001</v>
      </c>
      <c r="I531" s="266"/>
      <c r="J531" s="261"/>
      <c r="K531" s="261"/>
      <c r="L531" s="267"/>
      <c r="M531" s="268"/>
      <c r="N531" s="269"/>
      <c r="O531" s="269"/>
      <c r="P531" s="269"/>
      <c r="Q531" s="269"/>
      <c r="R531" s="269"/>
      <c r="S531" s="269"/>
      <c r="T531" s="270"/>
      <c r="AT531" s="271" t="s">
        <v>1513</v>
      </c>
      <c r="AU531" s="271" t="s">
        <v>83</v>
      </c>
      <c r="AV531" s="12" t="s">
        <v>83</v>
      </c>
      <c r="AW531" s="12" t="s">
        <v>31</v>
      </c>
      <c r="AX531" s="12" t="s">
        <v>73</v>
      </c>
      <c r="AY531" s="271" t="s">
        <v>208</v>
      </c>
    </row>
    <row r="532" s="13" customFormat="1">
      <c r="B532" s="272"/>
      <c r="C532" s="273"/>
      <c r="D532" s="262" t="s">
        <v>1513</v>
      </c>
      <c r="E532" s="274" t="s">
        <v>1</v>
      </c>
      <c r="F532" s="275" t="s">
        <v>1515</v>
      </c>
      <c r="G532" s="273"/>
      <c r="H532" s="276">
        <v>46.600000000000001</v>
      </c>
      <c r="I532" s="277"/>
      <c r="J532" s="273"/>
      <c r="K532" s="273"/>
      <c r="L532" s="278"/>
      <c r="M532" s="279"/>
      <c r="N532" s="280"/>
      <c r="O532" s="280"/>
      <c r="P532" s="280"/>
      <c r="Q532" s="280"/>
      <c r="R532" s="280"/>
      <c r="S532" s="280"/>
      <c r="T532" s="281"/>
      <c r="AT532" s="282" t="s">
        <v>1513</v>
      </c>
      <c r="AU532" s="282" t="s">
        <v>83</v>
      </c>
      <c r="AV532" s="13" t="s">
        <v>221</v>
      </c>
      <c r="AW532" s="13" t="s">
        <v>31</v>
      </c>
      <c r="AX532" s="13" t="s">
        <v>81</v>
      </c>
      <c r="AY532" s="282" t="s">
        <v>208</v>
      </c>
    </row>
    <row r="533" s="1" customFormat="1" ht="24" customHeight="1">
      <c r="B533" s="37"/>
      <c r="C533" s="224" t="s">
        <v>792</v>
      </c>
      <c r="D533" s="224" t="s">
        <v>209</v>
      </c>
      <c r="E533" s="225" t="s">
        <v>2069</v>
      </c>
      <c r="F533" s="226" t="s">
        <v>2070</v>
      </c>
      <c r="G533" s="227" t="s">
        <v>1227</v>
      </c>
      <c r="H533" s="228">
        <v>0.29299999999999998</v>
      </c>
      <c r="I533" s="229"/>
      <c r="J533" s="230">
        <f>ROUND(I533*H533,2)</f>
        <v>0</v>
      </c>
      <c r="K533" s="226" t="s">
        <v>1</v>
      </c>
      <c r="L533" s="42"/>
      <c r="M533" s="231" t="s">
        <v>1</v>
      </c>
      <c r="N533" s="232" t="s">
        <v>38</v>
      </c>
      <c r="O533" s="85"/>
      <c r="P533" s="233">
        <f>O533*H533</f>
        <v>0</v>
      </c>
      <c r="Q533" s="233">
        <v>0</v>
      </c>
      <c r="R533" s="233">
        <f>Q533*H533</f>
        <v>0</v>
      </c>
      <c r="S533" s="233">
        <v>0</v>
      </c>
      <c r="T533" s="234">
        <f>S533*H533</f>
        <v>0</v>
      </c>
      <c r="AR533" s="235" t="s">
        <v>336</v>
      </c>
      <c r="AT533" s="235" t="s">
        <v>209</v>
      </c>
      <c r="AU533" s="235" t="s">
        <v>83</v>
      </c>
      <c r="AY533" s="16" t="s">
        <v>208</v>
      </c>
      <c r="BE533" s="236">
        <f>IF(N533="základní",J533,0)</f>
        <v>0</v>
      </c>
      <c r="BF533" s="236">
        <f>IF(N533="snížená",J533,0)</f>
        <v>0</v>
      </c>
      <c r="BG533" s="236">
        <f>IF(N533="zákl. přenesená",J533,0)</f>
        <v>0</v>
      </c>
      <c r="BH533" s="236">
        <f>IF(N533="sníž. přenesená",J533,0)</f>
        <v>0</v>
      </c>
      <c r="BI533" s="236">
        <f>IF(N533="nulová",J533,0)</f>
        <v>0</v>
      </c>
      <c r="BJ533" s="16" t="s">
        <v>81</v>
      </c>
      <c r="BK533" s="236">
        <f>ROUND(I533*H533,2)</f>
        <v>0</v>
      </c>
      <c r="BL533" s="16" t="s">
        <v>336</v>
      </c>
      <c r="BM533" s="235" t="s">
        <v>2071</v>
      </c>
    </row>
    <row r="534" s="10" customFormat="1" ht="22.8" customHeight="1">
      <c r="B534" s="210"/>
      <c r="C534" s="211"/>
      <c r="D534" s="212" t="s">
        <v>72</v>
      </c>
      <c r="E534" s="248" t="s">
        <v>2072</v>
      </c>
      <c r="F534" s="248" t="s">
        <v>2073</v>
      </c>
      <c r="G534" s="211"/>
      <c r="H534" s="211"/>
      <c r="I534" s="214"/>
      <c r="J534" s="249">
        <f>BK534</f>
        <v>0</v>
      </c>
      <c r="K534" s="211"/>
      <c r="L534" s="216"/>
      <c r="M534" s="217"/>
      <c r="N534" s="218"/>
      <c r="O534" s="218"/>
      <c r="P534" s="219">
        <f>SUM(P535:P541)</f>
        <v>0</v>
      </c>
      <c r="Q534" s="218"/>
      <c r="R534" s="219">
        <f>SUM(R535:R541)</f>
        <v>0</v>
      </c>
      <c r="S534" s="218"/>
      <c r="T534" s="220">
        <f>SUM(T535:T541)</f>
        <v>0</v>
      </c>
      <c r="AR534" s="221" t="s">
        <v>83</v>
      </c>
      <c r="AT534" s="222" t="s">
        <v>72</v>
      </c>
      <c r="AU534" s="222" t="s">
        <v>81</v>
      </c>
      <c r="AY534" s="221" t="s">
        <v>208</v>
      </c>
      <c r="BK534" s="223">
        <f>SUM(BK535:BK541)</f>
        <v>0</v>
      </c>
    </row>
    <row r="535" s="1" customFormat="1" ht="24" customHeight="1">
      <c r="B535" s="37"/>
      <c r="C535" s="224" t="s">
        <v>795</v>
      </c>
      <c r="D535" s="224" t="s">
        <v>209</v>
      </c>
      <c r="E535" s="225" t="s">
        <v>2074</v>
      </c>
      <c r="F535" s="226" t="s">
        <v>2075</v>
      </c>
      <c r="G535" s="227" t="s">
        <v>712</v>
      </c>
      <c r="H535" s="228">
        <v>342.29500000000002</v>
      </c>
      <c r="I535" s="229"/>
      <c r="J535" s="230">
        <f>ROUND(I535*H535,2)</f>
        <v>0</v>
      </c>
      <c r="K535" s="226" t="s">
        <v>1</v>
      </c>
      <c r="L535" s="42"/>
      <c r="M535" s="231" t="s">
        <v>1</v>
      </c>
      <c r="N535" s="232" t="s">
        <v>38</v>
      </c>
      <c r="O535" s="85"/>
      <c r="P535" s="233">
        <f>O535*H535</f>
        <v>0</v>
      </c>
      <c r="Q535" s="233">
        <v>0</v>
      </c>
      <c r="R535" s="233">
        <f>Q535*H535</f>
        <v>0</v>
      </c>
      <c r="S535" s="233">
        <v>0</v>
      </c>
      <c r="T535" s="234">
        <f>S535*H535</f>
        <v>0</v>
      </c>
      <c r="AR535" s="235" t="s">
        <v>336</v>
      </c>
      <c r="AT535" s="235" t="s">
        <v>209</v>
      </c>
      <c r="AU535" s="235" t="s">
        <v>83</v>
      </c>
      <c r="AY535" s="16" t="s">
        <v>208</v>
      </c>
      <c r="BE535" s="236">
        <f>IF(N535="základní",J535,0)</f>
        <v>0</v>
      </c>
      <c r="BF535" s="236">
        <f>IF(N535="snížená",J535,0)</f>
        <v>0</v>
      </c>
      <c r="BG535" s="236">
        <f>IF(N535="zákl. přenesená",J535,0)</f>
        <v>0</v>
      </c>
      <c r="BH535" s="236">
        <f>IF(N535="sníž. přenesená",J535,0)</f>
        <v>0</v>
      </c>
      <c r="BI535" s="236">
        <f>IF(N535="nulová",J535,0)</f>
        <v>0</v>
      </c>
      <c r="BJ535" s="16" t="s">
        <v>81</v>
      </c>
      <c r="BK535" s="236">
        <f>ROUND(I535*H535,2)</f>
        <v>0</v>
      </c>
      <c r="BL535" s="16" t="s">
        <v>336</v>
      </c>
      <c r="BM535" s="235" t="s">
        <v>2076</v>
      </c>
    </row>
    <row r="536" s="12" customFormat="1">
      <c r="B536" s="260"/>
      <c r="C536" s="261"/>
      <c r="D536" s="262" t="s">
        <v>1513</v>
      </c>
      <c r="E536" s="263" t="s">
        <v>1</v>
      </c>
      <c r="F536" s="264" t="s">
        <v>2077</v>
      </c>
      <c r="G536" s="261"/>
      <c r="H536" s="265">
        <v>342.29500000000002</v>
      </c>
      <c r="I536" s="266"/>
      <c r="J536" s="261"/>
      <c r="K536" s="261"/>
      <c r="L536" s="267"/>
      <c r="M536" s="268"/>
      <c r="N536" s="269"/>
      <c r="O536" s="269"/>
      <c r="P536" s="269"/>
      <c r="Q536" s="269"/>
      <c r="R536" s="269"/>
      <c r="S536" s="269"/>
      <c r="T536" s="270"/>
      <c r="AT536" s="271" t="s">
        <v>1513</v>
      </c>
      <c r="AU536" s="271" t="s">
        <v>83</v>
      </c>
      <c r="AV536" s="12" t="s">
        <v>83</v>
      </c>
      <c r="AW536" s="12" t="s">
        <v>31</v>
      </c>
      <c r="AX536" s="12" t="s">
        <v>73</v>
      </c>
      <c r="AY536" s="271" t="s">
        <v>208</v>
      </c>
    </row>
    <row r="537" s="13" customFormat="1">
      <c r="B537" s="272"/>
      <c r="C537" s="273"/>
      <c r="D537" s="262" t="s">
        <v>1513</v>
      </c>
      <c r="E537" s="274" t="s">
        <v>1</v>
      </c>
      <c r="F537" s="275" t="s">
        <v>1515</v>
      </c>
      <c r="G537" s="273"/>
      <c r="H537" s="276">
        <v>342.29500000000002</v>
      </c>
      <c r="I537" s="277"/>
      <c r="J537" s="273"/>
      <c r="K537" s="273"/>
      <c r="L537" s="278"/>
      <c r="M537" s="279"/>
      <c r="N537" s="280"/>
      <c r="O537" s="280"/>
      <c r="P537" s="280"/>
      <c r="Q537" s="280"/>
      <c r="R537" s="280"/>
      <c r="S537" s="280"/>
      <c r="T537" s="281"/>
      <c r="AT537" s="282" t="s">
        <v>1513</v>
      </c>
      <c r="AU537" s="282" t="s">
        <v>83</v>
      </c>
      <c r="AV537" s="13" t="s">
        <v>221</v>
      </c>
      <c r="AW537" s="13" t="s">
        <v>31</v>
      </c>
      <c r="AX537" s="13" t="s">
        <v>81</v>
      </c>
      <c r="AY537" s="282" t="s">
        <v>208</v>
      </c>
    </row>
    <row r="538" s="1" customFormat="1" ht="24" customHeight="1">
      <c r="B538" s="37"/>
      <c r="C538" s="250" t="s">
        <v>801</v>
      </c>
      <c r="D538" s="250" t="s">
        <v>281</v>
      </c>
      <c r="E538" s="251" t="s">
        <v>2078</v>
      </c>
      <c r="F538" s="252" t="s">
        <v>2079</v>
      </c>
      <c r="G538" s="253" t="s">
        <v>712</v>
      </c>
      <c r="H538" s="254">
        <v>376.52499999999998</v>
      </c>
      <c r="I538" s="255"/>
      <c r="J538" s="256">
        <f>ROUND(I538*H538,2)</f>
        <v>0</v>
      </c>
      <c r="K538" s="252" t="s">
        <v>1</v>
      </c>
      <c r="L538" s="257"/>
      <c r="M538" s="258" t="s">
        <v>1</v>
      </c>
      <c r="N538" s="259" t="s">
        <v>38</v>
      </c>
      <c r="O538" s="85"/>
      <c r="P538" s="233">
        <f>O538*H538</f>
        <v>0</v>
      </c>
      <c r="Q538" s="233">
        <v>0</v>
      </c>
      <c r="R538" s="233">
        <f>Q538*H538</f>
        <v>0</v>
      </c>
      <c r="S538" s="233">
        <v>0</v>
      </c>
      <c r="T538" s="234">
        <f>S538*H538</f>
        <v>0</v>
      </c>
      <c r="AR538" s="235" t="s">
        <v>404</v>
      </c>
      <c r="AT538" s="235" t="s">
        <v>281</v>
      </c>
      <c r="AU538" s="235" t="s">
        <v>83</v>
      </c>
      <c r="AY538" s="16" t="s">
        <v>208</v>
      </c>
      <c r="BE538" s="236">
        <f>IF(N538="základní",J538,0)</f>
        <v>0</v>
      </c>
      <c r="BF538" s="236">
        <f>IF(N538="snížená",J538,0)</f>
        <v>0</v>
      </c>
      <c r="BG538" s="236">
        <f>IF(N538="zákl. přenesená",J538,0)</f>
        <v>0</v>
      </c>
      <c r="BH538" s="236">
        <f>IF(N538="sníž. přenesená",J538,0)</f>
        <v>0</v>
      </c>
      <c r="BI538" s="236">
        <f>IF(N538="nulová",J538,0)</f>
        <v>0</v>
      </c>
      <c r="BJ538" s="16" t="s">
        <v>81</v>
      </c>
      <c r="BK538" s="236">
        <f>ROUND(I538*H538,2)</f>
        <v>0</v>
      </c>
      <c r="BL538" s="16" t="s">
        <v>336</v>
      </c>
      <c r="BM538" s="235" t="s">
        <v>2080</v>
      </c>
    </row>
    <row r="539" s="12" customFormat="1">
      <c r="B539" s="260"/>
      <c r="C539" s="261"/>
      <c r="D539" s="262" t="s">
        <v>1513</v>
      </c>
      <c r="E539" s="263" t="s">
        <v>1</v>
      </c>
      <c r="F539" s="264" t="s">
        <v>2081</v>
      </c>
      <c r="G539" s="261"/>
      <c r="H539" s="265">
        <v>376.52449999999999</v>
      </c>
      <c r="I539" s="266"/>
      <c r="J539" s="261"/>
      <c r="K539" s="261"/>
      <c r="L539" s="267"/>
      <c r="M539" s="268"/>
      <c r="N539" s="269"/>
      <c r="O539" s="269"/>
      <c r="P539" s="269"/>
      <c r="Q539" s="269"/>
      <c r="R539" s="269"/>
      <c r="S539" s="269"/>
      <c r="T539" s="270"/>
      <c r="AT539" s="271" t="s">
        <v>1513</v>
      </c>
      <c r="AU539" s="271" t="s">
        <v>83</v>
      </c>
      <c r="AV539" s="12" t="s">
        <v>83</v>
      </c>
      <c r="AW539" s="12" t="s">
        <v>31</v>
      </c>
      <c r="AX539" s="12" t="s">
        <v>73</v>
      </c>
      <c r="AY539" s="271" t="s">
        <v>208</v>
      </c>
    </row>
    <row r="540" s="13" customFormat="1">
      <c r="B540" s="272"/>
      <c r="C540" s="273"/>
      <c r="D540" s="262" t="s">
        <v>1513</v>
      </c>
      <c r="E540" s="274" t="s">
        <v>1</v>
      </c>
      <c r="F540" s="275" t="s">
        <v>1515</v>
      </c>
      <c r="G540" s="273"/>
      <c r="H540" s="276">
        <v>376.52449999999999</v>
      </c>
      <c r="I540" s="277"/>
      <c r="J540" s="273"/>
      <c r="K540" s="273"/>
      <c r="L540" s="278"/>
      <c r="M540" s="279"/>
      <c r="N540" s="280"/>
      <c r="O540" s="280"/>
      <c r="P540" s="280"/>
      <c r="Q540" s="280"/>
      <c r="R540" s="280"/>
      <c r="S540" s="280"/>
      <c r="T540" s="281"/>
      <c r="AT540" s="282" t="s">
        <v>1513</v>
      </c>
      <c r="AU540" s="282" t="s">
        <v>83</v>
      </c>
      <c r="AV540" s="13" t="s">
        <v>221</v>
      </c>
      <c r="AW540" s="13" t="s">
        <v>31</v>
      </c>
      <c r="AX540" s="13" t="s">
        <v>81</v>
      </c>
      <c r="AY540" s="282" t="s">
        <v>208</v>
      </c>
    </row>
    <row r="541" s="1" customFormat="1" ht="24" customHeight="1">
      <c r="B541" s="37"/>
      <c r="C541" s="224" t="s">
        <v>805</v>
      </c>
      <c r="D541" s="224" t="s">
        <v>209</v>
      </c>
      <c r="E541" s="225" t="s">
        <v>2082</v>
      </c>
      <c r="F541" s="226" t="s">
        <v>2083</v>
      </c>
      <c r="G541" s="227" t="s">
        <v>1227</v>
      </c>
      <c r="H541" s="228">
        <v>0.044999999999999998</v>
      </c>
      <c r="I541" s="229"/>
      <c r="J541" s="230">
        <f>ROUND(I541*H541,2)</f>
        <v>0</v>
      </c>
      <c r="K541" s="226" t="s">
        <v>1</v>
      </c>
      <c r="L541" s="42"/>
      <c r="M541" s="231" t="s">
        <v>1</v>
      </c>
      <c r="N541" s="232" t="s">
        <v>38</v>
      </c>
      <c r="O541" s="85"/>
      <c r="P541" s="233">
        <f>O541*H541</f>
        <v>0</v>
      </c>
      <c r="Q541" s="233">
        <v>0</v>
      </c>
      <c r="R541" s="233">
        <f>Q541*H541</f>
        <v>0</v>
      </c>
      <c r="S541" s="233">
        <v>0</v>
      </c>
      <c r="T541" s="234">
        <f>S541*H541</f>
        <v>0</v>
      </c>
      <c r="AR541" s="235" t="s">
        <v>336</v>
      </c>
      <c r="AT541" s="235" t="s">
        <v>209</v>
      </c>
      <c r="AU541" s="235" t="s">
        <v>83</v>
      </c>
      <c r="AY541" s="16" t="s">
        <v>208</v>
      </c>
      <c r="BE541" s="236">
        <f>IF(N541="základní",J541,0)</f>
        <v>0</v>
      </c>
      <c r="BF541" s="236">
        <f>IF(N541="snížená",J541,0)</f>
        <v>0</v>
      </c>
      <c r="BG541" s="236">
        <f>IF(N541="zákl. přenesená",J541,0)</f>
        <v>0</v>
      </c>
      <c r="BH541" s="236">
        <f>IF(N541="sníž. přenesená",J541,0)</f>
        <v>0</v>
      </c>
      <c r="BI541" s="236">
        <f>IF(N541="nulová",J541,0)</f>
        <v>0</v>
      </c>
      <c r="BJ541" s="16" t="s">
        <v>81</v>
      </c>
      <c r="BK541" s="236">
        <f>ROUND(I541*H541,2)</f>
        <v>0</v>
      </c>
      <c r="BL541" s="16" t="s">
        <v>336</v>
      </c>
      <c r="BM541" s="235" t="s">
        <v>2084</v>
      </c>
    </row>
    <row r="542" s="10" customFormat="1" ht="22.8" customHeight="1">
      <c r="B542" s="210"/>
      <c r="C542" s="211"/>
      <c r="D542" s="212" t="s">
        <v>72</v>
      </c>
      <c r="E542" s="248" t="s">
        <v>2085</v>
      </c>
      <c r="F542" s="248" t="s">
        <v>2086</v>
      </c>
      <c r="G542" s="211"/>
      <c r="H542" s="211"/>
      <c r="I542" s="214"/>
      <c r="J542" s="249">
        <f>BK542</f>
        <v>0</v>
      </c>
      <c r="K542" s="211"/>
      <c r="L542" s="216"/>
      <c r="M542" s="217"/>
      <c r="N542" s="218"/>
      <c r="O542" s="218"/>
      <c r="P542" s="219">
        <f>SUM(P543:P592)</f>
        <v>0</v>
      </c>
      <c r="Q542" s="218"/>
      <c r="R542" s="219">
        <f>SUM(R543:R592)</f>
        <v>0</v>
      </c>
      <c r="S542" s="218"/>
      <c r="T542" s="220">
        <f>SUM(T543:T592)</f>
        <v>0</v>
      </c>
      <c r="AR542" s="221" t="s">
        <v>83</v>
      </c>
      <c r="AT542" s="222" t="s">
        <v>72</v>
      </c>
      <c r="AU542" s="222" t="s">
        <v>81</v>
      </c>
      <c r="AY542" s="221" t="s">
        <v>208</v>
      </c>
      <c r="BK542" s="223">
        <f>SUM(BK543:BK592)</f>
        <v>0</v>
      </c>
    </row>
    <row r="543" s="1" customFormat="1" ht="24" customHeight="1">
      <c r="B543" s="37"/>
      <c r="C543" s="224" t="s">
        <v>811</v>
      </c>
      <c r="D543" s="224" t="s">
        <v>209</v>
      </c>
      <c r="E543" s="225" t="s">
        <v>2087</v>
      </c>
      <c r="F543" s="226" t="s">
        <v>2088</v>
      </c>
      <c r="G543" s="227" t="s">
        <v>212</v>
      </c>
      <c r="H543" s="228">
        <v>2</v>
      </c>
      <c r="I543" s="229"/>
      <c r="J543" s="230">
        <f>ROUND(I543*H543,2)</f>
        <v>0</v>
      </c>
      <c r="K543" s="226" t="s">
        <v>1</v>
      </c>
      <c r="L543" s="42"/>
      <c r="M543" s="231" t="s">
        <v>1</v>
      </c>
      <c r="N543" s="232" t="s">
        <v>38</v>
      </c>
      <c r="O543" s="85"/>
      <c r="P543" s="233">
        <f>O543*H543</f>
        <v>0</v>
      </c>
      <c r="Q543" s="233">
        <v>0</v>
      </c>
      <c r="R543" s="233">
        <f>Q543*H543</f>
        <v>0</v>
      </c>
      <c r="S543" s="233">
        <v>0</v>
      </c>
      <c r="T543" s="234">
        <f>S543*H543</f>
        <v>0</v>
      </c>
      <c r="AR543" s="235" t="s">
        <v>336</v>
      </c>
      <c r="AT543" s="235" t="s">
        <v>209</v>
      </c>
      <c r="AU543" s="235" t="s">
        <v>83</v>
      </c>
      <c r="AY543" s="16" t="s">
        <v>208</v>
      </c>
      <c r="BE543" s="236">
        <f>IF(N543="základní",J543,0)</f>
        <v>0</v>
      </c>
      <c r="BF543" s="236">
        <f>IF(N543="snížená",J543,0)</f>
        <v>0</v>
      </c>
      <c r="BG543" s="236">
        <f>IF(N543="zákl. přenesená",J543,0)</f>
        <v>0</v>
      </c>
      <c r="BH543" s="236">
        <f>IF(N543="sníž. přenesená",J543,0)</f>
        <v>0</v>
      </c>
      <c r="BI543" s="236">
        <f>IF(N543="nulová",J543,0)</f>
        <v>0</v>
      </c>
      <c r="BJ543" s="16" t="s">
        <v>81</v>
      </c>
      <c r="BK543" s="236">
        <f>ROUND(I543*H543,2)</f>
        <v>0</v>
      </c>
      <c r="BL543" s="16" t="s">
        <v>336</v>
      </c>
      <c r="BM543" s="235" t="s">
        <v>2089</v>
      </c>
    </row>
    <row r="544" s="12" customFormat="1">
      <c r="B544" s="260"/>
      <c r="C544" s="261"/>
      <c r="D544" s="262" t="s">
        <v>1513</v>
      </c>
      <c r="E544" s="263" t="s">
        <v>1</v>
      </c>
      <c r="F544" s="264" t="s">
        <v>2090</v>
      </c>
      <c r="G544" s="261"/>
      <c r="H544" s="265">
        <v>2</v>
      </c>
      <c r="I544" s="266"/>
      <c r="J544" s="261"/>
      <c r="K544" s="261"/>
      <c r="L544" s="267"/>
      <c r="M544" s="268"/>
      <c r="N544" s="269"/>
      <c r="O544" s="269"/>
      <c r="P544" s="269"/>
      <c r="Q544" s="269"/>
      <c r="R544" s="269"/>
      <c r="S544" s="269"/>
      <c r="T544" s="270"/>
      <c r="AT544" s="271" t="s">
        <v>1513</v>
      </c>
      <c r="AU544" s="271" t="s">
        <v>83</v>
      </c>
      <c r="AV544" s="12" t="s">
        <v>83</v>
      </c>
      <c r="AW544" s="12" t="s">
        <v>31</v>
      </c>
      <c r="AX544" s="12" t="s">
        <v>73</v>
      </c>
      <c r="AY544" s="271" t="s">
        <v>208</v>
      </c>
    </row>
    <row r="545" s="13" customFormat="1">
      <c r="B545" s="272"/>
      <c r="C545" s="273"/>
      <c r="D545" s="262" t="s">
        <v>1513</v>
      </c>
      <c r="E545" s="274" t="s">
        <v>1</v>
      </c>
      <c r="F545" s="275" t="s">
        <v>1515</v>
      </c>
      <c r="G545" s="273"/>
      <c r="H545" s="276">
        <v>2</v>
      </c>
      <c r="I545" s="277"/>
      <c r="J545" s="273"/>
      <c r="K545" s="273"/>
      <c r="L545" s="278"/>
      <c r="M545" s="279"/>
      <c r="N545" s="280"/>
      <c r="O545" s="280"/>
      <c r="P545" s="280"/>
      <c r="Q545" s="280"/>
      <c r="R545" s="280"/>
      <c r="S545" s="280"/>
      <c r="T545" s="281"/>
      <c r="AT545" s="282" t="s">
        <v>1513</v>
      </c>
      <c r="AU545" s="282" t="s">
        <v>83</v>
      </c>
      <c r="AV545" s="13" t="s">
        <v>221</v>
      </c>
      <c r="AW545" s="13" t="s">
        <v>31</v>
      </c>
      <c r="AX545" s="13" t="s">
        <v>81</v>
      </c>
      <c r="AY545" s="282" t="s">
        <v>208</v>
      </c>
    </row>
    <row r="546" s="1" customFormat="1" ht="24" customHeight="1">
      <c r="B546" s="37"/>
      <c r="C546" s="224" t="s">
        <v>815</v>
      </c>
      <c r="D546" s="224" t="s">
        <v>209</v>
      </c>
      <c r="E546" s="225" t="s">
        <v>2091</v>
      </c>
      <c r="F546" s="226" t="s">
        <v>2092</v>
      </c>
      <c r="G546" s="227" t="s">
        <v>712</v>
      </c>
      <c r="H546" s="228">
        <v>152.58000000000001</v>
      </c>
      <c r="I546" s="229"/>
      <c r="J546" s="230">
        <f>ROUND(I546*H546,2)</f>
        <v>0</v>
      </c>
      <c r="K546" s="226" t="s">
        <v>1</v>
      </c>
      <c r="L546" s="42"/>
      <c r="M546" s="231" t="s">
        <v>1</v>
      </c>
      <c r="N546" s="232" t="s">
        <v>38</v>
      </c>
      <c r="O546" s="85"/>
      <c r="P546" s="233">
        <f>O546*H546</f>
        <v>0</v>
      </c>
      <c r="Q546" s="233">
        <v>0</v>
      </c>
      <c r="R546" s="233">
        <f>Q546*H546</f>
        <v>0</v>
      </c>
      <c r="S546" s="233">
        <v>0</v>
      </c>
      <c r="T546" s="234">
        <f>S546*H546</f>
        <v>0</v>
      </c>
      <c r="AR546" s="235" t="s">
        <v>336</v>
      </c>
      <c r="AT546" s="235" t="s">
        <v>209</v>
      </c>
      <c r="AU546" s="235" t="s">
        <v>83</v>
      </c>
      <c r="AY546" s="16" t="s">
        <v>208</v>
      </c>
      <c r="BE546" s="236">
        <f>IF(N546="základní",J546,0)</f>
        <v>0</v>
      </c>
      <c r="BF546" s="236">
        <f>IF(N546="snížená",J546,0)</f>
        <v>0</v>
      </c>
      <c r="BG546" s="236">
        <f>IF(N546="zákl. přenesená",J546,0)</f>
        <v>0</v>
      </c>
      <c r="BH546" s="236">
        <f>IF(N546="sníž. přenesená",J546,0)</f>
        <v>0</v>
      </c>
      <c r="BI546" s="236">
        <f>IF(N546="nulová",J546,0)</f>
        <v>0</v>
      </c>
      <c r="BJ546" s="16" t="s">
        <v>81</v>
      </c>
      <c r="BK546" s="236">
        <f>ROUND(I546*H546,2)</f>
        <v>0</v>
      </c>
      <c r="BL546" s="16" t="s">
        <v>336</v>
      </c>
      <c r="BM546" s="235" t="s">
        <v>2093</v>
      </c>
    </row>
    <row r="547" s="12" customFormat="1">
      <c r="B547" s="260"/>
      <c r="C547" s="261"/>
      <c r="D547" s="262" t="s">
        <v>1513</v>
      </c>
      <c r="E547" s="263" t="s">
        <v>1</v>
      </c>
      <c r="F547" s="264" t="s">
        <v>2094</v>
      </c>
      <c r="G547" s="261"/>
      <c r="H547" s="265">
        <v>152.58000000000001</v>
      </c>
      <c r="I547" s="266"/>
      <c r="J547" s="261"/>
      <c r="K547" s="261"/>
      <c r="L547" s="267"/>
      <c r="M547" s="268"/>
      <c r="N547" s="269"/>
      <c r="O547" s="269"/>
      <c r="P547" s="269"/>
      <c r="Q547" s="269"/>
      <c r="R547" s="269"/>
      <c r="S547" s="269"/>
      <c r="T547" s="270"/>
      <c r="AT547" s="271" t="s">
        <v>1513</v>
      </c>
      <c r="AU547" s="271" t="s">
        <v>83</v>
      </c>
      <c r="AV547" s="12" t="s">
        <v>83</v>
      </c>
      <c r="AW547" s="12" t="s">
        <v>31</v>
      </c>
      <c r="AX547" s="12" t="s">
        <v>73</v>
      </c>
      <c r="AY547" s="271" t="s">
        <v>208</v>
      </c>
    </row>
    <row r="548" s="13" customFormat="1">
      <c r="B548" s="272"/>
      <c r="C548" s="273"/>
      <c r="D548" s="262" t="s">
        <v>1513</v>
      </c>
      <c r="E548" s="274" t="s">
        <v>1</v>
      </c>
      <c r="F548" s="275" t="s">
        <v>1515</v>
      </c>
      <c r="G548" s="273"/>
      <c r="H548" s="276">
        <v>152.58000000000001</v>
      </c>
      <c r="I548" s="277"/>
      <c r="J548" s="273"/>
      <c r="K548" s="273"/>
      <c r="L548" s="278"/>
      <c r="M548" s="279"/>
      <c r="N548" s="280"/>
      <c r="O548" s="280"/>
      <c r="P548" s="280"/>
      <c r="Q548" s="280"/>
      <c r="R548" s="280"/>
      <c r="S548" s="280"/>
      <c r="T548" s="281"/>
      <c r="AT548" s="282" t="s">
        <v>1513</v>
      </c>
      <c r="AU548" s="282" t="s">
        <v>83</v>
      </c>
      <c r="AV548" s="13" t="s">
        <v>221</v>
      </c>
      <c r="AW548" s="13" t="s">
        <v>31</v>
      </c>
      <c r="AX548" s="13" t="s">
        <v>81</v>
      </c>
      <c r="AY548" s="282" t="s">
        <v>208</v>
      </c>
    </row>
    <row r="549" s="1" customFormat="1" ht="16.5" customHeight="1">
      <c r="B549" s="37"/>
      <c r="C549" s="250" t="s">
        <v>819</v>
      </c>
      <c r="D549" s="250" t="s">
        <v>281</v>
      </c>
      <c r="E549" s="251" t="s">
        <v>2095</v>
      </c>
      <c r="F549" s="252" t="s">
        <v>2096</v>
      </c>
      <c r="G549" s="253" t="s">
        <v>712</v>
      </c>
      <c r="H549" s="254">
        <v>160.209</v>
      </c>
      <c r="I549" s="255"/>
      <c r="J549" s="256">
        <f>ROUND(I549*H549,2)</f>
        <v>0</v>
      </c>
      <c r="K549" s="252" t="s">
        <v>1</v>
      </c>
      <c r="L549" s="257"/>
      <c r="M549" s="258" t="s">
        <v>1</v>
      </c>
      <c r="N549" s="259" t="s">
        <v>38</v>
      </c>
      <c r="O549" s="85"/>
      <c r="P549" s="233">
        <f>O549*H549</f>
        <v>0</v>
      </c>
      <c r="Q549" s="233">
        <v>0</v>
      </c>
      <c r="R549" s="233">
        <f>Q549*H549</f>
        <v>0</v>
      </c>
      <c r="S549" s="233">
        <v>0</v>
      </c>
      <c r="T549" s="234">
        <f>S549*H549</f>
        <v>0</v>
      </c>
      <c r="AR549" s="235" t="s">
        <v>404</v>
      </c>
      <c r="AT549" s="235" t="s">
        <v>281</v>
      </c>
      <c r="AU549" s="235" t="s">
        <v>83</v>
      </c>
      <c r="AY549" s="16" t="s">
        <v>208</v>
      </c>
      <c r="BE549" s="236">
        <f>IF(N549="základní",J549,0)</f>
        <v>0</v>
      </c>
      <c r="BF549" s="236">
        <f>IF(N549="snížená",J549,0)</f>
        <v>0</v>
      </c>
      <c r="BG549" s="236">
        <f>IF(N549="zákl. přenesená",J549,0)</f>
        <v>0</v>
      </c>
      <c r="BH549" s="236">
        <f>IF(N549="sníž. přenesená",J549,0)</f>
        <v>0</v>
      </c>
      <c r="BI549" s="236">
        <f>IF(N549="nulová",J549,0)</f>
        <v>0</v>
      </c>
      <c r="BJ549" s="16" t="s">
        <v>81</v>
      </c>
      <c r="BK549" s="236">
        <f>ROUND(I549*H549,2)</f>
        <v>0</v>
      </c>
      <c r="BL549" s="16" t="s">
        <v>336</v>
      </c>
      <c r="BM549" s="235" t="s">
        <v>2097</v>
      </c>
    </row>
    <row r="550" s="12" customFormat="1">
      <c r="B550" s="260"/>
      <c r="C550" s="261"/>
      <c r="D550" s="262" t="s">
        <v>1513</v>
      </c>
      <c r="E550" s="263" t="s">
        <v>1</v>
      </c>
      <c r="F550" s="264" t="s">
        <v>2098</v>
      </c>
      <c r="G550" s="261"/>
      <c r="H550" s="265">
        <v>160.209</v>
      </c>
      <c r="I550" s="266"/>
      <c r="J550" s="261"/>
      <c r="K550" s="261"/>
      <c r="L550" s="267"/>
      <c r="M550" s="268"/>
      <c r="N550" s="269"/>
      <c r="O550" s="269"/>
      <c r="P550" s="269"/>
      <c r="Q550" s="269"/>
      <c r="R550" s="269"/>
      <c r="S550" s="269"/>
      <c r="T550" s="270"/>
      <c r="AT550" s="271" t="s">
        <v>1513</v>
      </c>
      <c r="AU550" s="271" t="s">
        <v>83</v>
      </c>
      <c r="AV550" s="12" t="s">
        <v>83</v>
      </c>
      <c r="AW550" s="12" t="s">
        <v>31</v>
      </c>
      <c r="AX550" s="12" t="s">
        <v>73</v>
      </c>
      <c r="AY550" s="271" t="s">
        <v>208</v>
      </c>
    </row>
    <row r="551" s="13" customFormat="1">
      <c r="B551" s="272"/>
      <c r="C551" s="273"/>
      <c r="D551" s="262" t="s">
        <v>1513</v>
      </c>
      <c r="E551" s="274" t="s">
        <v>1</v>
      </c>
      <c r="F551" s="275" t="s">
        <v>1515</v>
      </c>
      <c r="G551" s="273"/>
      <c r="H551" s="276">
        <v>160.209</v>
      </c>
      <c r="I551" s="277"/>
      <c r="J551" s="273"/>
      <c r="K551" s="273"/>
      <c r="L551" s="278"/>
      <c r="M551" s="279"/>
      <c r="N551" s="280"/>
      <c r="O551" s="280"/>
      <c r="P551" s="280"/>
      <c r="Q551" s="280"/>
      <c r="R551" s="280"/>
      <c r="S551" s="280"/>
      <c r="T551" s="281"/>
      <c r="AT551" s="282" t="s">
        <v>1513</v>
      </c>
      <c r="AU551" s="282" t="s">
        <v>83</v>
      </c>
      <c r="AV551" s="13" t="s">
        <v>221</v>
      </c>
      <c r="AW551" s="13" t="s">
        <v>31</v>
      </c>
      <c r="AX551" s="13" t="s">
        <v>81</v>
      </c>
      <c r="AY551" s="282" t="s">
        <v>208</v>
      </c>
    </row>
    <row r="552" s="1" customFormat="1" ht="24" customHeight="1">
      <c r="B552" s="37"/>
      <c r="C552" s="224" t="s">
        <v>823</v>
      </c>
      <c r="D552" s="224" t="s">
        <v>209</v>
      </c>
      <c r="E552" s="225" t="s">
        <v>2099</v>
      </c>
      <c r="F552" s="226" t="s">
        <v>2100</v>
      </c>
      <c r="G552" s="227" t="s">
        <v>712</v>
      </c>
      <c r="H552" s="228">
        <v>342.29500000000002</v>
      </c>
      <c r="I552" s="229"/>
      <c r="J552" s="230">
        <f>ROUND(I552*H552,2)</f>
        <v>0</v>
      </c>
      <c r="K552" s="226" t="s">
        <v>1</v>
      </c>
      <c r="L552" s="42"/>
      <c r="M552" s="231" t="s">
        <v>1</v>
      </c>
      <c r="N552" s="232" t="s">
        <v>38</v>
      </c>
      <c r="O552" s="85"/>
      <c r="P552" s="233">
        <f>O552*H552</f>
        <v>0</v>
      </c>
      <c r="Q552" s="233">
        <v>0</v>
      </c>
      <c r="R552" s="233">
        <f>Q552*H552</f>
        <v>0</v>
      </c>
      <c r="S552" s="233">
        <v>0</v>
      </c>
      <c r="T552" s="234">
        <f>S552*H552</f>
        <v>0</v>
      </c>
      <c r="AR552" s="235" t="s">
        <v>336</v>
      </c>
      <c r="AT552" s="235" t="s">
        <v>209</v>
      </c>
      <c r="AU552" s="235" t="s">
        <v>83</v>
      </c>
      <c r="AY552" s="16" t="s">
        <v>208</v>
      </c>
      <c r="BE552" s="236">
        <f>IF(N552="základní",J552,0)</f>
        <v>0</v>
      </c>
      <c r="BF552" s="236">
        <f>IF(N552="snížená",J552,0)</f>
        <v>0</v>
      </c>
      <c r="BG552" s="236">
        <f>IF(N552="zákl. přenesená",J552,0)</f>
        <v>0</v>
      </c>
      <c r="BH552" s="236">
        <f>IF(N552="sníž. přenesená",J552,0)</f>
        <v>0</v>
      </c>
      <c r="BI552" s="236">
        <f>IF(N552="nulová",J552,0)</f>
        <v>0</v>
      </c>
      <c r="BJ552" s="16" t="s">
        <v>81</v>
      </c>
      <c r="BK552" s="236">
        <f>ROUND(I552*H552,2)</f>
        <v>0</v>
      </c>
      <c r="BL552" s="16" t="s">
        <v>336</v>
      </c>
      <c r="BM552" s="235" t="s">
        <v>2101</v>
      </c>
    </row>
    <row r="553" s="12" customFormat="1">
      <c r="B553" s="260"/>
      <c r="C553" s="261"/>
      <c r="D553" s="262" t="s">
        <v>1513</v>
      </c>
      <c r="E553" s="263" t="s">
        <v>1</v>
      </c>
      <c r="F553" s="264" t="s">
        <v>2102</v>
      </c>
      <c r="G553" s="261"/>
      <c r="H553" s="265">
        <v>193.19999999999999</v>
      </c>
      <c r="I553" s="266"/>
      <c r="J553" s="261"/>
      <c r="K553" s="261"/>
      <c r="L553" s="267"/>
      <c r="M553" s="268"/>
      <c r="N553" s="269"/>
      <c r="O553" s="269"/>
      <c r="P553" s="269"/>
      <c r="Q553" s="269"/>
      <c r="R553" s="269"/>
      <c r="S553" s="269"/>
      <c r="T553" s="270"/>
      <c r="AT553" s="271" t="s">
        <v>1513</v>
      </c>
      <c r="AU553" s="271" t="s">
        <v>83</v>
      </c>
      <c r="AV553" s="12" t="s">
        <v>83</v>
      </c>
      <c r="AW553" s="12" t="s">
        <v>31</v>
      </c>
      <c r="AX553" s="12" t="s">
        <v>73</v>
      </c>
      <c r="AY553" s="271" t="s">
        <v>208</v>
      </c>
    </row>
    <row r="554" s="12" customFormat="1">
      <c r="B554" s="260"/>
      <c r="C554" s="261"/>
      <c r="D554" s="262" t="s">
        <v>1513</v>
      </c>
      <c r="E554" s="263" t="s">
        <v>1</v>
      </c>
      <c r="F554" s="264" t="s">
        <v>2103</v>
      </c>
      <c r="G554" s="261"/>
      <c r="H554" s="265">
        <v>135.32499999999999</v>
      </c>
      <c r="I554" s="266"/>
      <c r="J554" s="261"/>
      <c r="K554" s="261"/>
      <c r="L554" s="267"/>
      <c r="M554" s="268"/>
      <c r="N554" s="269"/>
      <c r="O554" s="269"/>
      <c r="P554" s="269"/>
      <c r="Q554" s="269"/>
      <c r="R554" s="269"/>
      <c r="S554" s="269"/>
      <c r="T554" s="270"/>
      <c r="AT554" s="271" t="s">
        <v>1513</v>
      </c>
      <c r="AU554" s="271" t="s">
        <v>83</v>
      </c>
      <c r="AV554" s="12" t="s">
        <v>83</v>
      </c>
      <c r="AW554" s="12" t="s">
        <v>31</v>
      </c>
      <c r="AX554" s="12" t="s">
        <v>73</v>
      </c>
      <c r="AY554" s="271" t="s">
        <v>208</v>
      </c>
    </row>
    <row r="555" s="12" customFormat="1">
      <c r="B555" s="260"/>
      <c r="C555" s="261"/>
      <c r="D555" s="262" t="s">
        <v>1513</v>
      </c>
      <c r="E555" s="263" t="s">
        <v>1</v>
      </c>
      <c r="F555" s="264" t="s">
        <v>2104</v>
      </c>
      <c r="G555" s="261"/>
      <c r="H555" s="265">
        <v>13.77</v>
      </c>
      <c r="I555" s="266"/>
      <c r="J555" s="261"/>
      <c r="K555" s="261"/>
      <c r="L555" s="267"/>
      <c r="M555" s="268"/>
      <c r="N555" s="269"/>
      <c r="O555" s="269"/>
      <c r="P555" s="269"/>
      <c r="Q555" s="269"/>
      <c r="R555" s="269"/>
      <c r="S555" s="269"/>
      <c r="T555" s="270"/>
      <c r="AT555" s="271" t="s">
        <v>1513</v>
      </c>
      <c r="AU555" s="271" t="s">
        <v>83</v>
      </c>
      <c r="AV555" s="12" t="s">
        <v>83</v>
      </c>
      <c r="AW555" s="12" t="s">
        <v>31</v>
      </c>
      <c r="AX555" s="12" t="s">
        <v>73</v>
      </c>
      <c r="AY555" s="271" t="s">
        <v>208</v>
      </c>
    </row>
    <row r="556" s="13" customFormat="1">
      <c r="B556" s="272"/>
      <c r="C556" s="273"/>
      <c r="D556" s="262" t="s">
        <v>1513</v>
      </c>
      <c r="E556" s="274" t="s">
        <v>1</v>
      </c>
      <c r="F556" s="275" t="s">
        <v>1515</v>
      </c>
      <c r="G556" s="273"/>
      <c r="H556" s="276">
        <v>342.29500000000002</v>
      </c>
      <c r="I556" s="277"/>
      <c r="J556" s="273"/>
      <c r="K556" s="273"/>
      <c r="L556" s="278"/>
      <c r="M556" s="279"/>
      <c r="N556" s="280"/>
      <c r="O556" s="280"/>
      <c r="P556" s="280"/>
      <c r="Q556" s="280"/>
      <c r="R556" s="280"/>
      <c r="S556" s="280"/>
      <c r="T556" s="281"/>
      <c r="AT556" s="282" t="s">
        <v>1513</v>
      </c>
      <c r="AU556" s="282" t="s">
        <v>83</v>
      </c>
      <c r="AV556" s="13" t="s">
        <v>221</v>
      </c>
      <c r="AW556" s="13" t="s">
        <v>31</v>
      </c>
      <c r="AX556" s="13" t="s">
        <v>81</v>
      </c>
      <c r="AY556" s="282" t="s">
        <v>208</v>
      </c>
    </row>
    <row r="557" s="1" customFormat="1" ht="16.5" customHeight="1">
      <c r="B557" s="37"/>
      <c r="C557" s="250" t="s">
        <v>827</v>
      </c>
      <c r="D557" s="250" t="s">
        <v>281</v>
      </c>
      <c r="E557" s="251" t="s">
        <v>2105</v>
      </c>
      <c r="F557" s="252" t="s">
        <v>2106</v>
      </c>
      <c r="G557" s="253" t="s">
        <v>712</v>
      </c>
      <c r="H557" s="254">
        <v>342.29500000000002</v>
      </c>
      <c r="I557" s="255"/>
      <c r="J557" s="256">
        <f>ROUND(I557*H557,2)</f>
        <v>0</v>
      </c>
      <c r="K557" s="252" t="s">
        <v>1</v>
      </c>
      <c r="L557" s="257"/>
      <c r="M557" s="258" t="s">
        <v>1</v>
      </c>
      <c r="N557" s="259" t="s">
        <v>38</v>
      </c>
      <c r="O557" s="85"/>
      <c r="P557" s="233">
        <f>O557*H557</f>
        <v>0</v>
      </c>
      <c r="Q557" s="233">
        <v>0</v>
      </c>
      <c r="R557" s="233">
        <f>Q557*H557</f>
        <v>0</v>
      </c>
      <c r="S557" s="233">
        <v>0</v>
      </c>
      <c r="T557" s="234">
        <f>S557*H557</f>
        <v>0</v>
      </c>
      <c r="AR557" s="235" t="s">
        <v>404</v>
      </c>
      <c r="AT557" s="235" t="s">
        <v>281</v>
      </c>
      <c r="AU557" s="235" t="s">
        <v>83</v>
      </c>
      <c r="AY557" s="16" t="s">
        <v>208</v>
      </c>
      <c r="BE557" s="236">
        <f>IF(N557="základní",J557,0)</f>
        <v>0</v>
      </c>
      <c r="BF557" s="236">
        <f>IF(N557="snížená",J557,0)</f>
        <v>0</v>
      </c>
      <c r="BG557" s="236">
        <f>IF(N557="zákl. přenesená",J557,0)</f>
        <v>0</v>
      </c>
      <c r="BH557" s="236">
        <f>IF(N557="sníž. přenesená",J557,0)</f>
        <v>0</v>
      </c>
      <c r="BI557" s="236">
        <f>IF(N557="nulová",J557,0)</f>
        <v>0</v>
      </c>
      <c r="BJ557" s="16" t="s">
        <v>81</v>
      </c>
      <c r="BK557" s="236">
        <f>ROUND(I557*H557,2)</f>
        <v>0</v>
      </c>
      <c r="BL557" s="16" t="s">
        <v>336</v>
      </c>
      <c r="BM557" s="235" t="s">
        <v>2107</v>
      </c>
    </row>
    <row r="558" s="1" customFormat="1" ht="24" customHeight="1">
      <c r="B558" s="37"/>
      <c r="C558" s="224" t="s">
        <v>831</v>
      </c>
      <c r="D558" s="224" t="s">
        <v>209</v>
      </c>
      <c r="E558" s="225" t="s">
        <v>2108</v>
      </c>
      <c r="F558" s="226" t="s">
        <v>2109</v>
      </c>
      <c r="G558" s="227" t="s">
        <v>212</v>
      </c>
      <c r="H558" s="228">
        <v>1</v>
      </c>
      <c r="I558" s="229"/>
      <c r="J558" s="230">
        <f>ROUND(I558*H558,2)</f>
        <v>0</v>
      </c>
      <c r="K558" s="226" t="s">
        <v>1</v>
      </c>
      <c r="L558" s="42"/>
      <c r="M558" s="231" t="s">
        <v>1</v>
      </c>
      <c r="N558" s="232" t="s">
        <v>38</v>
      </c>
      <c r="O558" s="85"/>
      <c r="P558" s="233">
        <f>O558*H558</f>
        <v>0</v>
      </c>
      <c r="Q558" s="233">
        <v>0</v>
      </c>
      <c r="R558" s="233">
        <f>Q558*H558</f>
        <v>0</v>
      </c>
      <c r="S558" s="233">
        <v>0</v>
      </c>
      <c r="T558" s="234">
        <f>S558*H558</f>
        <v>0</v>
      </c>
      <c r="AR558" s="235" t="s">
        <v>336</v>
      </c>
      <c r="AT558" s="235" t="s">
        <v>209</v>
      </c>
      <c r="AU558" s="235" t="s">
        <v>83</v>
      </c>
      <c r="AY558" s="16" t="s">
        <v>208</v>
      </c>
      <c r="BE558" s="236">
        <f>IF(N558="základní",J558,0)</f>
        <v>0</v>
      </c>
      <c r="BF558" s="236">
        <f>IF(N558="snížená",J558,0)</f>
        <v>0</v>
      </c>
      <c r="BG558" s="236">
        <f>IF(N558="zákl. přenesená",J558,0)</f>
        <v>0</v>
      </c>
      <c r="BH558" s="236">
        <f>IF(N558="sníž. přenesená",J558,0)</f>
        <v>0</v>
      </c>
      <c r="BI558" s="236">
        <f>IF(N558="nulová",J558,0)</f>
        <v>0</v>
      </c>
      <c r="BJ558" s="16" t="s">
        <v>81</v>
      </c>
      <c r="BK558" s="236">
        <f>ROUND(I558*H558,2)</f>
        <v>0</v>
      </c>
      <c r="BL558" s="16" t="s">
        <v>336</v>
      </c>
      <c r="BM558" s="235" t="s">
        <v>2110</v>
      </c>
    </row>
    <row r="559" s="1" customFormat="1" ht="24" customHeight="1">
      <c r="B559" s="37"/>
      <c r="C559" s="250" t="s">
        <v>835</v>
      </c>
      <c r="D559" s="250" t="s">
        <v>281</v>
      </c>
      <c r="E559" s="251" t="s">
        <v>2111</v>
      </c>
      <c r="F559" s="252" t="s">
        <v>2112</v>
      </c>
      <c r="G559" s="253" t="s">
        <v>212</v>
      </c>
      <c r="H559" s="254">
        <v>1</v>
      </c>
      <c r="I559" s="255"/>
      <c r="J559" s="256">
        <f>ROUND(I559*H559,2)</f>
        <v>0</v>
      </c>
      <c r="K559" s="252" t="s">
        <v>1</v>
      </c>
      <c r="L559" s="257"/>
      <c r="M559" s="258" t="s">
        <v>1</v>
      </c>
      <c r="N559" s="259" t="s">
        <v>38</v>
      </c>
      <c r="O559" s="85"/>
      <c r="P559" s="233">
        <f>O559*H559</f>
        <v>0</v>
      </c>
      <c r="Q559" s="233">
        <v>0</v>
      </c>
      <c r="R559" s="233">
        <f>Q559*H559</f>
        <v>0</v>
      </c>
      <c r="S559" s="233">
        <v>0</v>
      </c>
      <c r="T559" s="234">
        <f>S559*H559</f>
        <v>0</v>
      </c>
      <c r="AR559" s="235" t="s">
        <v>404</v>
      </c>
      <c r="AT559" s="235" t="s">
        <v>281</v>
      </c>
      <c r="AU559" s="235" t="s">
        <v>83</v>
      </c>
      <c r="AY559" s="16" t="s">
        <v>208</v>
      </c>
      <c r="BE559" s="236">
        <f>IF(N559="základní",J559,0)</f>
        <v>0</v>
      </c>
      <c r="BF559" s="236">
        <f>IF(N559="snížená",J559,0)</f>
        <v>0</v>
      </c>
      <c r="BG559" s="236">
        <f>IF(N559="zákl. přenesená",J559,0)</f>
        <v>0</v>
      </c>
      <c r="BH559" s="236">
        <f>IF(N559="sníž. přenesená",J559,0)</f>
        <v>0</v>
      </c>
      <c r="BI559" s="236">
        <f>IF(N559="nulová",J559,0)</f>
        <v>0</v>
      </c>
      <c r="BJ559" s="16" t="s">
        <v>81</v>
      </c>
      <c r="BK559" s="236">
        <f>ROUND(I559*H559,2)</f>
        <v>0</v>
      </c>
      <c r="BL559" s="16" t="s">
        <v>336</v>
      </c>
      <c r="BM559" s="235" t="s">
        <v>2113</v>
      </c>
    </row>
    <row r="560" s="1" customFormat="1" ht="24" customHeight="1">
      <c r="B560" s="37"/>
      <c r="C560" s="224" t="s">
        <v>841</v>
      </c>
      <c r="D560" s="224" t="s">
        <v>209</v>
      </c>
      <c r="E560" s="225" t="s">
        <v>2114</v>
      </c>
      <c r="F560" s="226" t="s">
        <v>2115</v>
      </c>
      <c r="G560" s="227" t="s">
        <v>617</v>
      </c>
      <c r="H560" s="228">
        <v>1907.5</v>
      </c>
      <c r="I560" s="229"/>
      <c r="J560" s="230">
        <f>ROUND(I560*H560,2)</f>
        <v>0</v>
      </c>
      <c r="K560" s="226" t="s">
        <v>1</v>
      </c>
      <c r="L560" s="42"/>
      <c r="M560" s="231" t="s">
        <v>1</v>
      </c>
      <c r="N560" s="232" t="s">
        <v>38</v>
      </c>
      <c r="O560" s="85"/>
      <c r="P560" s="233">
        <f>O560*H560</f>
        <v>0</v>
      </c>
      <c r="Q560" s="233">
        <v>0</v>
      </c>
      <c r="R560" s="233">
        <f>Q560*H560</f>
        <v>0</v>
      </c>
      <c r="S560" s="233">
        <v>0</v>
      </c>
      <c r="T560" s="234">
        <f>S560*H560</f>
        <v>0</v>
      </c>
      <c r="AR560" s="235" t="s">
        <v>336</v>
      </c>
      <c r="AT560" s="235" t="s">
        <v>209</v>
      </c>
      <c r="AU560" s="235" t="s">
        <v>83</v>
      </c>
      <c r="AY560" s="16" t="s">
        <v>208</v>
      </c>
      <c r="BE560" s="236">
        <f>IF(N560="základní",J560,0)</f>
        <v>0</v>
      </c>
      <c r="BF560" s="236">
        <f>IF(N560="snížená",J560,0)</f>
        <v>0</v>
      </c>
      <c r="BG560" s="236">
        <f>IF(N560="zákl. přenesená",J560,0)</f>
        <v>0</v>
      </c>
      <c r="BH560" s="236">
        <f>IF(N560="sníž. přenesená",J560,0)</f>
        <v>0</v>
      </c>
      <c r="BI560" s="236">
        <f>IF(N560="nulová",J560,0)</f>
        <v>0</v>
      </c>
      <c r="BJ560" s="16" t="s">
        <v>81</v>
      </c>
      <c r="BK560" s="236">
        <f>ROUND(I560*H560,2)</f>
        <v>0</v>
      </c>
      <c r="BL560" s="16" t="s">
        <v>336</v>
      </c>
      <c r="BM560" s="235" t="s">
        <v>2116</v>
      </c>
    </row>
    <row r="561" s="12" customFormat="1">
      <c r="B561" s="260"/>
      <c r="C561" s="261"/>
      <c r="D561" s="262" t="s">
        <v>1513</v>
      </c>
      <c r="E561" s="263" t="s">
        <v>1</v>
      </c>
      <c r="F561" s="264" t="s">
        <v>2117</v>
      </c>
      <c r="G561" s="261"/>
      <c r="H561" s="265">
        <v>1907.5</v>
      </c>
      <c r="I561" s="266"/>
      <c r="J561" s="261"/>
      <c r="K561" s="261"/>
      <c r="L561" s="267"/>
      <c r="M561" s="268"/>
      <c r="N561" s="269"/>
      <c r="O561" s="269"/>
      <c r="P561" s="269"/>
      <c r="Q561" s="269"/>
      <c r="R561" s="269"/>
      <c r="S561" s="269"/>
      <c r="T561" s="270"/>
      <c r="AT561" s="271" t="s">
        <v>1513</v>
      </c>
      <c r="AU561" s="271" t="s">
        <v>83</v>
      </c>
      <c r="AV561" s="12" t="s">
        <v>83</v>
      </c>
      <c r="AW561" s="12" t="s">
        <v>31</v>
      </c>
      <c r="AX561" s="12" t="s">
        <v>73</v>
      </c>
      <c r="AY561" s="271" t="s">
        <v>208</v>
      </c>
    </row>
    <row r="562" s="13" customFormat="1">
      <c r="B562" s="272"/>
      <c r="C562" s="273"/>
      <c r="D562" s="262" t="s">
        <v>1513</v>
      </c>
      <c r="E562" s="274" t="s">
        <v>1</v>
      </c>
      <c r="F562" s="275" t="s">
        <v>1515</v>
      </c>
      <c r="G562" s="273"/>
      <c r="H562" s="276">
        <v>1907.5</v>
      </c>
      <c r="I562" s="277"/>
      <c r="J562" s="273"/>
      <c r="K562" s="273"/>
      <c r="L562" s="278"/>
      <c r="M562" s="279"/>
      <c r="N562" s="280"/>
      <c r="O562" s="280"/>
      <c r="P562" s="280"/>
      <c r="Q562" s="280"/>
      <c r="R562" s="280"/>
      <c r="S562" s="280"/>
      <c r="T562" s="281"/>
      <c r="AT562" s="282" t="s">
        <v>1513</v>
      </c>
      <c r="AU562" s="282" t="s">
        <v>83</v>
      </c>
      <c r="AV562" s="13" t="s">
        <v>221</v>
      </c>
      <c r="AW562" s="13" t="s">
        <v>31</v>
      </c>
      <c r="AX562" s="13" t="s">
        <v>81</v>
      </c>
      <c r="AY562" s="282" t="s">
        <v>208</v>
      </c>
    </row>
    <row r="563" s="1" customFormat="1" ht="24" customHeight="1">
      <c r="B563" s="37"/>
      <c r="C563" s="250" t="s">
        <v>845</v>
      </c>
      <c r="D563" s="250" t="s">
        <v>281</v>
      </c>
      <c r="E563" s="251" t="s">
        <v>2118</v>
      </c>
      <c r="F563" s="252" t="s">
        <v>2119</v>
      </c>
      <c r="G563" s="253" t="s">
        <v>1227</v>
      </c>
      <c r="H563" s="254">
        <v>1.9079999999999999</v>
      </c>
      <c r="I563" s="255"/>
      <c r="J563" s="256">
        <f>ROUND(I563*H563,2)</f>
        <v>0</v>
      </c>
      <c r="K563" s="252" t="s">
        <v>1</v>
      </c>
      <c r="L563" s="257"/>
      <c r="M563" s="258" t="s">
        <v>1</v>
      </c>
      <c r="N563" s="259" t="s">
        <v>38</v>
      </c>
      <c r="O563" s="85"/>
      <c r="P563" s="233">
        <f>O563*H563</f>
        <v>0</v>
      </c>
      <c r="Q563" s="233">
        <v>0</v>
      </c>
      <c r="R563" s="233">
        <f>Q563*H563</f>
        <v>0</v>
      </c>
      <c r="S563" s="233">
        <v>0</v>
      </c>
      <c r="T563" s="234">
        <f>S563*H563</f>
        <v>0</v>
      </c>
      <c r="AR563" s="235" t="s">
        <v>404</v>
      </c>
      <c r="AT563" s="235" t="s">
        <v>281</v>
      </c>
      <c r="AU563" s="235" t="s">
        <v>83</v>
      </c>
      <c r="AY563" s="16" t="s">
        <v>208</v>
      </c>
      <c r="BE563" s="236">
        <f>IF(N563="základní",J563,0)</f>
        <v>0</v>
      </c>
      <c r="BF563" s="236">
        <f>IF(N563="snížená",J563,0)</f>
        <v>0</v>
      </c>
      <c r="BG563" s="236">
        <f>IF(N563="zákl. přenesená",J563,0)</f>
        <v>0</v>
      </c>
      <c r="BH563" s="236">
        <f>IF(N563="sníž. přenesená",J563,0)</f>
        <v>0</v>
      </c>
      <c r="BI563" s="236">
        <f>IF(N563="nulová",J563,0)</f>
        <v>0</v>
      </c>
      <c r="BJ563" s="16" t="s">
        <v>81</v>
      </c>
      <c r="BK563" s="236">
        <f>ROUND(I563*H563,2)</f>
        <v>0</v>
      </c>
      <c r="BL563" s="16" t="s">
        <v>336</v>
      </c>
      <c r="BM563" s="235" t="s">
        <v>2120</v>
      </c>
    </row>
    <row r="564" s="12" customFormat="1">
      <c r="B564" s="260"/>
      <c r="C564" s="261"/>
      <c r="D564" s="262" t="s">
        <v>1513</v>
      </c>
      <c r="E564" s="263" t="s">
        <v>1</v>
      </c>
      <c r="F564" s="264" t="s">
        <v>2121</v>
      </c>
      <c r="G564" s="261"/>
      <c r="H564" s="265">
        <v>1.9075</v>
      </c>
      <c r="I564" s="266"/>
      <c r="J564" s="261"/>
      <c r="K564" s="261"/>
      <c r="L564" s="267"/>
      <c r="M564" s="268"/>
      <c r="N564" s="269"/>
      <c r="O564" s="269"/>
      <c r="P564" s="269"/>
      <c r="Q564" s="269"/>
      <c r="R564" s="269"/>
      <c r="S564" s="269"/>
      <c r="T564" s="270"/>
      <c r="AT564" s="271" t="s">
        <v>1513</v>
      </c>
      <c r="AU564" s="271" t="s">
        <v>83</v>
      </c>
      <c r="AV564" s="12" t="s">
        <v>83</v>
      </c>
      <c r="AW564" s="12" t="s">
        <v>31</v>
      </c>
      <c r="AX564" s="12" t="s">
        <v>73</v>
      </c>
      <c r="AY564" s="271" t="s">
        <v>208</v>
      </c>
    </row>
    <row r="565" s="13" customFormat="1">
      <c r="B565" s="272"/>
      <c r="C565" s="273"/>
      <c r="D565" s="262" t="s">
        <v>1513</v>
      </c>
      <c r="E565" s="274" t="s">
        <v>1</v>
      </c>
      <c r="F565" s="275" t="s">
        <v>1515</v>
      </c>
      <c r="G565" s="273"/>
      <c r="H565" s="276">
        <v>1.9075</v>
      </c>
      <c r="I565" s="277"/>
      <c r="J565" s="273"/>
      <c r="K565" s="273"/>
      <c r="L565" s="278"/>
      <c r="M565" s="279"/>
      <c r="N565" s="280"/>
      <c r="O565" s="280"/>
      <c r="P565" s="280"/>
      <c r="Q565" s="280"/>
      <c r="R565" s="280"/>
      <c r="S565" s="280"/>
      <c r="T565" s="281"/>
      <c r="AT565" s="282" t="s">
        <v>1513</v>
      </c>
      <c r="AU565" s="282" t="s">
        <v>83</v>
      </c>
      <c r="AV565" s="13" t="s">
        <v>221</v>
      </c>
      <c r="AW565" s="13" t="s">
        <v>31</v>
      </c>
      <c r="AX565" s="13" t="s">
        <v>81</v>
      </c>
      <c r="AY565" s="282" t="s">
        <v>208</v>
      </c>
    </row>
    <row r="566" s="1" customFormat="1" ht="16.5" customHeight="1">
      <c r="B566" s="37"/>
      <c r="C566" s="224" t="s">
        <v>849</v>
      </c>
      <c r="D566" s="224" t="s">
        <v>209</v>
      </c>
      <c r="E566" s="225" t="s">
        <v>2122</v>
      </c>
      <c r="F566" s="226" t="s">
        <v>2123</v>
      </c>
      <c r="G566" s="227" t="s">
        <v>617</v>
      </c>
      <c r="H566" s="228">
        <v>2563.6700000000001</v>
      </c>
      <c r="I566" s="229"/>
      <c r="J566" s="230">
        <f>ROUND(I566*H566,2)</f>
        <v>0</v>
      </c>
      <c r="K566" s="226" t="s">
        <v>1</v>
      </c>
      <c r="L566" s="42"/>
      <c r="M566" s="231" t="s">
        <v>1</v>
      </c>
      <c r="N566" s="232" t="s">
        <v>38</v>
      </c>
      <c r="O566" s="85"/>
      <c r="P566" s="233">
        <f>O566*H566</f>
        <v>0</v>
      </c>
      <c r="Q566" s="233">
        <v>0</v>
      </c>
      <c r="R566" s="233">
        <f>Q566*H566</f>
        <v>0</v>
      </c>
      <c r="S566" s="233">
        <v>0</v>
      </c>
      <c r="T566" s="234">
        <f>S566*H566</f>
        <v>0</v>
      </c>
      <c r="AR566" s="235" t="s">
        <v>336</v>
      </c>
      <c r="AT566" s="235" t="s">
        <v>209</v>
      </c>
      <c r="AU566" s="235" t="s">
        <v>83</v>
      </c>
      <c r="AY566" s="16" t="s">
        <v>208</v>
      </c>
      <c r="BE566" s="236">
        <f>IF(N566="základní",J566,0)</f>
        <v>0</v>
      </c>
      <c r="BF566" s="236">
        <f>IF(N566="snížená",J566,0)</f>
        <v>0</v>
      </c>
      <c r="BG566" s="236">
        <f>IF(N566="zákl. přenesená",J566,0)</f>
        <v>0</v>
      </c>
      <c r="BH566" s="236">
        <f>IF(N566="sníž. přenesená",J566,0)</f>
        <v>0</v>
      </c>
      <c r="BI566" s="236">
        <f>IF(N566="nulová",J566,0)</f>
        <v>0</v>
      </c>
      <c r="BJ566" s="16" t="s">
        <v>81</v>
      </c>
      <c r="BK566" s="236">
        <f>ROUND(I566*H566,2)</f>
        <v>0</v>
      </c>
      <c r="BL566" s="16" t="s">
        <v>336</v>
      </c>
      <c r="BM566" s="235" t="s">
        <v>2124</v>
      </c>
    </row>
    <row r="567" s="14" customFormat="1">
      <c r="B567" s="283"/>
      <c r="C567" s="284"/>
      <c r="D567" s="262" t="s">
        <v>1513</v>
      </c>
      <c r="E567" s="285" t="s">
        <v>1</v>
      </c>
      <c r="F567" s="286" t="s">
        <v>2125</v>
      </c>
      <c r="G567" s="284"/>
      <c r="H567" s="285" t="s">
        <v>1</v>
      </c>
      <c r="I567" s="287"/>
      <c r="J567" s="284"/>
      <c r="K567" s="284"/>
      <c r="L567" s="288"/>
      <c r="M567" s="289"/>
      <c r="N567" s="290"/>
      <c r="O567" s="290"/>
      <c r="P567" s="290"/>
      <c r="Q567" s="290"/>
      <c r="R567" s="290"/>
      <c r="S567" s="290"/>
      <c r="T567" s="291"/>
      <c r="AT567" s="292" t="s">
        <v>1513</v>
      </c>
      <c r="AU567" s="292" t="s">
        <v>83</v>
      </c>
      <c r="AV567" s="14" t="s">
        <v>81</v>
      </c>
      <c r="AW567" s="14" t="s">
        <v>31</v>
      </c>
      <c r="AX567" s="14" t="s">
        <v>73</v>
      </c>
      <c r="AY567" s="292" t="s">
        <v>208</v>
      </c>
    </row>
    <row r="568" s="12" customFormat="1">
      <c r="B568" s="260"/>
      <c r="C568" s="261"/>
      <c r="D568" s="262" t="s">
        <v>1513</v>
      </c>
      <c r="E568" s="263" t="s">
        <v>1</v>
      </c>
      <c r="F568" s="264" t="s">
        <v>2126</v>
      </c>
      <c r="G568" s="261"/>
      <c r="H568" s="265">
        <v>936.26999999999998</v>
      </c>
      <c r="I568" s="266"/>
      <c r="J568" s="261"/>
      <c r="K568" s="261"/>
      <c r="L568" s="267"/>
      <c r="M568" s="268"/>
      <c r="N568" s="269"/>
      <c r="O568" s="269"/>
      <c r="P568" s="269"/>
      <c r="Q568" s="269"/>
      <c r="R568" s="269"/>
      <c r="S568" s="269"/>
      <c r="T568" s="270"/>
      <c r="AT568" s="271" t="s">
        <v>1513</v>
      </c>
      <c r="AU568" s="271" t="s">
        <v>83</v>
      </c>
      <c r="AV568" s="12" t="s">
        <v>83</v>
      </c>
      <c r="AW568" s="12" t="s">
        <v>31</v>
      </c>
      <c r="AX568" s="12" t="s">
        <v>73</v>
      </c>
      <c r="AY568" s="271" t="s">
        <v>208</v>
      </c>
    </row>
    <row r="569" s="12" customFormat="1">
      <c r="B569" s="260"/>
      <c r="C569" s="261"/>
      <c r="D569" s="262" t="s">
        <v>1513</v>
      </c>
      <c r="E569" s="263" t="s">
        <v>1</v>
      </c>
      <c r="F569" s="264" t="s">
        <v>2127</v>
      </c>
      <c r="G569" s="261"/>
      <c r="H569" s="265">
        <v>1627.4000000000001</v>
      </c>
      <c r="I569" s="266"/>
      <c r="J569" s="261"/>
      <c r="K569" s="261"/>
      <c r="L569" s="267"/>
      <c r="M569" s="268"/>
      <c r="N569" s="269"/>
      <c r="O569" s="269"/>
      <c r="P569" s="269"/>
      <c r="Q569" s="269"/>
      <c r="R569" s="269"/>
      <c r="S569" s="269"/>
      <c r="T569" s="270"/>
      <c r="AT569" s="271" t="s">
        <v>1513</v>
      </c>
      <c r="AU569" s="271" t="s">
        <v>83</v>
      </c>
      <c r="AV569" s="12" t="s">
        <v>83</v>
      </c>
      <c r="AW569" s="12" t="s">
        <v>31</v>
      </c>
      <c r="AX569" s="12" t="s">
        <v>73</v>
      </c>
      <c r="AY569" s="271" t="s">
        <v>208</v>
      </c>
    </row>
    <row r="570" s="13" customFormat="1">
      <c r="B570" s="272"/>
      <c r="C570" s="273"/>
      <c r="D570" s="262" t="s">
        <v>1513</v>
      </c>
      <c r="E570" s="274" t="s">
        <v>1</v>
      </c>
      <c r="F570" s="275" t="s">
        <v>1515</v>
      </c>
      <c r="G570" s="273"/>
      <c r="H570" s="276">
        <v>2563.6700000000001</v>
      </c>
      <c r="I570" s="277"/>
      <c r="J570" s="273"/>
      <c r="K570" s="273"/>
      <c r="L570" s="278"/>
      <c r="M570" s="279"/>
      <c r="N570" s="280"/>
      <c r="O570" s="280"/>
      <c r="P570" s="280"/>
      <c r="Q570" s="280"/>
      <c r="R570" s="280"/>
      <c r="S570" s="280"/>
      <c r="T570" s="281"/>
      <c r="AT570" s="282" t="s">
        <v>1513</v>
      </c>
      <c r="AU570" s="282" t="s">
        <v>83</v>
      </c>
      <c r="AV570" s="13" t="s">
        <v>221</v>
      </c>
      <c r="AW570" s="13" t="s">
        <v>31</v>
      </c>
      <c r="AX570" s="13" t="s">
        <v>81</v>
      </c>
      <c r="AY570" s="282" t="s">
        <v>208</v>
      </c>
    </row>
    <row r="571" s="1" customFormat="1" ht="24" customHeight="1">
      <c r="B571" s="37"/>
      <c r="C571" s="224" t="s">
        <v>853</v>
      </c>
      <c r="D571" s="224" t="s">
        <v>209</v>
      </c>
      <c r="E571" s="225" t="s">
        <v>2128</v>
      </c>
      <c r="F571" s="226" t="s">
        <v>2129</v>
      </c>
      <c r="G571" s="227" t="s">
        <v>617</v>
      </c>
      <c r="H571" s="228">
        <v>4334.1459999999997</v>
      </c>
      <c r="I571" s="229"/>
      <c r="J571" s="230">
        <f>ROUND(I571*H571,2)</f>
        <v>0</v>
      </c>
      <c r="K571" s="226" t="s">
        <v>1</v>
      </c>
      <c r="L571" s="42"/>
      <c r="M571" s="231" t="s">
        <v>1</v>
      </c>
      <c r="N571" s="232" t="s">
        <v>38</v>
      </c>
      <c r="O571" s="85"/>
      <c r="P571" s="233">
        <f>O571*H571</f>
        <v>0</v>
      </c>
      <c r="Q571" s="233">
        <v>0</v>
      </c>
      <c r="R571" s="233">
        <f>Q571*H571</f>
        <v>0</v>
      </c>
      <c r="S571" s="233">
        <v>0</v>
      </c>
      <c r="T571" s="234">
        <f>S571*H571</f>
        <v>0</v>
      </c>
      <c r="AR571" s="235" t="s">
        <v>336</v>
      </c>
      <c r="AT571" s="235" t="s">
        <v>209</v>
      </c>
      <c r="AU571" s="235" t="s">
        <v>83</v>
      </c>
      <c r="AY571" s="16" t="s">
        <v>208</v>
      </c>
      <c r="BE571" s="236">
        <f>IF(N571="základní",J571,0)</f>
        <v>0</v>
      </c>
      <c r="BF571" s="236">
        <f>IF(N571="snížená",J571,0)</f>
        <v>0</v>
      </c>
      <c r="BG571" s="236">
        <f>IF(N571="zákl. přenesená",J571,0)</f>
        <v>0</v>
      </c>
      <c r="BH571" s="236">
        <f>IF(N571="sníž. přenesená",J571,0)</f>
        <v>0</v>
      </c>
      <c r="BI571" s="236">
        <f>IF(N571="nulová",J571,0)</f>
        <v>0</v>
      </c>
      <c r="BJ571" s="16" t="s">
        <v>81</v>
      </c>
      <c r="BK571" s="236">
        <f>ROUND(I571*H571,2)</f>
        <v>0</v>
      </c>
      <c r="BL571" s="16" t="s">
        <v>336</v>
      </c>
      <c r="BM571" s="235" t="s">
        <v>2130</v>
      </c>
    </row>
    <row r="572" s="14" customFormat="1">
      <c r="B572" s="283"/>
      <c r="C572" s="284"/>
      <c r="D572" s="262" t="s">
        <v>1513</v>
      </c>
      <c r="E572" s="285" t="s">
        <v>1</v>
      </c>
      <c r="F572" s="286" t="s">
        <v>2131</v>
      </c>
      <c r="G572" s="284"/>
      <c r="H572" s="285" t="s">
        <v>1</v>
      </c>
      <c r="I572" s="287"/>
      <c r="J572" s="284"/>
      <c r="K572" s="284"/>
      <c r="L572" s="288"/>
      <c r="M572" s="289"/>
      <c r="N572" s="290"/>
      <c r="O572" s="290"/>
      <c r="P572" s="290"/>
      <c r="Q572" s="290"/>
      <c r="R572" s="290"/>
      <c r="S572" s="290"/>
      <c r="T572" s="291"/>
      <c r="AT572" s="292" t="s">
        <v>1513</v>
      </c>
      <c r="AU572" s="292" t="s">
        <v>83</v>
      </c>
      <c r="AV572" s="14" t="s">
        <v>81</v>
      </c>
      <c r="AW572" s="14" t="s">
        <v>31</v>
      </c>
      <c r="AX572" s="14" t="s">
        <v>73</v>
      </c>
      <c r="AY572" s="292" t="s">
        <v>208</v>
      </c>
    </row>
    <row r="573" s="12" customFormat="1">
      <c r="B573" s="260"/>
      <c r="C573" s="261"/>
      <c r="D573" s="262" t="s">
        <v>1513</v>
      </c>
      <c r="E573" s="263" t="s">
        <v>1</v>
      </c>
      <c r="F573" s="264" t="s">
        <v>2132</v>
      </c>
      <c r="G573" s="261"/>
      <c r="H573" s="265">
        <v>356.12</v>
      </c>
      <c r="I573" s="266"/>
      <c r="J573" s="261"/>
      <c r="K573" s="261"/>
      <c r="L573" s="267"/>
      <c r="M573" s="268"/>
      <c r="N573" s="269"/>
      <c r="O573" s="269"/>
      <c r="P573" s="269"/>
      <c r="Q573" s="269"/>
      <c r="R573" s="269"/>
      <c r="S573" s="269"/>
      <c r="T573" s="270"/>
      <c r="AT573" s="271" t="s">
        <v>1513</v>
      </c>
      <c r="AU573" s="271" t="s">
        <v>83</v>
      </c>
      <c r="AV573" s="12" t="s">
        <v>83</v>
      </c>
      <c r="AW573" s="12" t="s">
        <v>31</v>
      </c>
      <c r="AX573" s="12" t="s">
        <v>73</v>
      </c>
      <c r="AY573" s="271" t="s">
        <v>208</v>
      </c>
    </row>
    <row r="574" s="12" customFormat="1">
      <c r="B574" s="260"/>
      <c r="C574" s="261"/>
      <c r="D574" s="262" t="s">
        <v>1513</v>
      </c>
      <c r="E574" s="263" t="s">
        <v>1</v>
      </c>
      <c r="F574" s="264" t="s">
        <v>2133</v>
      </c>
      <c r="G574" s="261"/>
      <c r="H574" s="265">
        <v>1012.8</v>
      </c>
      <c r="I574" s="266"/>
      <c r="J574" s="261"/>
      <c r="K574" s="261"/>
      <c r="L574" s="267"/>
      <c r="M574" s="268"/>
      <c r="N574" s="269"/>
      <c r="O574" s="269"/>
      <c r="P574" s="269"/>
      <c r="Q574" s="269"/>
      <c r="R574" s="269"/>
      <c r="S574" s="269"/>
      <c r="T574" s="270"/>
      <c r="AT574" s="271" t="s">
        <v>1513</v>
      </c>
      <c r="AU574" s="271" t="s">
        <v>83</v>
      </c>
      <c r="AV574" s="12" t="s">
        <v>83</v>
      </c>
      <c r="AW574" s="12" t="s">
        <v>31</v>
      </c>
      <c r="AX574" s="12" t="s">
        <v>73</v>
      </c>
      <c r="AY574" s="271" t="s">
        <v>208</v>
      </c>
    </row>
    <row r="575" s="12" customFormat="1">
      <c r="B575" s="260"/>
      <c r="C575" s="261"/>
      <c r="D575" s="262" t="s">
        <v>1513</v>
      </c>
      <c r="E575" s="263" t="s">
        <v>1</v>
      </c>
      <c r="F575" s="264" t="s">
        <v>2134</v>
      </c>
      <c r="G575" s="261"/>
      <c r="H575" s="265">
        <v>58.619999999999997</v>
      </c>
      <c r="I575" s="266"/>
      <c r="J575" s="261"/>
      <c r="K575" s="261"/>
      <c r="L575" s="267"/>
      <c r="M575" s="268"/>
      <c r="N575" s="269"/>
      <c r="O575" s="269"/>
      <c r="P575" s="269"/>
      <c r="Q575" s="269"/>
      <c r="R575" s="269"/>
      <c r="S575" s="269"/>
      <c r="T575" s="270"/>
      <c r="AT575" s="271" t="s">
        <v>1513</v>
      </c>
      <c r="AU575" s="271" t="s">
        <v>83</v>
      </c>
      <c r="AV575" s="12" t="s">
        <v>83</v>
      </c>
      <c r="AW575" s="12" t="s">
        <v>31</v>
      </c>
      <c r="AX575" s="12" t="s">
        <v>73</v>
      </c>
      <c r="AY575" s="271" t="s">
        <v>208</v>
      </c>
    </row>
    <row r="576" s="12" customFormat="1">
      <c r="B576" s="260"/>
      <c r="C576" s="261"/>
      <c r="D576" s="262" t="s">
        <v>1513</v>
      </c>
      <c r="E576" s="263" t="s">
        <v>1</v>
      </c>
      <c r="F576" s="264" t="s">
        <v>2135</v>
      </c>
      <c r="G576" s="261"/>
      <c r="H576" s="265">
        <v>2.8479999999999999</v>
      </c>
      <c r="I576" s="266"/>
      <c r="J576" s="261"/>
      <c r="K576" s="261"/>
      <c r="L576" s="267"/>
      <c r="M576" s="268"/>
      <c r="N576" s="269"/>
      <c r="O576" s="269"/>
      <c r="P576" s="269"/>
      <c r="Q576" s="269"/>
      <c r="R576" s="269"/>
      <c r="S576" s="269"/>
      <c r="T576" s="270"/>
      <c r="AT576" s="271" t="s">
        <v>1513</v>
      </c>
      <c r="AU576" s="271" t="s">
        <v>83</v>
      </c>
      <c r="AV576" s="12" t="s">
        <v>83</v>
      </c>
      <c r="AW576" s="12" t="s">
        <v>31</v>
      </c>
      <c r="AX576" s="12" t="s">
        <v>73</v>
      </c>
      <c r="AY576" s="271" t="s">
        <v>208</v>
      </c>
    </row>
    <row r="577" s="12" customFormat="1">
      <c r="B577" s="260"/>
      <c r="C577" s="261"/>
      <c r="D577" s="262" t="s">
        <v>1513</v>
      </c>
      <c r="E577" s="263" t="s">
        <v>1</v>
      </c>
      <c r="F577" s="264" t="s">
        <v>2136</v>
      </c>
      <c r="G577" s="261"/>
      <c r="H577" s="265">
        <v>238.47999999999999</v>
      </c>
      <c r="I577" s="266"/>
      <c r="J577" s="261"/>
      <c r="K577" s="261"/>
      <c r="L577" s="267"/>
      <c r="M577" s="268"/>
      <c r="N577" s="269"/>
      <c r="O577" s="269"/>
      <c r="P577" s="269"/>
      <c r="Q577" s="269"/>
      <c r="R577" s="269"/>
      <c r="S577" s="269"/>
      <c r="T577" s="270"/>
      <c r="AT577" s="271" t="s">
        <v>1513</v>
      </c>
      <c r="AU577" s="271" t="s">
        <v>83</v>
      </c>
      <c r="AV577" s="12" t="s">
        <v>83</v>
      </c>
      <c r="AW577" s="12" t="s">
        <v>31</v>
      </c>
      <c r="AX577" s="12" t="s">
        <v>73</v>
      </c>
      <c r="AY577" s="271" t="s">
        <v>208</v>
      </c>
    </row>
    <row r="578" s="12" customFormat="1">
      <c r="B578" s="260"/>
      <c r="C578" s="261"/>
      <c r="D578" s="262" t="s">
        <v>1513</v>
      </c>
      <c r="E578" s="263" t="s">
        <v>1</v>
      </c>
      <c r="F578" s="264" t="s">
        <v>2137</v>
      </c>
      <c r="G578" s="261"/>
      <c r="H578" s="265">
        <v>1236.48</v>
      </c>
      <c r="I578" s="266"/>
      <c r="J578" s="261"/>
      <c r="K578" s="261"/>
      <c r="L578" s="267"/>
      <c r="M578" s="268"/>
      <c r="N578" s="269"/>
      <c r="O578" s="269"/>
      <c r="P578" s="269"/>
      <c r="Q578" s="269"/>
      <c r="R578" s="269"/>
      <c r="S578" s="269"/>
      <c r="T578" s="270"/>
      <c r="AT578" s="271" t="s">
        <v>1513</v>
      </c>
      <c r="AU578" s="271" t="s">
        <v>83</v>
      </c>
      <c r="AV578" s="12" t="s">
        <v>83</v>
      </c>
      <c r="AW578" s="12" t="s">
        <v>31</v>
      </c>
      <c r="AX578" s="12" t="s">
        <v>73</v>
      </c>
      <c r="AY578" s="271" t="s">
        <v>208</v>
      </c>
    </row>
    <row r="579" s="12" customFormat="1">
      <c r="B579" s="260"/>
      <c r="C579" s="261"/>
      <c r="D579" s="262" t="s">
        <v>1513</v>
      </c>
      <c r="E579" s="263" t="s">
        <v>1</v>
      </c>
      <c r="F579" s="264" t="s">
        <v>2138</v>
      </c>
      <c r="G579" s="261"/>
      <c r="H579" s="265">
        <v>1092.5977499999999</v>
      </c>
      <c r="I579" s="266"/>
      <c r="J579" s="261"/>
      <c r="K579" s="261"/>
      <c r="L579" s="267"/>
      <c r="M579" s="268"/>
      <c r="N579" s="269"/>
      <c r="O579" s="269"/>
      <c r="P579" s="269"/>
      <c r="Q579" s="269"/>
      <c r="R579" s="269"/>
      <c r="S579" s="269"/>
      <c r="T579" s="270"/>
      <c r="AT579" s="271" t="s">
        <v>1513</v>
      </c>
      <c r="AU579" s="271" t="s">
        <v>83</v>
      </c>
      <c r="AV579" s="12" t="s">
        <v>83</v>
      </c>
      <c r="AW579" s="12" t="s">
        <v>31</v>
      </c>
      <c r="AX579" s="12" t="s">
        <v>73</v>
      </c>
      <c r="AY579" s="271" t="s">
        <v>208</v>
      </c>
    </row>
    <row r="580" s="12" customFormat="1">
      <c r="B580" s="260"/>
      <c r="C580" s="261"/>
      <c r="D580" s="262" t="s">
        <v>1513</v>
      </c>
      <c r="E580" s="263" t="s">
        <v>1</v>
      </c>
      <c r="F580" s="264" t="s">
        <v>2139</v>
      </c>
      <c r="G580" s="261"/>
      <c r="H580" s="265">
        <v>16.199999999999999</v>
      </c>
      <c r="I580" s="266"/>
      <c r="J580" s="261"/>
      <c r="K580" s="261"/>
      <c r="L580" s="267"/>
      <c r="M580" s="268"/>
      <c r="N580" s="269"/>
      <c r="O580" s="269"/>
      <c r="P580" s="269"/>
      <c r="Q580" s="269"/>
      <c r="R580" s="269"/>
      <c r="S580" s="269"/>
      <c r="T580" s="270"/>
      <c r="AT580" s="271" t="s">
        <v>1513</v>
      </c>
      <c r="AU580" s="271" t="s">
        <v>83</v>
      </c>
      <c r="AV580" s="12" t="s">
        <v>83</v>
      </c>
      <c r="AW580" s="12" t="s">
        <v>31</v>
      </c>
      <c r="AX580" s="12" t="s">
        <v>73</v>
      </c>
      <c r="AY580" s="271" t="s">
        <v>208</v>
      </c>
    </row>
    <row r="581" s="12" customFormat="1">
      <c r="B581" s="260"/>
      <c r="C581" s="261"/>
      <c r="D581" s="262" t="s">
        <v>1513</v>
      </c>
      <c r="E581" s="263" t="s">
        <v>1</v>
      </c>
      <c r="F581" s="264" t="s">
        <v>2140</v>
      </c>
      <c r="G581" s="261"/>
      <c r="H581" s="265">
        <v>320</v>
      </c>
      <c r="I581" s="266"/>
      <c r="J581" s="261"/>
      <c r="K581" s="261"/>
      <c r="L581" s="267"/>
      <c r="M581" s="268"/>
      <c r="N581" s="269"/>
      <c r="O581" s="269"/>
      <c r="P581" s="269"/>
      <c r="Q581" s="269"/>
      <c r="R581" s="269"/>
      <c r="S581" s="269"/>
      <c r="T581" s="270"/>
      <c r="AT581" s="271" t="s">
        <v>1513</v>
      </c>
      <c r="AU581" s="271" t="s">
        <v>83</v>
      </c>
      <c r="AV581" s="12" t="s">
        <v>83</v>
      </c>
      <c r="AW581" s="12" t="s">
        <v>31</v>
      </c>
      <c r="AX581" s="12" t="s">
        <v>73</v>
      </c>
      <c r="AY581" s="271" t="s">
        <v>208</v>
      </c>
    </row>
    <row r="582" s="13" customFormat="1">
      <c r="B582" s="272"/>
      <c r="C582" s="273"/>
      <c r="D582" s="262" t="s">
        <v>1513</v>
      </c>
      <c r="E582" s="274" t="s">
        <v>1</v>
      </c>
      <c r="F582" s="275" t="s">
        <v>1515</v>
      </c>
      <c r="G582" s="273"/>
      <c r="H582" s="276">
        <v>4334.1457499999997</v>
      </c>
      <c r="I582" s="277"/>
      <c r="J582" s="273"/>
      <c r="K582" s="273"/>
      <c r="L582" s="278"/>
      <c r="M582" s="279"/>
      <c r="N582" s="280"/>
      <c r="O582" s="280"/>
      <c r="P582" s="280"/>
      <c r="Q582" s="280"/>
      <c r="R582" s="280"/>
      <c r="S582" s="280"/>
      <c r="T582" s="281"/>
      <c r="AT582" s="282" t="s">
        <v>1513</v>
      </c>
      <c r="AU582" s="282" t="s">
        <v>83</v>
      </c>
      <c r="AV582" s="13" t="s">
        <v>221</v>
      </c>
      <c r="AW582" s="13" t="s">
        <v>31</v>
      </c>
      <c r="AX582" s="13" t="s">
        <v>81</v>
      </c>
      <c r="AY582" s="282" t="s">
        <v>208</v>
      </c>
    </row>
    <row r="583" s="1" customFormat="1" ht="16.5" customHeight="1">
      <c r="B583" s="37"/>
      <c r="C583" s="224" t="s">
        <v>861</v>
      </c>
      <c r="D583" s="224" t="s">
        <v>209</v>
      </c>
      <c r="E583" s="225" t="s">
        <v>2141</v>
      </c>
      <c r="F583" s="226" t="s">
        <v>2142</v>
      </c>
      <c r="G583" s="227" t="s">
        <v>284</v>
      </c>
      <c r="H583" s="228">
        <v>2</v>
      </c>
      <c r="I583" s="229"/>
      <c r="J583" s="230">
        <f>ROUND(I583*H583,2)</f>
        <v>0</v>
      </c>
      <c r="K583" s="226" t="s">
        <v>1</v>
      </c>
      <c r="L583" s="42"/>
      <c r="M583" s="231" t="s">
        <v>1</v>
      </c>
      <c r="N583" s="232" t="s">
        <v>38</v>
      </c>
      <c r="O583" s="85"/>
      <c r="P583" s="233">
        <f>O583*H583</f>
        <v>0</v>
      </c>
      <c r="Q583" s="233">
        <v>0</v>
      </c>
      <c r="R583" s="233">
        <f>Q583*H583</f>
        <v>0</v>
      </c>
      <c r="S583" s="233">
        <v>0</v>
      </c>
      <c r="T583" s="234">
        <f>S583*H583</f>
        <v>0</v>
      </c>
      <c r="AR583" s="235" t="s">
        <v>336</v>
      </c>
      <c r="AT583" s="235" t="s">
        <v>209</v>
      </c>
      <c r="AU583" s="235" t="s">
        <v>83</v>
      </c>
      <c r="AY583" s="16" t="s">
        <v>208</v>
      </c>
      <c r="BE583" s="236">
        <f>IF(N583="základní",J583,0)</f>
        <v>0</v>
      </c>
      <c r="BF583" s="236">
        <f>IF(N583="snížená",J583,0)</f>
        <v>0</v>
      </c>
      <c r="BG583" s="236">
        <f>IF(N583="zákl. přenesená",J583,0)</f>
        <v>0</v>
      </c>
      <c r="BH583" s="236">
        <f>IF(N583="sníž. přenesená",J583,0)</f>
        <v>0</v>
      </c>
      <c r="BI583" s="236">
        <f>IF(N583="nulová",J583,0)</f>
        <v>0</v>
      </c>
      <c r="BJ583" s="16" t="s">
        <v>81</v>
      </c>
      <c r="BK583" s="236">
        <f>ROUND(I583*H583,2)</f>
        <v>0</v>
      </c>
      <c r="BL583" s="16" t="s">
        <v>336</v>
      </c>
      <c r="BM583" s="235" t="s">
        <v>2143</v>
      </c>
    </row>
    <row r="584" s="12" customFormat="1">
      <c r="B584" s="260"/>
      <c r="C584" s="261"/>
      <c r="D584" s="262" t="s">
        <v>1513</v>
      </c>
      <c r="E584" s="263" t="s">
        <v>1</v>
      </c>
      <c r="F584" s="264" t="s">
        <v>2144</v>
      </c>
      <c r="G584" s="261"/>
      <c r="H584" s="265">
        <v>2</v>
      </c>
      <c r="I584" s="266"/>
      <c r="J584" s="261"/>
      <c r="K584" s="261"/>
      <c r="L584" s="267"/>
      <c r="M584" s="268"/>
      <c r="N584" s="269"/>
      <c r="O584" s="269"/>
      <c r="P584" s="269"/>
      <c r="Q584" s="269"/>
      <c r="R584" s="269"/>
      <c r="S584" s="269"/>
      <c r="T584" s="270"/>
      <c r="AT584" s="271" t="s">
        <v>1513</v>
      </c>
      <c r="AU584" s="271" t="s">
        <v>83</v>
      </c>
      <c r="AV584" s="12" t="s">
        <v>83</v>
      </c>
      <c r="AW584" s="12" t="s">
        <v>31</v>
      </c>
      <c r="AX584" s="12" t="s">
        <v>73</v>
      </c>
      <c r="AY584" s="271" t="s">
        <v>208</v>
      </c>
    </row>
    <row r="585" s="13" customFormat="1">
      <c r="B585" s="272"/>
      <c r="C585" s="273"/>
      <c r="D585" s="262" t="s">
        <v>1513</v>
      </c>
      <c r="E585" s="274" t="s">
        <v>1</v>
      </c>
      <c r="F585" s="275" t="s">
        <v>1515</v>
      </c>
      <c r="G585" s="273"/>
      <c r="H585" s="276">
        <v>2</v>
      </c>
      <c r="I585" s="277"/>
      <c r="J585" s="273"/>
      <c r="K585" s="273"/>
      <c r="L585" s="278"/>
      <c r="M585" s="279"/>
      <c r="N585" s="280"/>
      <c r="O585" s="280"/>
      <c r="P585" s="280"/>
      <c r="Q585" s="280"/>
      <c r="R585" s="280"/>
      <c r="S585" s="280"/>
      <c r="T585" s="281"/>
      <c r="AT585" s="282" t="s">
        <v>1513</v>
      </c>
      <c r="AU585" s="282" t="s">
        <v>83</v>
      </c>
      <c r="AV585" s="13" t="s">
        <v>221</v>
      </c>
      <c r="AW585" s="13" t="s">
        <v>31</v>
      </c>
      <c r="AX585" s="13" t="s">
        <v>81</v>
      </c>
      <c r="AY585" s="282" t="s">
        <v>208</v>
      </c>
    </row>
    <row r="586" s="1" customFormat="1" ht="24" customHeight="1">
      <c r="B586" s="37"/>
      <c r="C586" s="224" t="s">
        <v>868</v>
      </c>
      <c r="D586" s="224" t="s">
        <v>209</v>
      </c>
      <c r="E586" s="225" t="s">
        <v>2145</v>
      </c>
      <c r="F586" s="226" t="s">
        <v>2146</v>
      </c>
      <c r="G586" s="227" t="s">
        <v>284</v>
      </c>
      <c r="H586" s="228">
        <v>1</v>
      </c>
      <c r="I586" s="229"/>
      <c r="J586" s="230">
        <f>ROUND(I586*H586,2)</f>
        <v>0</v>
      </c>
      <c r="K586" s="226" t="s">
        <v>1</v>
      </c>
      <c r="L586" s="42"/>
      <c r="M586" s="231" t="s">
        <v>1</v>
      </c>
      <c r="N586" s="232" t="s">
        <v>38</v>
      </c>
      <c r="O586" s="85"/>
      <c r="P586" s="233">
        <f>O586*H586</f>
        <v>0</v>
      </c>
      <c r="Q586" s="233">
        <v>0</v>
      </c>
      <c r="R586" s="233">
        <f>Q586*H586</f>
        <v>0</v>
      </c>
      <c r="S586" s="233">
        <v>0</v>
      </c>
      <c r="T586" s="234">
        <f>S586*H586</f>
        <v>0</v>
      </c>
      <c r="AR586" s="235" t="s">
        <v>336</v>
      </c>
      <c r="AT586" s="235" t="s">
        <v>209</v>
      </c>
      <c r="AU586" s="235" t="s">
        <v>83</v>
      </c>
      <c r="AY586" s="16" t="s">
        <v>208</v>
      </c>
      <c r="BE586" s="236">
        <f>IF(N586="základní",J586,0)</f>
        <v>0</v>
      </c>
      <c r="BF586" s="236">
        <f>IF(N586="snížená",J586,0)</f>
        <v>0</v>
      </c>
      <c r="BG586" s="236">
        <f>IF(N586="zákl. přenesená",J586,0)</f>
        <v>0</v>
      </c>
      <c r="BH586" s="236">
        <f>IF(N586="sníž. přenesená",J586,0)</f>
        <v>0</v>
      </c>
      <c r="BI586" s="236">
        <f>IF(N586="nulová",J586,0)</f>
        <v>0</v>
      </c>
      <c r="BJ586" s="16" t="s">
        <v>81</v>
      </c>
      <c r="BK586" s="236">
        <f>ROUND(I586*H586,2)</f>
        <v>0</v>
      </c>
      <c r="BL586" s="16" t="s">
        <v>336</v>
      </c>
      <c r="BM586" s="235" t="s">
        <v>2147</v>
      </c>
    </row>
    <row r="587" s="12" customFormat="1">
      <c r="B587" s="260"/>
      <c r="C587" s="261"/>
      <c r="D587" s="262" t="s">
        <v>1513</v>
      </c>
      <c r="E587" s="263" t="s">
        <v>1</v>
      </c>
      <c r="F587" s="264" t="s">
        <v>2148</v>
      </c>
      <c r="G587" s="261"/>
      <c r="H587" s="265">
        <v>1</v>
      </c>
      <c r="I587" s="266"/>
      <c r="J587" s="261"/>
      <c r="K587" s="261"/>
      <c r="L587" s="267"/>
      <c r="M587" s="268"/>
      <c r="N587" s="269"/>
      <c r="O587" s="269"/>
      <c r="P587" s="269"/>
      <c r="Q587" s="269"/>
      <c r="R587" s="269"/>
      <c r="S587" s="269"/>
      <c r="T587" s="270"/>
      <c r="AT587" s="271" t="s">
        <v>1513</v>
      </c>
      <c r="AU587" s="271" t="s">
        <v>83</v>
      </c>
      <c r="AV587" s="12" t="s">
        <v>83</v>
      </c>
      <c r="AW587" s="12" t="s">
        <v>31</v>
      </c>
      <c r="AX587" s="12" t="s">
        <v>73</v>
      </c>
      <c r="AY587" s="271" t="s">
        <v>208</v>
      </c>
    </row>
    <row r="588" s="13" customFormat="1">
      <c r="B588" s="272"/>
      <c r="C588" s="273"/>
      <c r="D588" s="262" t="s">
        <v>1513</v>
      </c>
      <c r="E588" s="274" t="s">
        <v>1</v>
      </c>
      <c r="F588" s="275" t="s">
        <v>1515</v>
      </c>
      <c r="G588" s="273"/>
      <c r="H588" s="276">
        <v>1</v>
      </c>
      <c r="I588" s="277"/>
      <c r="J588" s="273"/>
      <c r="K588" s="273"/>
      <c r="L588" s="278"/>
      <c r="M588" s="279"/>
      <c r="N588" s="280"/>
      <c r="O588" s="280"/>
      <c r="P588" s="280"/>
      <c r="Q588" s="280"/>
      <c r="R588" s="280"/>
      <c r="S588" s="280"/>
      <c r="T588" s="281"/>
      <c r="AT588" s="282" t="s">
        <v>1513</v>
      </c>
      <c r="AU588" s="282" t="s">
        <v>83</v>
      </c>
      <c r="AV588" s="13" t="s">
        <v>221</v>
      </c>
      <c r="AW588" s="13" t="s">
        <v>31</v>
      </c>
      <c r="AX588" s="13" t="s">
        <v>81</v>
      </c>
      <c r="AY588" s="282" t="s">
        <v>208</v>
      </c>
    </row>
    <row r="589" s="1" customFormat="1" ht="24" customHeight="1">
      <c r="B589" s="37"/>
      <c r="C589" s="224" t="s">
        <v>872</v>
      </c>
      <c r="D589" s="224" t="s">
        <v>209</v>
      </c>
      <c r="E589" s="225" t="s">
        <v>2149</v>
      </c>
      <c r="F589" s="226" t="s">
        <v>2150</v>
      </c>
      <c r="G589" s="227" t="s">
        <v>284</v>
      </c>
      <c r="H589" s="228">
        <v>1</v>
      </c>
      <c r="I589" s="229"/>
      <c r="J589" s="230">
        <f>ROUND(I589*H589,2)</f>
        <v>0</v>
      </c>
      <c r="K589" s="226" t="s">
        <v>1</v>
      </c>
      <c r="L589" s="42"/>
      <c r="M589" s="231" t="s">
        <v>1</v>
      </c>
      <c r="N589" s="232" t="s">
        <v>38</v>
      </c>
      <c r="O589" s="85"/>
      <c r="P589" s="233">
        <f>O589*H589</f>
        <v>0</v>
      </c>
      <c r="Q589" s="233">
        <v>0</v>
      </c>
      <c r="R589" s="233">
        <f>Q589*H589</f>
        <v>0</v>
      </c>
      <c r="S589" s="233">
        <v>0</v>
      </c>
      <c r="T589" s="234">
        <f>S589*H589</f>
        <v>0</v>
      </c>
      <c r="AR589" s="235" t="s">
        <v>336</v>
      </c>
      <c r="AT589" s="235" t="s">
        <v>209</v>
      </c>
      <c r="AU589" s="235" t="s">
        <v>83</v>
      </c>
      <c r="AY589" s="16" t="s">
        <v>208</v>
      </c>
      <c r="BE589" s="236">
        <f>IF(N589="základní",J589,0)</f>
        <v>0</v>
      </c>
      <c r="BF589" s="236">
        <f>IF(N589="snížená",J589,0)</f>
        <v>0</v>
      </c>
      <c r="BG589" s="236">
        <f>IF(N589="zákl. přenesená",J589,0)</f>
        <v>0</v>
      </c>
      <c r="BH589" s="236">
        <f>IF(N589="sníž. přenesená",J589,0)</f>
        <v>0</v>
      </c>
      <c r="BI589" s="236">
        <f>IF(N589="nulová",J589,0)</f>
        <v>0</v>
      </c>
      <c r="BJ589" s="16" t="s">
        <v>81</v>
      </c>
      <c r="BK589" s="236">
        <f>ROUND(I589*H589,2)</f>
        <v>0</v>
      </c>
      <c r="BL589" s="16" t="s">
        <v>336</v>
      </c>
      <c r="BM589" s="235" t="s">
        <v>2151</v>
      </c>
    </row>
    <row r="590" s="12" customFormat="1">
      <c r="B590" s="260"/>
      <c r="C590" s="261"/>
      <c r="D590" s="262" t="s">
        <v>1513</v>
      </c>
      <c r="E590" s="263" t="s">
        <v>1</v>
      </c>
      <c r="F590" s="264" t="s">
        <v>2148</v>
      </c>
      <c r="G590" s="261"/>
      <c r="H590" s="265">
        <v>1</v>
      </c>
      <c r="I590" s="266"/>
      <c r="J590" s="261"/>
      <c r="K590" s="261"/>
      <c r="L590" s="267"/>
      <c r="M590" s="268"/>
      <c r="N590" s="269"/>
      <c r="O590" s="269"/>
      <c r="P590" s="269"/>
      <c r="Q590" s="269"/>
      <c r="R590" s="269"/>
      <c r="S590" s="269"/>
      <c r="T590" s="270"/>
      <c r="AT590" s="271" t="s">
        <v>1513</v>
      </c>
      <c r="AU590" s="271" t="s">
        <v>83</v>
      </c>
      <c r="AV590" s="12" t="s">
        <v>83</v>
      </c>
      <c r="AW590" s="12" t="s">
        <v>31</v>
      </c>
      <c r="AX590" s="12" t="s">
        <v>73</v>
      </c>
      <c r="AY590" s="271" t="s">
        <v>208</v>
      </c>
    </row>
    <row r="591" s="13" customFormat="1">
      <c r="B591" s="272"/>
      <c r="C591" s="273"/>
      <c r="D591" s="262" t="s">
        <v>1513</v>
      </c>
      <c r="E591" s="274" t="s">
        <v>1</v>
      </c>
      <c r="F591" s="275" t="s">
        <v>1515</v>
      </c>
      <c r="G591" s="273"/>
      <c r="H591" s="276">
        <v>1</v>
      </c>
      <c r="I591" s="277"/>
      <c r="J591" s="273"/>
      <c r="K591" s="273"/>
      <c r="L591" s="278"/>
      <c r="M591" s="279"/>
      <c r="N591" s="280"/>
      <c r="O591" s="280"/>
      <c r="P591" s="280"/>
      <c r="Q591" s="280"/>
      <c r="R591" s="280"/>
      <c r="S591" s="280"/>
      <c r="T591" s="281"/>
      <c r="AT591" s="282" t="s">
        <v>1513</v>
      </c>
      <c r="AU591" s="282" t="s">
        <v>83</v>
      </c>
      <c r="AV591" s="13" t="s">
        <v>221</v>
      </c>
      <c r="AW591" s="13" t="s">
        <v>31</v>
      </c>
      <c r="AX591" s="13" t="s">
        <v>81</v>
      </c>
      <c r="AY591" s="282" t="s">
        <v>208</v>
      </c>
    </row>
    <row r="592" s="1" customFormat="1" ht="24" customHeight="1">
      <c r="B592" s="37"/>
      <c r="C592" s="224" t="s">
        <v>878</v>
      </c>
      <c r="D592" s="224" t="s">
        <v>209</v>
      </c>
      <c r="E592" s="225" t="s">
        <v>2152</v>
      </c>
      <c r="F592" s="226" t="s">
        <v>2153</v>
      </c>
      <c r="G592" s="227" t="s">
        <v>1227</v>
      </c>
      <c r="H592" s="228">
        <v>0.157</v>
      </c>
      <c r="I592" s="229"/>
      <c r="J592" s="230">
        <f>ROUND(I592*H592,2)</f>
        <v>0</v>
      </c>
      <c r="K592" s="226" t="s">
        <v>1</v>
      </c>
      <c r="L592" s="42"/>
      <c r="M592" s="231" t="s">
        <v>1</v>
      </c>
      <c r="N592" s="232" t="s">
        <v>38</v>
      </c>
      <c r="O592" s="85"/>
      <c r="P592" s="233">
        <f>O592*H592</f>
        <v>0</v>
      </c>
      <c r="Q592" s="233">
        <v>0</v>
      </c>
      <c r="R592" s="233">
        <f>Q592*H592</f>
        <v>0</v>
      </c>
      <c r="S592" s="233">
        <v>0</v>
      </c>
      <c r="T592" s="234">
        <f>S592*H592</f>
        <v>0</v>
      </c>
      <c r="AR592" s="235" t="s">
        <v>336</v>
      </c>
      <c r="AT592" s="235" t="s">
        <v>209</v>
      </c>
      <c r="AU592" s="235" t="s">
        <v>83</v>
      </c>
      <c r="AY592" s="16" t="s">
        <v>208</v>
      </c>
      <c r="BE592" s="236">
        <f>IF(N592="základní",J592,0)</f>
        <v>0</v>
      </c>
      <c r="BF592" s="236">
        <f>IF(N592="snížená",J592,0)</f>
        <v>0</v>
      </c>
      <c r="BG592" s="236">
        <f>IF(N592="zákl. přenesená",J592,0)</f>
        <v>0</v>
      </c>
      <c r="BH592" s="236">
        <f>IF(N592="sníž. přenesená",J592,0)</f>
        <v>0</v>
      </c>
      <c r="BI592" s="236">
        <f>IF(N592="nulová",J592,0)</f>
        <v>0</v>
      </c>
      <c r="BJ592" s="16" t="s">
        <v>81</v>
      </c>
      <c r="BK592" s="236">
        <f>ROUND(I592*H592,2)</f>
        <v>0</v>
      </c>
      <c r="BL592" s="16" t="s">
        <v>336</v>
      </c>
      <c r="BM592" s="235" t="s">
        <v>2154</v>
      </c>
    </row>
    <row r="593" s="10" customFormat="1" ht="22.8" customHeight="1">
      <c r="B593" s="210"/>
      <c r="C593" s="211"/>
      <c r="D593" s="212" t="s">
        <v>72</v>
      </c>
      <c r="E593" s="248" t="s">
        <v>1456</v>
      </c>
      <c r="F593" s="248" t="s">
        <v>2155</v>
      </c>
      <c r="G593" s="211"/>
      <c r="H593" s="211"/>
      <c r="I593" s="214"/>
      <c r="J593" s="249">
        <f>BK593</f>
        <v>0</v>
      </c>
      <c r="K593" s="211"/>
      <c r="L593" s="216"/>
      <c r="M593" s="217"/>
      <c r="N593" s="218"/>
      <c r="O593" s="218"/>
      <c r="P593" s="219">
        <f>SUM(P594:P603)</f>
        <v>0</v>
      </c>
      <c r="Q593" s="218"/>
      <c r="R593" s="219">
        <f>SUM(R594:R603)</f>
        <v>0</v>
      </c>
      <c r="S593" s="218"/>
      <c r="T593" s="220">
        <f>SUM(T594:T603)</f>
        <v>0</v>
      </c>
      <c r="AR593" s="221" t="s">
        <v>83</v>
      </c>
      <c r="AT593" s="222" t="s">
        <v>72</v>
      </c>
      <c r="AU593" s="222" t="s">
        <v>81</v>
      </c>
      <c r="AY593" s="221" t="s">
        <v>208</v>
      </c>
      <c r="BK593" s="223">
        <f>SUM(BK594:BK603)</f>
        <v>0</v>
      </c>
    </row>
    <row r="594" s="1" customFormat="1" ht="24" customHeight="1">
      <c r="B594" s="37"/>
      <c r="C594" s="224" t="s">
        <v>884</v>
      </c>
      <c r="D594" s="224" t="s">
        <v>209</v>
      </c>
      <c r="E594" s="225" t="s">
        <v>2156</v>
      </c>
      <c r="F594" s="226" t="s">
        <v>2157</v>
      </c>
      <c r="G594" s="227" t="s">
        <v>712</v>
      </c>
      <c r="H594" s="228">
        <v>71.557000000000002</v>
      </c>
      <c r="I594" s="229"/>
      <c r="J594" s="230">
        <f>ROUND(I594*H594,2)</f>
        <v>0</v>
      </c>
      <c r="K594" s="226" t="s">
        <v>1</v>
      </c>
      <c r="L594" s="42"/>
      <c r="M594" s="231" t="s">
        <v>1</v>
      </c>
      <c r="N594" s="232" t="s">
        <v>38</v>
      </c>
      <c r="O594" s="85"/>
      <c r="P594" s="233">
        <f>O594*H594</f>
        <v>0</v>
      </c>
      <c r="Q594" s="233">
        <v>0</v>
      </c>
      <c r="R594" s="233">
        <f>Q594*H594</f>
        <v>0</v>
      </c>
      <c r="S594" s="233">
        <v>0</v>
      </c>
      <c r="T594" s="234">
        <f>S594*H594</f>
        <v>0</v>
      </c>
      <c r="AR594" s="235" t="s">
        <v>336</v>
      </c>
      <c r="AT594" s="235" t="s">
        <v>209</v>
      </c>
      <c r="AU594" s="235" t="s">
        <v>83</v>
      </c>
      <c r="AY594" s="16" t="s">
        <v>208</v>
      </c>
      <c r="BE594" s="236">
        <f>IF(N594="základní",J594,0)</f>
        <v>0</v>
      </c>
      <c r="BF594" s="236">
        <f>IF(N594="snížená",J594,0)</f>
        <v>0</v>
      </c>
      <c r="BG594" s="236">
        <f>IF(N594="zákl. přenesená",J594,0)</f>
        <v>0</v>
      </c>
      <c r="BH594" s="236">
        <f>IF(N594="sníž. přenesená",J594,0)</f>
        <v>0</v>
      </c>
      <c r="BI594" s="236">
        <f>IF(N594="nulová",J594,0)</f>
        <v>0</v>
      </c>
      <c r="BJ594" s="16" t="s">
        <v>81</v>
      </c>
      <c r="BK594" s="236">
        <f>ROUND(I594*H594,2)</f>
        <v>0</v>
      </c>
      <c r="BL594" s="16" t="s">
        <v>336</v>
      </c>
      <c r="BM594" s="235" t="s">
        <v>2158</v>
      </c>
    </row>
    <row r="595" s="12" customFormat="1">
      <c r="B595" s="260"/>
      <c r="C595" s="261"/>
      <c r="D595" s="262" t="s">
        <v>1513</v>
      </c>
      <c r="E595" s="263" t="s">
        <v>1</v>
      </c>
      <c r="F595" s="264" t="s">
        <v>2159</v>
      </c>
      <c r="G595" s="261"/>
      <c r="H595" s="265">
        <v>27.876799999999999</v>
      </c>
      <c r="I595" s="266"/>
      <c r="J595" s="261"/>
      <c r="K595" s="261"/>
      <c r="L595" s="267"/>
      <c r="M595" s="268"/>
      <c r="N595" s="269"/>
      <c r="O595" s="269"/>
      <c r="P595" s="269"/>
      <c r="Q595" s="269"/>
      <c r="R595" s="269"/>
      <c r="S595" s="269"/>
      <c r="T595" s="270"/>
      <c r="AT595" s="271" t="s">
        <v>1513</v>
      </c>
      <c r="AU595" s="271" t="s">
        <v>83</v>
      </c>
      <c r="AV595" s="12" t="s">
        <v>83</v>
      </c>
      <c r="AW595" s="12" t="s">
        <v>31</v>
      </c>
      <c r="AX595" s="12" t="s">
        <v>73</v>
      </c>
      <c r="AY595" s="271" t="s">
        <v>208</v>
      </c>
    </row>
    <row r="596" s="12" customFormat="1">
      <c r="B596" s="260"/>
      <c r="C596" s="261"/>
      <c r="D596" s="262" t="s">
        <v>1513</v>
      </c>
      <c r="E596" s="263" t="s">
        <v>1</v>
      </c>
      <c r="F596" s="264" t="s">
        <v>2160</v>
      </c>
      <c r="G596" s="261"/>
      <c r="H596" s="265">
        <v>43.68</v>
      </c>
      <c r="I596" s="266"/>
      <c r="J596" s="261"/>
      <c r="K596" s="261"/>
      <c r="L596" s="267"/>
      <c r="M596" s="268"/>
      <c r="N596" s="269"/>
      <c r="O596" s="269"/>
      <c r="P596" s="269"/>
      <c r="Q596" s="269"/>
      <c r="R596" s="269"/>
      <c r="S596" s="269"/>
      <c r="T596" s="270"/>
      <c r="AT596" s="271" t="s">
        <v>1513</v>
      </c>
      <c r="AU596" s="271" t="s">
        <v>83</v>
      </c>
      <c r="AV596" s="12" t="s">
        <v>83</v>
      </c>
      <c r="AW596" s="12" t="s">
        <v>31</v>
      </c>
      <c r="AX596" s="12" t="s">
        <v>73</v>
      </c>
      <c r="AY596" s="271" t="s">
        <v>208</v>
      </c>
    </row>
    <row r="597" s="13" customFormat="1">
      <c r="B597" s="272"/>
      <c r="C597" s="273"/>
      <c r="D597" s="262" t="s">
        <v>1513</v>
      </c>
      <c r="E597" s="274" t="s">
        <v>1</v>
      </c>
      <c r="F597" s="275" t="s">
        <v>1515</v>
      </c>
      <c r="G597" s="273"/>
      <c r="H597" s="276">
        <v>71.556799999999996</v>
      </c>
      <c r="I597" s="277"/>
      <c r="J597" s="273"/>
      <c r="K597" s="273"/>
      <c r="L597" s="278"/>
      <c r="M597" s="279"/>
      <c r="N597" s="280"/>
      <c r="O597" s="280"/>
      <c r="P597" s="280"/>
      <c r="Q597" s="280"/>
      <c r="R597" s="280"/>
      <c r="S597" s="280"/>
      <c r="T597" s="281"/>
      <c r="AT597" s="282" t="s">
        <v>1513</v>
      </c>
      <c r="AU597" s="282" t="s">
        <v>83</v>
      </c>
      <c r="AV597" s="13" t="s">
        <v>221</v>
      </c>
      <c r="AW597" s="13" t="s">
        <v>31</v>
      </c>
      <c r="AX597" s="13" t="s">
        <v>81</v>
      </c>
      <c r="AY597" s="282" t="s">
        <v>208</v>
      </c>
    </row>
    <row r="598" s="1" customFormat="1" ht="24" customHeight="1">
      <c r="B598" s="37"/>
      <c r="C598" s="224" t="s">
        <v>890</v>
      </c>
      <c r="D598" s="224" t="s">
        <v>209</v>
      </c>
      <c r="E598" s="225" t="s">
        <v>2161</v>
      </c>
      <c r="F598" s="226" t="s">
        <v>2162</v>
      </c>
      <c r="G598" s="227" t="s">
        <v>712</v>
      </c>
      <c r="H598" s="228">
        <v>71.557000000000002</v>
      </c>
      <c r="I598" s="229"/>
      <c r="J598" s="230">
        <f>ROUND(I598*H598,2)</f>
        <v>0</v>
      </c>
      <c r="K598" s="226" t="s">
        <v>1</v>
      </c>
      <c r="L598" s="42"/>
      <c r="M598" s="231" t="s">
        <v>1</v>
      </c>
      <c r="N598" s="232" t="s">
        <v>38</v>
      </c>
      <c r="O598" s="85"/>
      <c r="P598" s="233">
        <f>O598*H598</f>
        <v>0</v>
      </c>
      <c r="Q598" s="233">
        <v>0</v>
      </c>
      <c r="R598" s="233">
        <f>Q598*H598</f>
        <v>0</v>
      </c>
      <c r="S598" s="233">
        <v>0</v>
      </c>
      <c r="T598" s="234">
        <f>S598*H598</f>
        <v>0</v>
      </c>
      <c r="AR598" s="235" t="s">
        <v>336</v>
      </c>
      <c r="AT598" s="235" t="s">
        <v>209</v>
      </c>
      <c r="AU598" s="235" t="s">
        <v>83</v>
      </c>
      <c r="AY598" s="16" t="s">
        <v>208</v>
      </c>
      <c r="BE598" s="236">
        <f>IF(N598="základní",J598,0)</f>
        <v>0</v>
      </c>
      <c r="BF598" s="236">
        <f>IF(N598="snížená",J598,0)</f>
        <v>0</v>
      </c>
      <c r="BG598" s="236">
        <f>IF(N598="zákl. přenesená",J598,0)</f>
        <v>0</v>
      </c>
      <c r="BH598" s="236">
        <f>IF(N598="sníž. přenesená",J598,0)</f>
        <v>0</v>
      </c>
      <c r="BI598" s="236">
        <f>IF(N598="nulová",J598,0)</f>
        <v>0</v>
      </c>
      <c r="BJ598" s="16" t="s">
        <v>81</v>
      </c>
      <c r="BK598" s="236">
        <f>ROUND(I598*H598,2)</f>
        <v>0</v>
      </c>
      <c r="BL598" s="16" t="s">
        <v>336</v>
      </c>
      <c r="BM598" s="235" t="s">
        <v>2163</v>
      </c>
    </row>
    <row r="599" s="1" customFormat="1" ht="24" customHeight="1">
      <c r="B599" s="37"/>
      <c r="C599" s="224" t="s">
        <v>894</v>
      </c>
      <c r="D599" s="224" t="s">
        <v>209</v>
      </c>
      <c r="E599" s="225" t="s">
        <v>2164</v>
      </c>
      <c r="F599" s="226" t="s">
        <v>2165</v>
      </c>
      <c r="G599" s="227" t="s">
        <v>712</v>
      </c>
      <c r="H599" s="228">
        <v>348.61000000000001</v>
      </c>
      <c r="I599" s="229"/>
      <c r="J599" s="230">
        <f>ROUND(I599*H599,2)</f>
        <v>0</v>
      </c>
      <c r="K599" s="226" t="s">
        <v>1</v>
      </c>
      <c r="L599" s="42"/>
      <c r="M599" s="231" t="s">
        <v>1</v>
      </c>
      <c r="N599" s="232" t="s">
        <v>38</v>
      </c>
      <c r="O599" s="85"/>
      <c r="P599" s="233">
        <f>O599*H599</f>
        <v>0</v>
      </c>
      <c r="Q599" s="233">
        <v>0</v>
      </c>
      <c r="R599" s="233">
        <f>Q599*H599</f>
        <v>0</v>
      </c>
      <c r="S599" s="233">
        <v>0</v>
      </c>
      <c r="T599" s="234">
        <f>S599*H599</f>
        <v>0</v>
      </c>
      <c r="AR599" s="235" t="s">
        <v>336</v>
      </c>
      <c r="AT599" s="235" t="s">
        <v>209</v>
      </c>
      <c r="AU599" s="235" t="s">
        <v>83</v>
      </c>
      <c r="AY599" s="16" t="s">
        <v>208</v>
      </c>
      <c r="BE599" s="236">
        <f>IF(N599="základní",J599,0)</f>
        <v>0</v>
      </c>
      <c r="BF599" s="236">
        <f>IF(N599="snížená",J599,0)</f>
        <v>0</v>
      </c>
      <c r="BG599" s="236">
        <f>IF(N599="zákl. přenesená",J599,0)</f>
        <v>0</v>
      </c>
      <c r="BH599" s="236">
        <f>IF(N599="sníž. přenesená",J599,0)</f>
        <v>0</v>
      </c>
      <c r="BI599" s="236">
        <f>IF(N599="nulová",J599,0)</f>
        <v>0</v>
      </c>
      <c r="BJ599" s="16" t="s">
        <v>81</v>
      </c>
      <c r="BK599" s="236">
        <f>ROUND(I599*H599,2)</f>
        <v>0</v>
      </c>
      <c r="BL599" s="16" t="s">
        <v>336</v>
      </c>
      <c r="BM599" s="235" t="s">
        <v>2166</v>
      </c>
    </row>
    <row r="600" s="12" customFormat="1">
      <c r="B600" s="260"/>
      <c r="C600" s="261"/>
      <c r="D600" s="262" t="s">
        <v>1513</v>
      </c>
      <c r="E600" s="263" t="s">
        <v>1</v>
      </c>
      <c r="F600" s="264" t="s">
        <v>1951</v>
      </c>
      <c r="G600" s="261"/>
      <c r="H600" s="265">
        <v>278.55000000000001</v>
      </c>
      <c r="I600" s="266"/>
      <c r="J600" s="261"/>
      <c r="K600" s="261"/>
      <c r="L600" s="267"/>
      <c r="M600" s="268"/>
      <c r="N600" s="269"/>
      <c r="O600" s="269"/>
      <c r="P600" s="269"/>
      <c r="Q600" s="269"/>
      <c r="R600" s="269"/>
      <c r="S600" s="269"/>
      <c r="T600" s="270"/>
      <c r="AT600" s="271" t="s">
        <v>1513</v>
      </c>
      <c r="AU600" s="271" t="s">
        <v>83</v>
      </c>
      <c r="AV600" s="12" t="s">
        <v>83</v>
      </c>
      <c r="AW600" s="12" t="s">
        <v>31</v>
      </c>
      <c r="AX600" s="12" t="s">
        <v>73</v>
      </c>
      <c r="AY600" s="271" t="s">
        <v>208</v>
      </c>
    </row>
    <row r="601" s="12" customFormat="1">
      <c r="B601" s="260"/>
      <c r="C601" s="261"/>
      <c r="D601" s="262" t="s">
        <v>1513</v>
      </c>
      <c r="E601" s="263" t="s">
        <v>1</v>
      </c>
      <c r="F601" s="264" t="s">
        <v>2167</v>
      </c>
      <c r="G601" s="261"/>
      <c r="H601" s="265">
        <v>70.060000000000002</v>
      </c>
      <c r="I601" s="266"/>
      <c r="J601" s="261"/>
      <c r="K601" s="261"/>
      <c r="L601" s="267"/>
      <c r="M601" s="268"/>
      <c r="N601" s="269"/>
      <c r="O601" s="269"/>
      <c r="P601" s="269"/>
      <c r="Q601" s="269"/>
      <c r="R601" s="269"/>
      <c r="S601" s="269"/>
      <c r="T601" s="270"/>
      <c r="AT601" s="271" t="s">
        <v>1513</v>
      </c>
      <c r="AU601" s="271" t="s">
        <v>83</v>
      </c>
      <c r="AV601" s="12" t="s">
        <v>83</v>
      </c>
      <c r="AW601" s="12" t="s">
        <v>31</v>
      </c>
      <c r="AX601" s="12" t="s">
        <v>73</v>
      </c>
      <c r="AY601" s="271" t="s">
        <v>208</v>
      </c>
    </row>
    <row r="602" s="13" customFormat="1">
      <c r="B602" s="272"/>
      <c r="C602" s="273"/>
      <c r="D602" s="262" t="s">
        <v>1513</v>
      </c>
      <c r="E602" s="274" t="s">
        <v>1</v>
      </c>
      <c r="F602" s="275" t="s">
        <v>1515</v>
      </c>
      <c r="G602" s="273"/>
      <c r="H602" s="276">
        <v>348.61000000000001</v>
      </c>
      <c r="I602" s="277"/>
      <c r="J602" s="273"/>
      <c r="K602" s="273"/>
      <c r="L602" s="278"/>
      <c r="M602" s="279"/>
      <c r="N602" s="280"/>
      <c r="O602" s="280"/>
      <c r="P602" s="280"/>
      <c r="Q602" s="280"/>
      <c r="R602" s="280"/>
      <c r="S602" s="280"/>
      <c r="T602" s="281"/>
      <c r="AT602" s="282" t="s">
        <v>1513</v>
      </c>
      <c r="AU602" s="282" t="s">
        <v>83</v>
      </c>
      <c r="AV602" s="13" t="s">
        <v>221</v>
      </c>
      <c r="AW602" s="13" t="s">
        <v>31</v>
      </c>
      <c r="AX602" s="13" t="s">
        <v>81</v>
      </c>
      <c r="AY602" s="282" t="s">
        <v>208</v>
      </c>
    </row>
    <row r="603" s="1" customFormat="1" ht="24" customHeight="1">
      <c r="B603" s="37"/>
      <c r="C603" s="224" t="s">
        <v>898</v>
      </c>
      <c r="D603" s="224" t="s">
        <v>209</v>
      </c>
      <c r="E603" s="225" t="s">
        <v>2168</v>
      </c>
      <c r="F603" s="226" t="s">
        <v>2169</v>
      </c>
      <c r="G603" s="227" t="s">
        <v>712</v>
      </c>
      <c r="H603" s="228">
        <v>348.61000000000001</v>
      </c>
      <c r="I603" s="229"/>
      <c r="J603" s="230">
        <f>ROUND(I603*H603,2)</f>
        <v>0</v>
      </c>
      <c r="K603" s="226" t="s">
        <v>1</v>
      </c>
      <c r="L603" s="42"/>
      <c r="M603" s="231" t="s">
        <v>1</v>
      </c>
      <c r="N603" s="232" t="s">
        <v>38</v>
      </c>
      <c r="O603" s="85"/>
      <c r="P603" s="233">
        <f>O603*H603</f>
        <v>0</v>
      </c>
      <c r="Q603" s="233">
        <v>0</v>
      </c>
      <c r="R603" s="233">
        <f>Q603*H603</f>
        <v>0</v>
      </c>
      <c r="S603" s="233">
        <v>0</v>
      </c>
      <c r="T603" s="234">
        <f>S603*H603</f>
        <v>0</v>
      </c>
      <c r="AR603" s="235" t="s">
        <v>336</v>
      </c>
      <c r="AT603" s="235" t="s">
        <v>209</v>
      </c>
      <c r="AU603" s="235" t="s">
        <v>83</v>
      </c>
      <c r="AY603" s="16" t="s">
        <v>208</v>
      </c>
      <c r="BE603" s="236">
        <f>IF(N603="základní",J603,0)</f>
        <v>0</v>
      </c>
      <c r="BF603" s="236">
        <f>IF(N603="snížená",J603,0)</f>
        <v>0</v>
      </c>
      <c r="BG603" s="236">
        <f>IF(N603="zákl. přenesená",J603,0)</f>
        <v>0</v>
      </c>
      <c r="BH603" s="236">
        <f>IF(N603="sníž. přenesená",J603,0)</f>
        <v>0</v>
      </c>
      <c r="BI603" s="236">
        <f>IF(N603="nulová",J603,0)</f>
        <v>0</v>
      </c>
      <c r="BJ603" s="16" t="s">
        <v>81</v>
      </c>
      <c r="BK603" s="236">
        <f>ROUND(I603*H603,2)</f>
        <v>0</v>
      </c>
      <c r="BL603" s="16" t="s">
        <v>336</v>
      </c>
      <c r="BM603" s="235" t="s">
        <v>2170</v>
      </c>
    </row>
    <row r="604" s="10" customFormat="1" ht="22.8" customHeight="1">
      <c r="B604" s="210"/>
      <c r="C604" s="211"/>
      <c r="D604" s="212" t="s">
        <v>72</v>
      </c>
      <c r="E604" s="248" t="s">
        <v>2171</v>
      </c>
      <c r="F604" s="248" t="s">
        <v>2172</v>
      </c>
      <c r="G604" s="211"/>
      <c r="H604" s="211"/>
      <c r="I604" s="214"/>
      <c r="J604" s="249">
        <f>BK604</f>
        <v>0</v>
      </c>
      <c r="K604" s="211"/>
      <c r="L604" s="216"/>
      <c r="M604" s="217"/>
      <c r="N604" s="218"/>
      <c r="O604" s="218"/>
      <c r="P604" s="219">
        <f>SUM(P605:P608)</f>
        <v>0</v>
      </c>
      <c r="Q604" s="218"/>
      <c r="R604" s="219">
        <f>SUM(R605:R608)</f>
        <v>0</v>
      </c>
      <c r="S604" s="218"/>
      <c r="T604" s="220">
        <f>SUM(T605:T608)</f>
        <v>0</v>
      </c>
      <c r="AR604" s="221" t="s">
        <v>83</v>
      </c>
      <c r="AT604" s="222" t="s">
        <v>72</v>
      </c>
      <c r="AU604" s="222" t="s">
        <v>81</v>
      </c>
      <c r="AY604" s="221" t="s">
        <v>208</v>
      </c>
      <c r="BK604" s="223">
        <f>SUM(BK605:BK608)</f>
        <v>0</v>
      </c>
    </row>
    <row r="605" s="1" customFormat="1" ht="24" customHeight="1">
      <c r="B605" s="37"/>
      <c r="C605" s="224" t="s">
        <v>902</v>
      </c>
      <c r="D605" s="224" t="s">
        <v>209</v>
      </c>
      <c r="E605" s="225" t="s">
        <v>2173</v>
      </c>
      <c r="F605" s="226" t="s">
        <v>2174</v>
      </c>
      <c r="G605" s="227" t="s">
        <v>712</v>
      </c>
      <c r="H605" s="228">
        <v>786.88800000000003</v>
      </c>
      <c r="I605" s="229"/>
      <c r="J605" s="230">
        <f>ROUND(I605*H605,2)</f>
        <v>0</v>
      </c>
      <c r="K605" s="226" t="s">
        <v>1</v>
      </c>
      <c r="L605" s="42"/>
      <c r="M605" s="231" t="s">
        <v>1</v>
      </c>
      <c r="N605" s="232" t="s">
        <v>38</v>
      </c>
      <c r="O605" s="85"/>
      <c r="P605" s="233">
        <f>O605*H605</f>
        <v>0</v>
      </c>
      <c r="Q605" s="233">
        <v>0</v>
      </c>
      <c r="R605" s="233">
        <f>Q605*H605</f>
        <v>0</v>
      </c>
      <c r="S605" s="233">
        <v>0</v>
      </c>
      <c r="T605" s="234">
        <f>S605*H605</f>
        <v>0</v>
      </c>
      <c r="AR605" s="235" t="s">
        <v>336</v>
      </c>
      <c r="AT605" s="235" t="s">
        <v>209</v>
      </c>
      <c r="AU605" s="235" t="s">
        <v>83</v>
      </c>
      <c r="AY605" s="16" t="s">
        <v>208</v>
      </c>
      <c r="BE605" s="236">
        <f>IF(N605="základní",J605,0)</f>
        <v>0</v>
      </c>
      <c r="BF605" s="236">
        <f>IF(N605="snížená",J605,0)</f>
        <v>0</v>
      </c>
      <c r="BG605" s="236">
        <f>IF(N605="zákl. přenesená",J605,0)</f>
        <v>0</v>
      </c>
      <c r="BH605" s="236">
        <f>IF(N605="sníž. přenesená",J605,0)</f>
        <v>0</v>
      </c>
      <c r="BI605" s="236">
        <f>IF(N605="nulová",J605,0)</f>
        <v>0</v>
      </c>
      <c r="BJ605" s="16" t="s">
        <v>81</v>
      </c>
      <c r="BK605" s="236">
        <f>ROUND(I605*H605,2)</f>
        <v>0</v>
      </c>
      <c r="BL605" s="16" t="s">
        <v>336</v>
      </c>
      <c r="BM605" s="235" t="s">
        <v>2175</v>
      </c>
    </row>
    <row r="606" s="12" customFormat="1">
      <c r="B606" s="260"/>
      <c r="C606" s="261"/>
      <c r="D606" s="262" t="s">
        <v>1513</v>
      </c>
      <c r="E606" s="263" t="s">
        <v>1</v>
      </c>
      <c r="F606" s="264" t="s">
        <v>2176</v>
      </c>
      <c r="G606" s="261"/>
      <c r="H606" s="265">
        <v>761.30100000000004</v>
      </c>
      <c r="I606" s="266"/>
      <c r="J606" s="261"/>
      <c r="K606" s="261"/>
      <c r="L606" s="267"/>
      <c r="M606" s="268"/>
      <c r="N606" s="269"/>
      <c r="O606" s="269"/>
      <c r="P606" s="269"/>
      <c r="Q606" s="269"/>
      <c r="R606" s="269"/>
      <c r="S606" s="269"/>
      <c r="T606" s="270"/>
      <c r="AT606" s="271" t="s">
        <v>1513</v>
      </c>
      <c r="AU606" s="271" t="s">
        <v>83</v>
      </c>
      <c r="AV606" s="12" t="s">
        <v>83</v>
      </c>
      <c r="AW606" s="12" t="s">
        <v>31</v>
      </c>
      <c r="AX606" s="12" t="s">
        <v>73</v>
      </c>
      <c r="AY606" s="271" t="s">
        <v>208</v>
      </c>
    </row>
    <row r="607" s="12" customFormat="1">
      <c r="B607" s="260"/>
      <c r="C607" s="261"/>
      <c r="D607" s="262" t="s">
        <v>1513</v>
      </c>
      <c r="E607" s="263" t="s">
        <v>1</v>
      </c>
      <c r="F607" s="264" t="s">
        <v>2177</v>
      </c>
      <c r="G607" s="261"/>
      <c r="H607" s="265">
        <v>25.587</v>
      </c>
      <c r="I607" s="266"/>
      <c r="J607" s="261"/>
      <c r="K607" s="261"/>
      <c r="L607" s="267"/>
      <c r="M607" s="268"/>
      <c r="N607" s="269"/>
      <c r="O607" s="269"/>
      <c r="P607" s="269"/>
      <c r="Q607" s="269"/>
      <c r="R607" s="269"/>
      <c r="S607" s="269"/>
      <c r="T607" s="270"/>
      <c r="AT607" s="271" t="s">
        <v>1513</v>
      </c>
      <c r="AU607" s="271" t="s">
        <v>83</v>
      </c>
      <c r="AV607" s="12" t="s">
        <v>83</v>
      </c>
      <c r="AW607" s="12" t="s">
        <v>31</v>
      </c>
      <c r="AX607" s="12" t="s">
        <v>73</v>
      </c>
      <c r="AY607" s="271" t="s">
        <v>208</v>
      </c>
    </row>
    <row r="608" s="13" customFormat="1">
      <c r="B608" s="272"/>
      <c r="C608" s="273"/>
      <c r="D608" s="262" t="s">
        <v>1513</v>
      </c>
      <c r="E608" s="274" t="s">
        <v>1</v>
      </c>
      <c r="F608" s="275" t="s">
        <v>1515</v>
      </c>
      <c r="G608" s="273"/>
      <c r="H608" s="276">
        <v>786.88800000000003</v>
      </c>
      <c r="I608" s="277"/>
      <c r="J608" s="273"/>
      <c r="K608" s="273"/>
      <c r="L608" s="278"/>
      <c r="M608" s="293"/>
      <c r="N608" s="294"/>
      <c r="O608" s="294"/>
      <c r="P608" s="294"/>
      <c r="Q608" s="294"/>
      <c r="R608" s="294"/>
      <c r="S608" s="294"/>
      <c r="T608" s="295"/>
      <c r="AT608" s="282" t="s">
        <v>1513</v>
      </c>
      <c r="AU608" s="282" t="s">
        <v>83</v>
      </c>
      <c r="AV608" s="13" t="s">
        <v>221</v>
      </c>
      <c r="AW608" s="13" t="s">
        <v>31</v>
      </c>
      <c r="AX608" s="13" t="s">
        <v>81</v>
      </c>
      <c r="AY608" s="282" t="s">
        <v>208</v>
      </c>
    </row>
    <row r="609" s="1" customFormat="1" ht="6.96" customHeight="1">
      <c r="B609" s="60"/>
      <c r="C609" s="61"/>
      <c r="D609" s="61"/>
      <c r="E609" s="61"/>
      <c r="F609" s="61"/>
      <c r="G609" s="61"/>
      <c r="H609" s="61"/>
      <c r="I609" s="182"/>
      <c r="J609" s="61"/>
      <c r="K609" s="61"/>
      <c r="L609" s="42"/>
    </row>
  </sheetData>
  <sheetProtection sheet="1" autoFilter="0" formatColumns="0" formatRows="0" objects="1" scenarios="1" spinCount="100000" saltValue="JUHZDyioQ5GlhEWfCLnVXqRj9lUybynxLcTZTlDv7im7oLjF8txYcw4JW1Y44Rnp5q141fHf0Dr8EaUvh8JMnQ==" hashValue="CCF2UO1KAcom9zsrCdUTZzrHJyQ5oqglQwuT8KaDZLzf4xLiwna4jp3sV3XRLfjKBkVU8I543xWnfI4bXgFuBA==" algorithmName="SHA-512" password="CC35"/>
  <autoFilter ref="C139:K60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8:H128"/>
    <mergeCell ref="E130:H130"/>
    <mergeCell ref="E132:H13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99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 ht="12" customHeight="1">
      <c r="B8" s="19"/>
      <c r="D8" s="147" t="s">
        <v>187</v>
      </c>
      <c r="L8" s="19"/>
    </row>
    <row r="9" s="1" customFormat="1" ht="16.5" customHeight="1">
      <c r="B9" s="42"/>
      <c r="E9" s="148" t="s">
        <v>232</v>
      </c>
      <c r="F9" s="1"/>
      <c r="G9" s="1"/>
      <c r="H9" s="1"/>
      <c r="I9" s="149"/>
      <c r="L9" s="42"/>
    </row>
    <row r="10" s="1" customFormat="1" ht="12" customHeight="1">
      <c r="B10" s="42"/>
      <c r="D10" s="147" t="s">
        <v>233</v>
      </c>
      <c r="I10" s="149"/>
      <c r="L10" s="42"/>
    </row>
    <row r="11" s="1" customFormat="1" ht="36.96" customHeight="1">
      <c r="B11" s="42"/>
      <c r="E11" s="150" t="s">
        <v>2178</v>
      </c>
      <c r="F11" s="1"/>
      <c r="G11" s="1"/>
      <c r="H11" s="1"/>
      <c r="I11" s="149"/>
      <c r="L11" s="42"/>
    </row>
    <row r="12" s="1" customFormat="1">
      <c r="B12" s="42"/>
      <c r="I12" s="149"/>
      <c r="L12" s="42"/>
    </row>
    <row r="13" s="1" customFormat="1" ht="12" customHeight="1">
      <c r="B13" s="42"/>
      <c r="D13" s="147" t="s">
        <v>18</v>
      </c>
      <c r="F13" s="135" t="s">
        <v>1</v>
      </c>
      <c r="I13" s="151" t="s">
        <v>19</v>
      </c>
      <c r="J13" s="135" t="s">
        <v>1</v>
      </c>
      <c r="L13" s="42"/>
    </row>
    <row r="14" s="1" customFormat="1" ht="12" customHeight="1">
      <c r="B14" s="42"/>
      <c r="D14" s="147" t="s">
        <v>20</v>
      </c>
      <c r="F14" s="135" t="s">
        <v>21</v>
      </c>
      <c r="I14" s="151" t="s">
        <v>22</v>
      </c>
      <c r="J14" s="152" t="str">
        <f>'Rekapitulace stavby'!AN8</f>
        <v>26. 4. 2019</v>
      </c>
      <c r="L14" s="42"/>
    </row>
    <row r="15" s="1" customFormat="1" ht="10.8" customHeight="1">
      <c r="B15" s="42"/>
      <c r="I15" s="149"/>
      <c r="L15" s="42"/>
    </row>
    <row r="16" s="1" customFormat="1" ht="12" customHeight="1">
      <c r="B16" s="42"/>
      <c r="D16" s="147" t="s">
        <v>24</v>
      </c>
      <c r="I16" s="151" t="s">
        <v>25</v>
      </c>
      <c r="J16" s="135" t="str">
        <f>IF('Rekapitulace stavby'!AN10="","",'Rekapitulace stavby'!AN10)</f>
        <v/>
      </c>
      <c r="L16" s="42"/>
    </row>
    <row r="17" s="1" customFormat="1" ht="18" customHeight="1">
      <c r="B17" s="42"/>
      <c r="E17" s="135" t="str">
        <f>IF('Rekapitulace stavby'!E11="","",'Rekapitulace stavby'!E11)</f>
        <v xml:space="preserve"> </v>
      </c>
      <c r="I17" s="151" t="s">
        <v>26</v>
      </c>
      <c r="J17" s="135" t="str">
        <f>IF('Rekapitulace stavby'!AN11="","",'Rekapitulace stavby'!AN11)</f>
        <v/>
      </c>
      <c r="L17" s="42"/>
    </row>
    <row r="18" s="1" customFormat="1" ht="6.96" customHeight="1">
      <c r="B18" s="42"/>
      <c r="I18" s="149"/>
      <c r="L18" s="42"/>
    </row>
    <row r="19" s="1" customFormat="1" ht="12" customHeight="1">
      <c r="B19" s="42"/>
      <c r="D19" s="147" t="s">
        <v>27</v>
      </c>
      <c r="I19" s="151" t="s">
        <v>25</v>
      </c>
      <c r="J19" s="32" t="str">
        <f>'Rekapitulace stavby'!AN13</f>
        <v>Vyplň údaj</v>
      </c>
      <c r="L19" s="42"/>
    </row>
    <row r="20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1" t="s">
        <v>26</v>
      </c>
      <c r="J20" s="32" t="str">
        <f>'Rekapitulace stavby'!AN14</f>
        <v>Vyplň údaj</v>
      </c>
      <c r="L20" s="42"/>
    </row>
    <row r="21" s="1" customFormat="1" ht="6.96" customHeight="1">
      <c r="B21" s="42"/>
      <c r="I21" s="149"/>
      <c r="L21" s="42"/>
    </row>
    <row r="22" s="1" customFormat="1" ht="12" customHeight="1">
      <c r="B22" s="42"/>
      <c r="D22" s="147" t="s">
        <v>29</v>
      </c>
      <c r="I22" s="151" t="s">
        <v>25</v>
      </c>
      <c r="J22" s="135" t="str">
        <f>IF('Rekapitulace stavby'!AN16="","",'Rekapitulace stavby'!AN16)</f>
        <v/>
      </c>
      <c r="L22" s="42"/>
    </row>
    <row r="23" s="1" customFormat="1" ht="18" customHeight="1">
      <c r="B23" s="42"/>
      <c r="E23" s="135" t="str">
        <f>IF('Rekapitulace stavby'!E17="","",'Rekapitulace stavby'!E17)</f>
        <v xml:space="preserve"> </v>
      </c>
      <c r="I23" s="151" t="s">
        <v>26</v>
      </c>
      <c r="J23" s="135" t="str">
        <f>IF('Rekapitulace stavby'!AN17="","",'Rekapitulace stavby'!AN17)</f>
        <v/>
      </c>
      <c r="L23" s="42"/>
    </row>
    <row r="24" s="1" customFormat="1" ht="6.96" customHeight="1">
      <c r="B24" s="42"/>
      <c r="I24" s="149"/>
      <c r="L24" s="42"/>
    </row>
    <row r="25" s="1" customFormat="1" ht="12" customHeight="1">
      <c r="B25" s="42"/>
      <c r="D25" s="147" t="s">
        <v>30</v>
      </c>
      <c r="I25" s="151" t="s">
        <v>25</v>
      </c>
      <c r="J25" s="135" t="str">
        <f>IF('Rekapitulace stavby'!AN19="","",'Rekapitulace stavby'!AN19)</f>
        <v/>
      </c>
      <c r="L25" s="42"/>
    </row>
    <row r="26" s="1" customFormat="1" ht="18" customHeight="1">
      <c r="B26" s="42"/>
      <c r="E26" s="135" t="str">
        <f>IF('Rekapitulace stavby'!E20="","",'Rekapitulace stavby'!E20)</f>
        <v xml:space="preserve"> </v>
      </c>
      <c r="I26" s="151" t="s">
        <v>26</v>
      </c>
      <c r="J26" s="135" t="str">
        <f>IF('Rekapitulace stavby'!AN20="","",'Rekapitulace stavby'!AN20)</f>
        <v/>
      </c>
      <c r="L26" s="42"/>
    </row>
    <row r="27" s="1" customFormat="1" ht="6.96" customHeight="1">
      <c r="B27" s="42"/>
      <c r="I27" s="149"/>
      <c r="L27" s="42"/>
    </row>
    <row r="28" s="1" customFormat="1" ht="12" customHeight="1">
      <c r="B28" s="42"/>
      <c r="D28" s="147" t="s">
        <v>32</v>
      </c>
      <c r="I28" s="149"/>
      <c r="L28" s="42"/>
    </row>
    <row r="29" s="7" customFormat="1" ht="16.5" customHeight="1">
      <c r="B29" s="153"/>
      <c r="E29" s="154" t="s">
        <v>1</v>
      </c>
      <c r="F29" s="154"/>
      <c r="G29" s="154"/>
      <c r="H29" s="154"/>
      <c r="I29" s="155"/>
      <c r="L29" s="153"/>
    </row>
    <row r="30" s="1" customFormat="1" ht="6.96" customHeight="1">
      <c r="B30" s="42"/>
      <c r="I30" s="149"/>
      <c r="L30" s="42"/>
    </row>
    <row r="31" s="1" customFormat="1" ht="6.96" customHeight="1">
      <c r="B31" s="42"/>
      <c r="D31" s="77"/>
      <c r="E31" s="77"/>
      <c r="F31" s="77"/>
      <c r="G31" s="77"/>
      <c r="H31" s="77"/>
      <c r="I31" s="156"/>
      <c r="J31" s="77"/>
      <c r="K31" s="77"/>
      <c r="L31" s="42"/>
    </row>
    <row r="32" s="1" customFormat="1" ht="25.44" customHeight="1">
      <c r="B32" s="42"/>
      <c r="D32" s="157" t="s">
        <v>33</v>
      </c>
      <c r="I32" s="149"/>
      <c r="J32" s="158">
        <f>ROUND(J126, 2)</f>
        <v>0</v>
      </c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14.4" customHeight="1">
      <c r="B34" s="42"/>
      <c r="F34" s="159" t="s">
        <v>35</v>
      </c>
      <c r="I34" s="160" t="s">
        <v>34</v>
      </c>
      <c r="J34" s="159" t="s">
        <v>36</v>
      </c>
      <c r="L34" s="42"/>
    </row>
    <row r="35" s="1" customFormat="1" ht="14.4" customHeight="1">
      <c r="B35" s="42"/>
      <c r="D35" s="161" t="s">
        <v>37</v>
      </c>
      <c r="E35" s="147" t="s">
        <v>38</v>
      </c>
      <c r="F35" s="162">
        <f>ROUND((SUM(BE126:BE195)),  2)</f>
        <v>0</v>
      </c>
      <c r="I35" s="163">
        <v>0.20999999999999999</v>
      </c>
      <c r="J35" s="162">
        <f>ROUND(((SUM(BE126:BE195))*I35),  2)</f>
        <v>0</v>
      </c>
      <c r="L35" s="42"/>
    </row>
    <row r="36" s="1" customFormat="1" ht="14.4" customHeight="1">
      <c r="B36" s="42"/>
      <c r="E36" s="147" t="s">
        <v>39</v>
      </c>
      <c r="F36" s="162">
        <f>ROUND((SUM(BF126:BF195)),  2)</f>
        <v>0</v>
      </c>
      <c r="I36" s="163">
        <v>0.14999999999999999</v>
      </c>
      <c r="J36" s="162">
        <f>ROUND(((SUM(BF126:BF195))*I36),  2)</f>
        <v>0</v>
      </c>
      <c r="L36" s="42"/>
    </row>
    <row r="37" hidden="1" s="1" customFormat="1" ht="14.4" customHeight="1">
      <c r="B37" s="42"/>
      <c r="E37" s="147" t="s">
        <v>40</v>
      </c>
      <c r="F37" s="162">
        <f>ROUND((SUM(BG126:BG195)),  2)</f>
        <v>0</v>
      </c>
      <c r="I37" s="163">
        <v>0.20999999999999999</v>
      </c>
      <c r="J37" s="162">
        <f>0</f>
        <v>0</v>
      </c>
      <c r="L37" s="42"/>
    </row>
    <row r="38" hidden="1" s="1" customFormat="1" ht="14.4" customHeight="1">
      <c r="B38" s="42"/>
      <c r="E38" s="147" t="s">
        <v>41</v>
      </c>
      <c r="F38" s="162">
        <f>ROUND((SUM(BH126:BH195)),  2)</f>
        <v>0</v>
      </c>
      <c r="I38" s="163">
        <v>0.14999999999999999</v>
      </c>
      <c r="J38" s="162">
        <f>0</f>
        <v>0</v>
      </c>
      <c r="L38" s="42"/>
    </row>
    <row r="39" hidden="1" s="1" customFormat="1" ht="14.4" customHeight="1">
      <c r="B39" s="42"/>
      <c r="E39" s="147" t="s">
        <v>42</v>
      </c>
      <c r="F39" s="162">
        <f>ROUND((SUM(BI126:BI195)),  2)</f>
        <v>0</v>
      </c>
      <c r="I39" s="163">
        <v>0</v>
      </c>
      <c r="J39" s="162">
        <f>0</f>
        <v>0</v>
      </c>
      <c r="L39" s="42"/>
    </row>
    <row r="40" s="1" customFormat="1" ht="6.96" customHeight="1">
      <c r="B40" s="42"/>
      <c r="I40" s="149"/>
      <c r="L40" s="42"/>
    </row>
    <row r="41" s="1" customFormat="1" ht="25.44" customHeight="1">
      <c r="B41" s="42"/>
      <c r="C41" s="164"/>
      <c r="D41" s="165" t="s">
        <v>43</v>
      </c>
      <c r="E41" s="166"/>
      <c r="F41" s="166"/>
      <c r="G41" s="167" t="s">
        <v>44</v>
      </c>
      <c r="H41" s="168" t="s">
        <v>45</v>
      </c>
      <c r="I41" s="169"/>
      <c r="J41" s="170">
        <f>SUM(J32:J39)</f>
        <v>0</v>
      </c>
      <c r="K41" s="171"/>
      <c r="L41" s="42"/>
    </row>
    <row r="42" s="1" customFormat="1" ht="14.4" customHeight="1">
      <c r="B42" s="42"/>
      <c r="I42" s="149"/>
      <c r="L42" s="42"/>
    </row>
    <row r="43" ht="14.4" customHeight="1">
      <c r="B43" s="19"/>
      <c r="L43" s="19"/>
    </row>
    <row r="44" ht="14.4" customHeight="1">
      <c r="B44" s="19"/>
      <c r="L44" s="19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s="1" customFormat="1" ht="16.5" customHeight="1">
      <c r="B87" s="37"/>
      <c r="C87" s="38"/>
      <c r="D87" s="38"/>
      <c r="E87" s="186" t="s">
        <v>232</v>
      </c>
      <c r="F87" s="38"/>
      <c r="G87" s="38"/>
      <c r="H87" s="38"/>
      <c r="I87" s="149"/>
      <c r="J87" s="38"/>
      <c r="K87" s="38"/>
      <c r="L87" s="42"/>
    </row>
    <row r="88" s="1" customFormat="1" ht="12" customHeight="1">
      <c r="B88" s="37"/>
      <c r="C88" s="31" t="s">
        <v>233</v>
      </c>
      <c r="D88" s="38"/>
      <c r="E88" s="38"/>
      <c r="F88" s="38"/>
      <c r="G88" s="38"/>
      <c r="H88" s="38"/>
      <c r="I88" s="149"/>
      <c r="J88" s="38"/>
      <c r="K88" s="38"/>
      <c r="L88" s="42"/>
    </row>
    <row r="89" s="1" customFormat="1" ht="16.5" customHeight="1">
      <c r="B89" s="37"/>
      <c r="C89" s="38"/>
      <c r="D89" s="38"/>
      <c r="E89" s="70" t="str">
        <f>E11</f>
        <v>VZD - VZDUCHOTECHNIKA</v>
      </c>
      <c r="F89" s="38"/>
      <c r="G89" s="38"/>
      <c r="H89" s="38"/>
      <c r="I89" s="149"/>
      <c r="J89" s="38"/>
      <c r="K89" s="38"/>
      <c r="L89" s="42"/>
    </row>
    <row r="90" s="1" customFormat="1" ht="6.96" customHeight="1">
      <c r="B90" s="37"/>
      <c r="C90" s="38"/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2" customHeight="1">
      <c r="B91" s="37"/>
      <c r="C91" s="31" t="s">
        <v>20</v>
      </c>
      <c r="D91" s="38"/>
      <c r="E91" s="38"/>
      <c r="F91" s="26" t="str">
        <f>F14</f>
        <v xml:space="preserve"> </v>
      </c>
      <c r="G91" s="38"/>
      <c r="H91" s="38"/>
      <c r="I91" s="151" t="s">
        <v>22</v>
      </c>
      <c r="J91" s="73" t="str">
        <f>IF(J14="","",J14)</f>
        <v>26. 4. 2019</v>
      </c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1" t="s">
        <v>29</v>
      </c>
      <c r="J93" s="35" t="str">
        <f>E23</f>
        <v xml:space="preserve"> </v>
      </c>
      <c r="K93" s="38"/>
      <c r="L93" s="42"/>
    </row>
    <row r="94" s="1" customFormat="1" ht="15.15" customHeight="1">
      <c r="B94" s="37"/>
      <c r="C94" s="31" t="s">
        <v>27</v>
      </c>
      <c r="D94" s="38"/>
      <c r="E94" s="38"/>
      <c r="F94" s="26" t="str">
        <f>IF(E20="","",E20)</f>
        <v>Vyplň údaj</v>
      </c>
      <c r="G94" s="38"/>
      <c r="H94" s="38"/>
      <c r="I94" s="151" t="s">
        <v>30</v>
      </c>
      <c r="J94" s="35" t="str">
        <f>E26</f>
        <v xml:space="preserve"> </v>
      </c>
      <c r="K94" s="38"/>
      <c r="L94" s="42"/>
    </row>
    <row r="95" s="1" customFormat="1" ht="10.32" customHeight="1">
      <c r="B95" s="37"/>
      <c r="C95" s="38"/>
      <c r="D95" s="38"/>
      <c r="E95" s="38"/>
      <c r="F95" s="38"/>
      <c r="G95" s="38"/>
      <c r="H95" s="38"/>
      <c r="I95" s="149"/>
      <c r="J95" s="38"/>
      <c r="K95" s="38"/>
      <c r="L95" s="42"/>
    </row>
    <row r="96" s="1" customFormat="1" ht="29.28" customHeight="1">
      <c r="B96" s="37"/>
      <c r="C96" s="187" t="s">
        <v>190</v>
      </c>
      <c r="D96" s="188"/>
      <c r="E96" s="188"/>
      <c r="F96" s="188"/>
      <c r="G96" s="188"/>
      <c r="H96" s="188"/>
      <c r="I96" s="189"/>
      <c r="J96" s="190" t="s">
        <v>191</v>
      </c>
      <c r="K96" s="18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2.8" customHeight="1">
      <c r="B98" s="37"/>
      <c r="C98" s="191" t="s">
        <v>192</v>
      </c>
      <c r="D98" s="38"/>
      <c r="E98" s="38"/>
      <c r="F98" s="38"/>
      <c r="G98" s="38"/>
      <c r="H98" s="38"/>
      <c r="I98" s="149"/>
      <c r="J98" s="104">
        <f>J126</f>
        <v>0</v>
      </c>
      <c r="K98" s="38"/>
      <c r="L98" s="42"/>
      <c r="AU98" s="16" t="s">
        <v>193</v>
      </c>
    </row>
    <row r="99" s="8" customFormat="1" ht="24.96" customHeight="1">
      <c r="B99" s="192"/>
      <c r="C99" s="193"/>
      <c r="D99" s="194" t="s">
        <v>1179</v>
      </c>
      <c r="E99" s="195"/>
      <c r="F99" s="195"/>
      <c r="G99" s="195"/>
      <c r="H99" s="195"/>
      <c r="I99" s="196"/>
      <c r="J99" s="197">
        <f>J127</f>
        <v>0</v>
      </c>
      <c r="K99" s="193"/>
      <c r="L99" s="198"/>
    </row>
    <row r="100" s="11" customFormat="1" ht="19.92" customHeight="1">
      <c r="B100" s="242"/>
      <c r="C100" s="127"/>
      <c r="D100" s="243" t="s">
        <v>2179</v>
      </c>
      <c r="E100" s="244"/>
      <c r="F100" s="244"/>
      <c r="G100" s="244"/>
      <c r="H100" s="244"/>
      <c r="I100" s="245"/>
      <c r="J100" s="246">
        <f>J128</f>
        <v>0</v>
      </c>
      <c r="K100" s="127"/>
      <c r="L100" s="247"/>
    </row>
    <row r="101" s="11" customFormat="1" ht="19.92" customHeight="1">
      <c r="B101" s="242"/>
      <c r="C101" s="127"/>
      <c r="D101" s="243" t="s">
        <v>2180</v>
      </c>
      <c r="E101" s="244"/>
      <c r="F101" s="244"/>
      <c r="G101" s="244"/>
      <c r="H101" s="244"/>
      <c r="I101" s="245"/>
      <c r="J101" s="246">
        <f>J156</f>
        <v>0</v>
      </c>
      <c r="K101" s="127"/>
      <c r="L101" s="247"/>
    </row>
    <row r="102" s="8" customFormat="1" ht="24.96" customHeight="1">
      <c r="B102" s="192"/>
      <c r="C102" s="193"/>
      <c r="D102" s="194" t="s">
        <v>1501</v>
      </c>
      <c r="E102" s="195"/>
      <c r="F102" s="195"/>
      <c r="G102" s="195"/>
      <c r="H102" s="195"/>
      <c r="I102" s="196"/>
      <c r="J102" s="197">
        <f>J162</f>
        <v>0</v>
      </c>
      <c r="K102" s="193"/>
      <c r="L102" s="198"/>
    </row>
    <row r="103" s="11" customFormat="1" ht="19.92" customHeight="1">
      <c r="B103" s="242"/>
      <c r="C103" s="127"/>
      <c r="D103" s="243" t="s">
        <v>2181</v>
      </c>
      <c r="E103" s="244"/>
      <c r="F103" s="244"/>
      <c r="G103" s="244"/>
      <c r="H103" s="244"/>
      <c r="I103" s="245"/>
      <c r="J103" s="246">
        <f>J163</f>
        <v>0</v>
      </c>
      <c r="K103" s="127"/>
      <c r="L103" s="247"/>
    </row>
    <row r="104" s="11" customFormat="1" ht="19.92" customHeight="1">
      <c r="B104" s="242"/>
      <c r="C104" s="127"/>
      <c r="D104" s="243" t="s">
        <v>2182</v>
      </c>
      <c r="E104" s="244"/>
      <c r="F104" s="244"/>
      <c r="G104" s="244"/>
      <c r="H104" s="244"/>
      <c r="I104" s="245"/>
      <c r="J104" s="246">
        <f>J171</f>
        <v>0</v>
      </c>
      <c r="K104" s="127"/>
      <c r="L104" s="247"/>
    </row>
    <row r="105" s="1" customFormat="1" ht="21.84" customHeight="1">
      <c r="B105" s="37"/>
      <c r="C105" s="38"/>
      <c r="D105" s="38"/>
      <c r="E105" s="38"/>
      <c r="F105" s="38"/>
      <c r="G105" s="38"/>
      <c r="H105" s="38"/>
      <c r="I105" s="149"/>
      <c r="J105" s="38"/>
      <c r="K105" s="38"/>
      <c r="L105" s="42"/>
    </row>
    <row r="106" s="1" customFormat="1" ht="6.96" customHeight="1">
      <c r="B106" s="60"/>
      <c r="C106" s="61"/>
      <c r="D106" s="61"/>
      <c r="E106" s="61"/>
      <c r="F106" s="61"/>
      <c r="G106" s="61"/>
      <c r="H106" s="61"/>
      <c r="I106" s="182"/>
      <c r="J106" s="61"/>
      <c r="K106" s="61"/>
      <c r="L106" s="42"/>
    </row>
    <row r="110" s="1" customFormat="1" ht="6.96" customHeight="1">
      <c r="B110" s="62"/>
      <c r="C110" s="63"/>
      <c r="D110" s="63"/>
      <c r="E110" s="63"/>
      <c r="F110" s="63"/>
      <c r="G110" s="63"/>
      <c r="H110" s="63"/>
      <c r="I110" s="185"/>
      <c r="J110" s="63"/>
      <c r="K110" s="63"/>
      <c r="L110" s="42"/>
    </row>
    <row r="111" s="1" customFormat="1" ht="24.96" customHeight="1">
      <c r="B111" s="37"/>
      <c r="C111" s="22" t="s">
        <v>194</v>
      </c>
      <c r="D111" s="38"/>
      <c r="E111" s="38"/>
      <c r="F111" s="38"/>
      <c r="G111" s="38"/>
      <c r="H111" s="38"/>
      <c r="I111" s="149"/>
      <c r="J111" s="38"/>
      <c r="K111" s="38"/>
      <c r="L111" s="42"/>
    </row>
    <row r="112" s="1" customFormat="1" ht="6.96" customHeight="1">
      <c r="B112" s="37"/>
      <c r="C112" s="38"/>
      <c r="D112" s="38"/>
      <c r="E112" s="38"/>
      <c r="F112" s="38"/>
      <c r="G112" s="38"/>
      <c r="H112" s="38"/>
      <c r="I112" s="149"/>
      <c r="J112" s="38"/>
      <c r="K112" s="38"/>
      <c r="L112" s="42"/>
    </row>
    <row r="113" s="1" customFormat="1" ht="12" customHeight="1">
      <c r="B113" s="37"/>
      <c r="C113" s="31" t="s">
        <v>16</v>
      </c>
      <c r="D113" s="38"/>
      <c r="E113" s="38"/>
      <c r="F113" s="38"/>
      <c r="G113" s="38"/>
      <c r="H113" s="38"/>
      <c r="I113" s="149"/>
      <c r="J113" s="38"/>
      <c r="K113" s="38"/>
      <c r="L113" s="42"/>
    </row>
    <row r="114" s="1" customFormat="1" ht="16.5" customHeight="1">
      <c r="B114" s="37"/>
      <c r="C114" s="38"/>
      <c r="D114" s="38"/>
      <c r="E114" s="186" t="str">
        <f>E7</f>
        <v>NOVÝ ZDROJ TEPLA, TEPLOVODNÍ ROZVODY A REGULACE VYTÁPĚNÍ DŘEVOTERM s.r.o, BŘEZOVÁ</v>
      </c>
      <c r="F114" s="31"/>
      <c r="G114" s="31"/>
      <c r="H114" s="31"/>
      <c r="I114" s="149"/>
      <c r="J114" s="38"/>
      <c r="K114" s="38"/>
      <c r="L114" s="42"/>
    </row>
    <row r="115" ht="12" customHeight="1">
      <c r="B115" s="20"/>
      <c r="C115" s="31" t="s">
        <v>187</v>
      </c>
      <c r="D115" s="21"/>
      <c r="E115" s="21"/>
      <c r="F115" s="21"/>
      <c r="G115" s="21"/>
      <c r="H115" s="21"/>
      <c r="I115" s="141"/>
      <c r="J115" s="21"/>
      <c r="K115" s="21"/>
      <c r="L115" s="19"/>
    </row>
    <row r="116" s="1" customFormat="1" ht="16.5" customHeight="1">
      <c r="B116" s="37"/>
      <c r="C116" s="38"/>
      <c r="D116" s="38"/>
      <c r="E116" s="186" t="s">
        <v>232</v>
      </c>
      <c r="F116" s="38"/>
      <c r="G116" s="38"/>
      <c r="H116" s="38"/>
      <c r="I116" s="149"/>
      <c r="J116" s="38"/>
      <c r="K116" s="38"/>
      <c r="L116" s="42"/>
    </row>
    <row r="117" s="1" customFormat="1" ht="12" customHeight="1">
      <c r="B117" s="37"/>
      <c r="C117" s="31" t="s">
        <v>233</v>
      </c>
      <c r="D117" s="38"/>
      <c r="E117" s="38"/>
      <c r="F117" s="38"/>
      <c r="G117" s="38"/>
      <c r="H117" s="38"/>
      <c r="I117" s="149"/>
      <c r="J117" s="38"/>
      <c r="K117" s="38"/>
      <c r="L117" s="42"/>
    </row>
    <row r="118" s="1" customFormat="1" ht="16.5" customHeight="1">
      <c r="B118" s="37"/>
      <c r="C118" s="38"/>
      <c r="D118" s="38"/>
      <c r="E118" s="70" t="str">
        <f>E11</f>
        <v>VZD - VZDUCHOTECHNIKA</v>
      </c>
      <c r="F118" s="38"/>
      <c r="G118" s="38"/>
      <c r="H118" s="38"/>
      <c r="I118" s="149"/>
      <c r="J118" s="38"/>
      <c r="K118" s="38"/>
      <c r="L118" s="42"/>
    </row>
    <row r="119" s="1" customFormat="1" ht="6.96" customHeight="1">
      <c r="B119" s="37"/>
      <c r="C119" s="38"/>
      <c r="D119" s="38"/>
      <c r="E119" s="38"/>
      <c r="F119" s="38"/>
      <c r="G119" s="38"/>
      <c r="H119" s="38"/>
      <c r="I119" s="149"/>
      <c r="J119" s="38"/>
      <c r="K119" s="38"/>
      <c r="L119" s="42"/>
    </row>
    <row r="120" s="1" customFormat="1" ht="12" customHeight="1">
      <c r="B120" s="37"/>
      <c r="C120" s="31" t="s">
        <v>20</v>
      </c>
      <c r="D120" s="38"/>
      <c r="E120" s="38"/>
      <c r="F120" s="26" t="str">
        <f>F14</f>
        <v xml:space="preserve"> </v>
      </c>
      <c r="G120" s="38"/>
      <c r="H120" s="38"/>
      <c r="I120" s="151" t="s">
        <v>22</v>
      </c>
      <c r="J120" s="73" t="str">
        <f>IF(J14="","",J14)</f>
        <v>26. 4. 2019</v>
      </c>
      <c r="K120" s="38"/>
      <c r="L120" s="42"/>
    </row>
    <row r="121" s="1" customFormat="1" ht="6.96" customHeight="1">
      <c r="B121" s="37"/>
      <c r="C121" s="38"/>
      <c r="D121" s="38"/>
      <c r="E121" s="38"/>
      <c r="F121" s="38"/>
      <c r="G121" s="38"/>
      <c r="H121" s="38"/>
      <c r="I121" s="149"/>
      <c r="J121" s="38"/>
      <c r="K121" s="38"/>
      <c r="L121" s="42"/>
    </row>
    <row r="122" s="1" customFormat="1" ht="15.15" customHeight="1">
      <c r="B122" s="37"/>
      <c r="C122" s="31" t="s">
        <v>24</v>
      </c>
      <c r="D122" s="38"/>
      <c r="E122" s="38"/>
      <c r="F122" s="26" t="str">
        <f>E17</f>
        <v xml:space="preserve"> </v>
      </c>
      <c r="G122" s="38"/>
      <c r="H122" s="38"/>
      <c r="I122" s="151" t="s">
        <v>29</v>
      </c>
      <c r="J122" s="35" t="str">
        <f>E23</f>
        <v xml:space="preserve"> </v>
      </c>
      <c r="K122" s="38"/>
      <c r="L122" s="42"/>
    </row>
    <row r="123" s="1" customFormat="1" ht="15.15" customHeight="1">
      <c r="B123" s="37"/>
      <c r="C123" s="31" t="s">
        <v>27</v>
      </c>
      <c r="D123" s="38"/>
      <c r="E123" s="38"/>
      <c r="F123" s="26" t="str">
        <f>IF(E20="","",E20)</f>
        <v>Vyplň údaj</v>
      </c>
      <c r="G123" s="38"/>
      <c r="H123" s="38"/>
      <c r="I123" s="151" t="s">
        <v>30</v>
      </c>
      <c r="J123" s="35" t="str">
        <f>E26</f>
        <v xml:space="preserve"> </v>
      </c>
      <c r="K123" s="38"/>
      <c r="L123" s="42"/>
    </row>
    <row r="124" s="1" customFormat="1" ht="10.32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="9" customFormat="1" ht="29.28" customHeight="1">
      <c r="B125" s="199"/>
      <c r="C125" s="200" t="s">
        <v>195</v>
      </c>
      <c r="D125" s="201" t="s">
        <v>58</v>
      </c>
      <c r="E125" s="201" t="s">
        <v>54</v>
      </c>
      <c r="F125" s="201" t="s">
        <v>55</v>
      </c>
      <c r="G125" s="201" t="s">
        <v>196</v>
      </c>
      <c r="H125" s="201" t="s">
        <v>197</v>
      </c>
      <c r="I125" s="202" t="s">
        <v>198</v>
      </c>
      <c r="J125" s="203" t="s">
        <v>191</v>
      </c>
      <c r="K125" s="204" t="s">
        <v>199</v>
      </c>
      <c r="L125" s="205"/>
      <c r="M125" s="94" t="s">
        <v>1</v>
      </c>
      <c r="N125" s="95" t="s">
        <v>37</v>
      </c>
      <c r="O125" s="95" t="s">
        <v>200</v>
      </c>
      <c r="P125" s="95" t="s">
        <v>201</v>
      </c>
      <c r="Q125" s="95" t="s">
        <v>202</v>
      </c>
      <c r="R125" s="95" t="s">
        <v>203</v>
      </c>
      <c r="S125" s="95" t="s">
        <v>204</v>
      </c>
      <c r="T125" s="96" t="s">
        <v>205</v>
      </c>
    </row>
    <row r="126" s="1" customFormat="1" ht="22.8" customHeight="1">
      <c r="B126" s="37"/>
      <c r="C126" s="101" t="s">
        <v>206</v>
      </c>
      <c r="D126" s="38"/>
      <c r="E126" s="38"/>
      <c r="F126" s="38"/>
      <c r="G126" s="38"/>
      <c r="H126" s="38"/>
      <c r="I126" s="149"/>
      <c r="J126" s="206">
        <f>BK126</f>
        <v>0</v>
      </c>
      <c r="K126" s="38"/>
      <c r="L126" s="42"/>
      <c r="M126" s="97"/>
      <c r="N126" s="98"/>
      <c r="O126" s="98"/>
      <c r="P126" s="207">
        <f>P127+P162</f>
        <v>0</v>
      </c>
      <c r="Q126" s="98"/>
      <c r="R126" s="207">
        <f>R127+R162</f>
        <v>3.820068</v>
      </c>
      <c r="S126" s="98"/>
      <c r="T126" s="208">
        <f>T127+T162</f>
        <v>0</v>
      </c>
      <c r="AT126" s="16" t="s">
        <v>72</v>
      </c>
      <c r="AU126" s="16" t="s">
        <v>193</v>
      </c>
      <c r="BK126" s="209">
        <f>BK127+BK162</f>
        <v>0</v>
      </c>
    </row>
    <row r="127" s="10" customFormat="1" ht="25.92" customHeight="1">
      <c r="B127" s="210"/>
      <c r="C127" s="211"/>
      <c r="D127" s="212" t="s">
        <v>72</v>
      </c>
      <c r="E127" s="213" t="s">
        <v>1190</v>
      </c>
      <c r="F127" s="213" t="s">
        <v>1191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P128+P156</f>
        <v>0</v>
      </c>
      <c r="Q127" s="218"/>
      <c r="R127" s="219">
        <f>R128+R156</f>
        <v>1.704928</v>
      </c>
      <c r="S127" s="218"/>
      <c r="T127" s="220">
        <f>T128+T156</f>
        <v>0</v>
      </c>
      <c r="AR127" s="221" t="s">
        <v>81</v>
      </c>
      <c r="AT127" s="222" t="s">
        <v>72</v>
      </c>
      <c r="AU127" s="222" t="s">
        <v>73</v>
      </c>
      <c r="AY127" s="221" t="s">
        <v>208</v>
      </c>
      <c r="BK127" s="223">
        <f>BK128+BK156</f>
        <v>0</v>
      </c>
    </row>
    <row r="128" s="10" customFormat="1" ht="22.8" customHeight="1">
      <c r="B128" s="210"/>
      <c r="C128" s="211"/>
      <c r="D128" s="212" t="s">
        <v>72</v>
      </c>
      <c r="E128" s="248" t="s">
        <v>2183</v>
      </c>
      <c r="F128" s="248" t="s">
        <v>2184</v>
      </c>
      <c r="G128" s="211"/>
      <c r="H128" s="211"/>
      <c r="I128" s="214"/>
      <c r="J128" s="249">
        <f>BK128</f>
        <v>0</v>
      </c>
      <c r="K128" s="211"/>
      <c r="L128" s="216"/>
      <c r="M128" s="217"/>
      <c r="N128" s="218"/>
      <c r="O128" s="218"/>
      <c r="P128" s="219">
        <f>SUM(P129:P155)</f>
        <v>0</v>
      </c>
      <c r="Q128" s="218"/>
      <c r="R128" s="219">
        <f>SUM(R129:R155)</f>
        <v>1.608328</v>
      </c>
      <c r="S128" s="218"/>
      <c r="T128" s="220">
        <f>SUM(T129:T155)</f>
        <v>0</v>
      </c>
      <c r="AR128" s="221" t="s">
        <v>81</v>
      </c>
      <c r="AT128" s="222" t="s">
        <v>72</v>
      </c>
      <c r="AU128" s="222" t="s">
        <v>81</v>
      </c>
      <c r="AY128" s="221" t="s">
        <v>208</v>
      </c>
      <c r="BK128" s="223">
        <f>SUM(BK129:BK155)</f>
        <v>0</v>
      </c>
    </row>
    <row r="129" s="1" customFormat="1" ht="16.5" customHeight="1">
      <c r="B129" s="37"/>
      <c r="C129" s="250" t="s">
        <v>81</v>
      </c>
      <c r="D129" s="250" t="s">
        <v>281</v>
      </c>
      <c r="E129" s="251" t="s">
        <v>2185</v>
      </c>
      <c r="F129" s="252" t="s">
        <v>2186</v>
      </c>
      <c r="G129" s="253" t="s">
        <v>212</v>
      </c>
      <c r="H129" s="254">
        <v>1</v>
      </c>
      <c r="I129" s="255"/>
      <c r="J129" s="256">
        <f>ROUND(I129*H129,2)</f>
        <v>0</v>
      </c>
      <c r="K129" s="252" t="s">
        <v>1</v>
      </c>
      <c r="L129" s="257"/>
      <c r="M129" s="258" t="s">
        <v>1</v>
      </c>
      <c r="N129" s="259" t="s">
        <v>38</v>
      </c>
      <c r="O129" s="85"/>
      <c r="P129" s="233">
        <f>O129*H129</f>
        <v>0</v>
      </c>
      <c r="Q129" s="233">
        <v>0.0025000000000000001</v>
      </c>
      <c r="R129" s="233">
        <f>Q129*H129</f>
        <v>0.0025000000000000001</v>
      </c>
      <c r="S129" s="233">
        <v>0</v>
      </c>
      <c r="T129" s="234">
        <f>S129*H129</f>
        <v>0</v>
      </c>
      <c r="AR129" s="235" t="s">
        <v>285</v>
      </c>
      <c r="AT129" s="235" t="s">
        <v>281</v>
      </c>
      <c r="AU129" s="235" t="s">
        <v>83</v>
      </c>
      <c r="AY129" s="16" t="s">
        <v>208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6" t="s">
        <v>81</v>
      </c>
      <c r="BK129" s="236">
        <f>ROUND(I129*H129,2)</f>
        <v>0</v>
      </c>
      <c r="BL129" s="16" t="s">
        <v>221</v>
      </c>
      <c r="BM129" s="235" t="s">
        <v>2187</v>
      </c>
    </row>
    <row r="130" s="1" customFormat="1" ht="16.5" customHeight="1">
      <c r="B130" s="37"/>
      <c r="C130" s="224" t="s">
        <v>83</v>
      </c>
      <c r="D130" s="224" t="s">
        <v>209</v>
      </c>
      <c r="E130" s="225" t="s">
        <v>2188</v>
      </c>
      <c r="F130" s="226" t="s">
        <v>2189</v>
      </c>
      <c r="G130" s="227" t="s">
        <v>212</v>
      </c>
      <c r="H130" s="228">
        <v>1</v>
      </c>
      <c r="I130" s="229"/>
      <c r="J130" s="230">
        <f>ROUND(I130*H130,2)</f>
        <v>0</v>
      </c>
      <c r="K130" s="226" t="s">
        <v>1</v>
      </c>
      <c r="L130" s="42"/>
      <c r="M130" s="231" t="s">
        <v>1</v>
      </c>
      <c r="N130" s="232" t="s">
        <v>38</v>
      </c>
      <c r="O130" s="85"/>
      <c r="P130" s="233">
        <f>O130*H130</f>
        <v>0</v>
      </c>
      <c r="Q130" s="233">
        <v>0.0080999999999999996</v>
      </c>
      <c r="R130" s="233">
        <f>Q130*H130</f>
        <v>0.0080999999999999996</v>
      </c>
      <c r="S130" s="233">
        <v>0</v>
      </c>
      <c r="T130" s="234">
        <f>S130*H130</f>
        <v>0</v>
      </c>
      <c r="AR130" s="235" t="s">
        <v>221</v>
      </c>
      <c r="AT130" s="235" t="s">
        <v>209</v>
      </c>
      <c r="AU130" s="235" t="s">
        <v>83</v>
      </c>
      <c r="AY130" s="16" t="s">
        <v>208</v>
      </c>
      <c r="BE130" s="236">
        <f>IF(N130="základní",J130,0)</f>
        <v>0</v>
      </c>
      <c r="BF130" s="236">
        <f>IF(N130="snížená",J130,0)</f>
        <v>0</v>
      </c>
      <c r="BG130" s="236">
        <f>IF(N130="zákl. přenesená",J130,0)</f>
        <v>0</v>
      </c>
      <c r="BH130" s="236">
        <f>IF(N130="sníž. přenesená",J130,0)</f>
        <v>0</v>
      </c>
      <c r="BI130" s="236">
        <f>IF(N130="nulová",J130,0)</f>
        <v>0</v>
      </c>
      <c r="BJ130" s="16" t="s">
        <v>81</v>
      </c>
      <c r="BK130" s="236">
        <f>ROUND(I130*H130,2)</f>
        <v>0</v>
      </c>
      <c r="BL130" s="16" t="s">
        <v>221</v>
      </c>
      <c r="BM130" s="235" t="s">
        <v>2190</v>
      </c>
    </row>
    <row r="131" s="1" customFormat="1" ht="24" customHeight="1">
      <c r="B131" s="37"/>
      <c r="C131" s="250" t="s">
        <v>104</v>
      </c>
      <c r="D131" s="250" t="s">
        <v>281</v>
      </c>
      <c r="E131" s="251" t="s">
        <v>2191</v>
      </c>
      <c r="F131" s="252" t="s">
        <v>2192</v>
      </c>
      <c r="G131" s="253" t="s">
        <v>600</v>
      </c>
      <c r="H131" s="254">
        <v>3</v>
      </c>
      <c r="I131" s="255"/>
      <c r="J131" s="256">
        <f>ROUND(I131*H131,2)</f>
        <v>0</v>
      </c>
      <c r="K131" s="252" t="s">
        <v>1195</v>
      </c>
      <c r="L131" s="257"/>
      <c r="M131" s="258" t="s">
        <v>1</v>
      </c>
      <c r="N131" s="259" t="s">
        <v>38</v>
      </c>
      <c r="O131" s="85"/>
      <c r="P131" s="233">
        <f>O131*H131</f>
        <v>0</v>
      </c>
      <c r="Q131" s="233">
        <v>0.029780000000000001</v>
      </c>
      <c r="R131" s="233">
        <f>Q131*H131</f>
        <v>0.089340000000000003</v>
      </c>
      <c r="S131" s="233">
        <v>0</v>
      </c>
      <c r="T131" s="234">
        <f>S131*H131</f>
        <v>0</v>
      </c>
      <c r="AR131" s="235" t="s">
        <v>285</v>
      </c>
      <c r="AT131" s="235" t="s">
        <v>281</v>
      </c>
      <c r="AU131" s="235" t="s">
        <v>83</v>
      </c>
      <c r="AY131" s="16" t="s">
        <v>208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6" t="s">
        <v>81</v>
      </c>
      <c r="BK131" s="236">
        <f>ROUND(I131*H131,2)</f>
        <v>0</v>
      </c>
      <c r="BL131" s="16" t="s">
        <v>221</v>
      </c>
      <c r="BM131" s="235" t="s">
        <v>2193</v>
      </c>
    </row>
    <row r="132" s="1" customFormat="1" ht="16.5" customHeight="1">
      <c r="B132" s="37"/>
      <c r="C132" s="224" t="s">
        <v>221</v>
      </c>
      <c r="D132" s="224" t="s">
        <v>209</v>
      </c>
      <c r="E132" s="225" t="s">
        <v>2194</v>
      </c>
      <c r="F132" s="226" t="s">
        <v>2195</v>
      </c>
      <c r="G132" s="227" t="s">
        <v>212</v>
      </c>
      <c r="H132" s="228">
        <v>1</v>
      </c>
      <c r="I132" s="229"/>
      <c r="J132" s="230">
        <f>ROUND(I132*H132,2)</f>
        <v>0</v>
      </c>
      <c r="K132" s="226" t="s">
        <v>1</v>
      </c>
      <c r="L132" s="42"/>
      <c r="M132" s="231" t="s">
        <v>1</v>
      </c>
      <c r="N132" s="232" t="s">
        <v>38</v>
      </c>
      <c r="O132" s="85"/>
      <c r="P132" s="233">
        <f>O132*H132</f>
        <v>0</v>
      </c>
      <c r="Q132" s="233">
        <v>0.036999999999999998</v>
      </c>
      <c r="R132" s="233">
        <f>Q132*H132</f>
        <v>0.036999999999999998</v>
      </c>
      <c r="S132" s="233">
        <v>0</v>
      </c>
      <c r="T132" s="234">
        <f>S132*H132</f>
        <v>0</v>
      </c>
      <c r="AR132" s="235" t="s">
        <v>221</v>
      </c>
      <c r="AT132" s="235" t="s">
        <v>209</v>
      </c>
      <c r="AU132" s="235" t="s">
        <v>83</v>
      </c>
      <c r="AY132" s="16" t="s">
        <v>208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6" t="s">
        <v>81</v>
      </c>
      <c r="BK132" s="236">
        <f>ROUND(I132*H132,2)</f>
        <v>0</v>
      </c>
      <c r="BL132" s="16" t="s">
        <v>221</v>
      </c>
      <c r="BM132" s="235" t="s">
        <v>2196</v>
      </c>
    </row>
    <row r="133" s="1" customFormat="1" ht="24" customHeight="1">
      <c r="B133" s="37"/>
      <c r="C133" s="224" t="s">
        <v>207</v>
      </c>
      <c r="D133" s="224" t="s">
        <v>209</v>
      </c>
      <c r="E133" s="225" t="s">
        <v>2197</v>
      </c>
      <c r="F133" s="226" t="s">
        <v>2198</v>
      </c>
      <c r="G133" s="227" t="s">
        <v>212</v>
      </c>
      <c r="H133" s="228">
        <v>1</v>
      </c>
      <c r="I133" s="229"/>
      <c r="J133" s="230">
        <f>ROUND(I133*H133,2)</f>
        <v>0</v>
      </c>
      <c r="K133" s="226" t="s">
        <v>1</v>
      </c>
      <c r="L133" s="42"/>
      <c r="M133" s="231" t="s">
        <v>1</v>
      </c>
      <c r="N133" s="232" t="s">
        <v>38</v>
      </c>
      <c r="O133" s="85"/>
      <c r="P133" s="233">
        <f>O133*H133</f>
        <v>0</v>
      </c>
      <c r="Q133" s="233">
        <v>0.033000000000000002</v>
      </c>
      <c r="R133" s="233">
        <f>Q133*H133</f>
        <v>0.033000000000000002</v>
      </c>
      <c r="S133" s="233">
        <v>0</v>
      </c>
      <c r="T133" s="234">
        <f>S133*H133</f>
        <v>0</v>
      </c>
      <c r="AR133" s="235" t="s">
        <v>221</v>
      </c>
      <c r="AT133" s="235" t="s">
        <v>209</v>
      </c>
      <c r="AU133" s="235" t="s">
        <v>83</v>
      </c>
      <c r="AY133" s="16" t="s">
        <v>208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81</v>
      </c>
      <c r="BK133" s="236">
        <f>ROUND(I133*H133,2)</f>
        <v>0</v>
      </c>
      <c r="BL133" s="16" t="s">
        <v>221</v>
      </c>
      <c r="BM133" s="235" t="s">
        <v>2199</v>
      </c>
    </row>
    <row r="134" s="1" customFormat="1" ht="24" customHeight="1">
      <c r="B134" s="37"/>
      <c r="C134" s="250" t="s">
        <v>228</v>
      </c>
      <c r="D134" s="250" t="s">
        <v>281</v>
      </c>
      <c r="E134" s="251" t="s">
        <v>2200</v>
      </c>
      <c r="F134" s="252" t="s">
        <v>2201</v>
      </c>
      <c r="G134" s="253" t="s">
        <v>212</v>
      </c>
      <c r="H134" s="254">
        <v>1</v>
      </c>
      <c r="I134" s="255"/>
      <c r="J134" s="256">
        <f>ROUND(I134*H134,2)</f>
        <v>0</v>
      </c>
      <c r="K134" s="252" t="s">
        <v>1</v>
      </c>
      <c r="L134" s="257"/>
      <c r="M134" s="258" t="s">
        <v>1</v>
      </c>
      <c r="N134" s="259" t="s">
        <v>38</v>
      </c>
      <c r="O134" s="85"/>
      <c r="P134" s="233">
        <f>O134*H134</f>
        <v>0</v>
      </c>
      <c r="Q134" s="233">
        <v>0.0061999999999999998</v>
      </c>
      <c r="R134" s="233">
        <f>Q134*H134</f>
        <v>0.0061999999999999998</v>
      </c>
      <c r="S134" s="233">
        <v>0</v>
      </c>
      <c r="T134" s="234">
        <f>S134*H134</f>
        <v>0</v>
      </c>
      <c r="AR134" s="235" t="s">
        <v>285</v>
      </c>
      <c r="AT134" s="235" t="s">
        <v>281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221</v>
      </c>
      <c r="BM134" s="235" t="s">
        <v>2202</v>
      </c>
    </row>
    <row r="135" s="1" customFormat="1" ht="24" customHeight="1">
      <c r="B135" s="37"/>
      <c r="C135" s="250" t="s">
        <v>302</v>
      </c>
      <c r="D135" s="250" t="s">
        <v>281</v>
      </c>
      <c r="E135" s="251" t="s">
        <v>2203</v>
      </c>
      <c r="F135" s="252" t="s">
        <v>2204</v>
      </c>
      <c r="G135" s="253" t="s">
        <v>212</v>
      </c>
      <c r="H135" s="254">
        <v>2</v>
      </c>
      <c r="I135" s="255"/>
      <c r="J135" s="256">
        <f>ROUND(I135*H135,2)</f>
        <v>0</v>
      </c>
      <c r="K135" s="252" t="s">
        <v>1195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0.02632</v>
      </c>
      <c r="R135" s="233">
        <f>Q135*H135</f>
        <v>0.052639999999999999</v>
      </c>
      <c r="S135" s="233">
        <v>0</v>
      </c>
      <c r="T135" s="234">
        <f>S135*H135</f>
        <v>0</v>
      </c>
      <c r="AR135" s="235" t="s">
        <v>285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221</v>
      </c>
      <c r="BM135" s="235" t="s">
        <v>2205</v>
      </c>
    </row>
    <row r="136" s="1" customFormat="1" ht="48" customHeight="1">
      <c r="B136" s="37"/>
      <c r="C136" s="224" t="s">
        <v>285</v>
      </c>
      <c r="D136" s="224" t="s">
        <v>209</v>
      </c>
      <c r="E136" s="225" t="s">
        <v>2206</v>
      </c>
      <c r="F136" s="226" t="s">
        <v>2207</v>
      </c>
      <c r="G136" s="227" t="s">
        <v>212</v>
      </c>
      <c r="H136" s="228">
        <v>1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0.152</v>
      </c>
      <c r="R136" s="233">
        <f>Q136*H136</f>
        <v>0.152</v>
      </c>
      <c r="S136" s="233">
        <v>0</v>
      </c>
      <c r="T136" s="234">
        <f>S136*H136</f>
        <v>0</v>
      </c>
      <c r="AR136" s="235" t="s">
        <v>221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221</v>
      </c>
      <c r="BM136" s="235" t="s">
        <v>2208</v>
      </c>
    </row>
    <row r="137" s="1" customFormat="1" ht="16.5" customHeight="1">
      <c r="B137" s="37"/>
      <c r="C137" s="250" t="s">
        <v>309</v>
      </c>
      <c r="D137" s="250" t="s">
        <v>281</v>
      </c>
      <c r="E137" s="251" t="s">
        <v>2209</v>
      </c>
      <c r="F137" s="252" t="s">
        <v>2210</v>
      </c>
      <c r="G137" s="253" t="s">
        <v>212</v>
      </c>
      <c r="H137" s="254">
        <v>1</v>
      </c>
      <c r="I137" s="255"/>
      <c r="J137" s="256">
        <f>ROUND(I137*H137,2)</f>
        <v>0</v>
      </c>
      <c r="K137" s="252" t="s">
        <v>1</v>
      </c>
      <c r="L137" s="257"/>
      <c r="M137" s="258" t="s">
        <v>1</v>
      </c>
      <c r="N137" s="259" t="s">
        <v>38</v>
      </c>
      <c r="O137" s="85"/>
      <c r="P137" s="233">
        <f>O137*H137</f>
        <v>0</v>
      </c>
      <c r="Q137" s="233">
        <v>0.051999999999999998</v>
      </c>
      <c r="R137" s="233">
        <f>Q137*H137</f>
        <v>0.051999999999999998</v>
      </c>
      <c r="S137" s="233">
        <v>0</v>
      </c>
      <c r="T137" s="234">
        <f>S137*H137</f>
        <v>0</v>
      </c>
      <c r="AR137" s="235" t="s">
        <v>285</v>
      </c>
      <c r="AT137" s="235" t="s">
        <v>281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221</v>
      </c>
      <c r="BM137" s="235" t="s">
        <v>2211</v>
      </c>
    </row>
    <row r="138" s="1" customFormat="1" ht="24" customHeight="1">
      <c r="B138" s="37"/>
      <c r="C138" s="224" t="s">
        <v>313</v>
      </c>
      <c r="D138" s="224" t="s">
        <v>209</v>
      </c>
      <c r="E138" s="225" t="s">
        <v>2212</v>
      </c>
      <c r="F138" s="226" t="s">
        <v>2213</v>
      </c>
      <c r="G138" s="227" t="s">
        <v>212</v>
      </c>
      <c r="H138" s="228">
        <v>1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0.033000000000000002</v>
      </c>
      <c r="R138" s="233">
        <f>Q138*H138</f>
        <v>0.033000000000000002</v>
      </c>
      <c r="S138" s="233">
        <v>0</v>
      </c>
      <c r="T138" s="234">
        <f>S138*H138</f>
        <v>0</v>
      </c>
      <c r="AR138" s="235" t="s">
        <v>221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221</v>
      </c>
      <c r="BM138" s="235" t="s">
        <v>2214</v>
      </c>
    </row>
    <row r="139" s="1" customFormat="1" ht="48" customHeight="1">
      <c r="B139" s="37"/>
      <c r="C139" s="224" t="s">
        <v>317</v>
      </c>
      <c r="D139" s="224" t="s">
        <v>209</v>
      </c>
      <c r="E139" s="225" t="s">
        <v>2215</v>
      </c>
      <c r="F139" s="226" t="s">
        <v>2216</v>
      </c>
      <c r="G139" s="227" t="s">
        <v>212</v>
      </c>
      <c r="H139" s="228">
        <v>1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0.14999999999999999</v>
      </c>
      <c r="R139" s="233">
        <f>Q139*H139</f>
        <v>0.14999999999999999</v>
      </c>
      <c r="S139" s="233">
        <v>0</v>
      </c>
      <c r="T139" s="234">
        <f>S139*H139</f>
        <v>0</v>
      </c>
      <c r="AR139" s="235" t="s">
        <v>221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221</v>
      </c>
      <c r="BM139" s="235" t="s">
        <v>2217</v>
      </c>
    </row>
    <row r="140" s="1" customFormat="1" ht="24" customHeight="1">
      <c r="B140" s="37"/>
      <c r="C140" s="250" t="s">
        <v>321</v>
      </c>
      <c r="D140" s="250" t="s">
        <v>281</v>
      </c>
      <c r="E140" s="251" t="s">
        <v>2218</v>
      </c>
      <c r="F140" s="252" t="s">
        <v>2219</v>
      </c>
      <c r="G140" s="253" t="s">
        <v>600</v>
      </c>
      <c r="H140" s="254">
        <v>9.0999999999999996</v>
      </c>
      <c r="I140" s="255"/>
      <c r="J140" s="256">
        <f>ROUND(I140*H140,2)</f>
        <v>0</v>
      </c>
      <c r="K140" s="252" t="s">
        <v>1195</v>
      </c>
      <c r="L140" s="257"/>
      <c r="M140" s="258" t="s">
        <v>1</v>
      </c>
      <c r="N140" s="259" t="s">
        <v>38</v>
      </c>
      <c r="O140" s="85"/>
      <c r="P140" s="233">
        <f>O140*H140</f>
        <v>0</v>
      </c>
      <c r="Q140" s="233">
        <v>0.01848</v>
      </c>
      <c r="R140" s="233">
        <f>Q140*H140</f>
        <v>0.16816799999999998</v>
      </c>
      <c r="S140" s="233">
        <v>0</v>
      </c>
      <c r="T140" s="234">
        <f>S140*H140</f>
        <v>0</v>
      </c>
      <c r="AR140" s="235" t="s">
        <v>285</v>
      </c>
      <c r="AT140" s="235" t="s">
        <v>281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221</v>
      </c>
      <c r="BM140" s="235" t="s">
        <v>2220</v>
      </c>
    </row>
    <row r="141" s="1" customFormat="1" ht="16.5" customHeight="1">
      <c r="B141" s="37"/>
      <c r="C141" s="224" t="s">
        <v>325</v>
      </c>
      <c r="D141" s="224" t="s">
        <v>209</v>
      </c>
      <c r="E141" s="225" t="s">
        <v>2221</v>
      </c>
      <c r="F141" s="226" t="s">
        <v>2222</v>
      </c>
      <c r="G141" s="227" t="s">
        <v>212</v>
      </c>
      <c r="H141" s="228">
        <v>1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0.033000000000000002</v>
      </c>
      <c r="R141" s="233">
        <f>Q141*H141</f>
        <v>0.033000000000000002</v>
      </c>
      <c r="S141" s="233">
        <v>0</v>
      </c>
      <c r="T141" s="234">
        <f>S141*H141</f>
        <v>0</v>
      </c>
      <c r="AR141" s="235" t="s">
        <v>221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221</v>
      </c>
      <c r="BM141" s="235" t="s">
        <v>2223</v>
      </c>
    </row>
    <row r="142" s="1" customFormat="1" ht="16.5" customHeight="1">
      <c r="B142" s="37"/>
      <c r="C142" s="250" t="s">
        <v>329</v>
      </c>
      <c r="D142" s="250" t="s">
        <v>281</v>
      </c>
      <c r="E142" s="251" t="s">
        <v>2224</v>
      </c>
      <c r="F142" s="252" t="s">
        <v>2225</v>
      </c>
      <c r="G142" s="253" t="s">
        <v>212</v>
      </c>
      <c r="H142" s="254">
        <v>1</v>
      </c>
      <c r="I142" s="255"/>
      <c r="J142" s="256">
        <f>ROUND(I142*H142,2)</f>
        <v>0</v>
      </c>
      <c r="K142" s="252" t="s">
        <v>1</v>
      </c>
      <c r="L142" s="257"/>
      <c r="M142" s="258" t="s">
        <v>1</v>
      </c>
      <c r="N142" s="259" t="s">
        <v>38</v>
      </c>
      <c r="O142" s="85"/>
      <c r="P142" s="233">
        <f>O142*H142</f>
        <v>0</v>
      </c>
      <c r="Q142" s="233">
        <v>0.051999999999999998</v>
      </c>
      <c r="R142" s="233">
        <f>Q142*H142</f>
        <v>0.051999999999999998</v>
      </c>
      <c r="S142" s="233">
        <v>0</v>
      </c>
      <c r="T142" s="234">
        <f>S142*H142</f>
        <v>0</v>
      </c>
      <c r="AR142" s="235" t="s">
        <v>285</v>
      </c>
      <c r="AT142" s="235" t="s">
        <v>281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221</v>
      </c>
      <c r="BM142" s="235" t="s">
        <v>2226</v>
      </c>
    </row>
    <row r="143" s="1" customFormat="1" ht="16.5" customHeight="1">
      <c r="B143" s="37"/>
      <c r="C143" s="224" t="s">
        <v>8</v>
      </c>
      <c r="D143" s="224" t="s">
        <v>209</v>
      </c>
      <c r="E143" s="225" t="s">
        <v>2227</v>
      </c>
      <c r="F143" s="226" t="s">
        <v>2228</v>
      </c>
      <c r="G143" s="227" t="s">
        <v>212</v>
      </c>
      <c r="H143" s="228">
        <v>1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0.037999999999999999</v>
      </c>
      <c r="R143" s="233">
        <f>Q143*H143</f>
        <v>0.037999999999999999</v>
      </c>
      <c r="S143" s="233">
        <v>0</v>
      </c>
      <c r="T143" s="234">
        <f>S143*H143</f>
        <v>0</v>
      </c>
      <c r="AR143" s="235" t="s">
        <v>221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221</v>
      </c>
      <c r="BM143" s="235" t="s">
        <v>2229</v>
      </c>
    </row>
    <row r="144" s="1" customFormat="1" ht="16.5" customHeight="1">
      <c r="B144" s="37"/>
      <c r="C144" s="224" t="s">
        <v>336</v>
      </c>
      <c r="D144" s="224" t="s">
        <v>209</v>
      </c>
      <c r="E144" s="225" t="s">
        <v>2230</v>
      </c>
      <c r="F144" s="226" t="s">
        <v>2231</v>
      </c>
      <c r="G144" s="227" t="s">
        <v>212</v>
      </c>
      <c r="H144" s="228">
        <v>1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0.018599999999999998</v>
      </c>
      <c r="R144" s="233">
        <f>Q144*H144</f>
        <v>0.018599999999999998</v>
      </c>
      <c r="S144" s="233">
        <v>0</v>
      </c>
      <c r="T144" s="234">
        <f>S144*H144</f>
        <v>0</v>
      </c>
      <c r="AR144" s="235" t="s">
        <v>221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221</v>
      </c>
      <c r="BM144" s="235" t="s">
        <v>2232</v>
      </c>
    </row>
    <row r="145" s="1" customFormat="1" ht="16.5" customHeight="1">
      <c r="B145" s="37"/>
      <c r="C145" s="224" t="s">
        <v>341</v>
      </c>
      <c r="D145" s="224" t="s">
        <v>209</v>
      </c>
      <c r="E145" s="225" t="s">
        <v>2233</v>
      </c>
      <c r="F145" s="226" t="s">
        <v>2234</v>
      </c>
      <c r="G145" s="227" t="s">
        <v>212</v>
      </c>
      <c r="H145" s="228">
        <v>1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0.0047000000000000002</v>
      </c>
      <c r="R145" s="233">
        <f>Q145*H145</f>
        <v>0.0047000000000000002</v>
      </c>
      <c r="S145" s="233">
        <v>0</v>
      </c>
      <c r="T145" s="234">
        <f>S145*H145</f>
        <v>0</v>
      </c>
      <c r="AR145" s="235" t="s">
        <v>221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221</v>
      </c>
      <c r="BM145" s="235" t="s">
        <v>2235</v>
      </c>
    </row>
    <row r="146" s="1" customFormat="1" ht="24" customHeight="1">
      <c r="B146" s="37"/>
      <c r="C146" s="250" t="s">
        <v>345</v>
      </c>
      <c r="D146" s="250" t="s">
        <v>281</v>
      </c>
      <c r="E146" s="251" t="s">
        <v>2236</v>
      </c>
      <c r="F146" s="252" t="s">
        <v>2237</v>
      </c>
      <c r="G146" s="253" t="s">
        <v>212</v>
      </c>
      <c r="H146" s="254">
        <v>2</v>
      </c>
      <c r="I146" s="255"/>
      <c r="J146" s="256">
        <f>ROUND(I146*H146,2)</f>
        <v>0</v>
      </c>
      <c r="K146" s="252" t="s">
        <v>1195</v>
      </c>
      <c r="L146" s="257"/>
      <c r="M146" s="258" t="s">
        <v>1</v>
      </c>
      <c r="N146" s="259" t="s">
        <v>38</v>
      </c>
      <c r="O146" s="85"/>
      <c r="P146" s="233">
        <f>O146*H146</f>
        <v>0</v>
      </c>
      <c r="Q146" s="233">
        <v>0.052560000000000003</v>
      </c>
      <c r="R146" s="233">
        <f>Q146*H146</f>
        <v>0.10512000000000001</v>
      </c>
      <c r="S146" s="233">
        <v>0</v>
      </c>
      <c r="T146" s="234">
        <f>S146*H146</f>
        <v>0</v>
      </c>
      <c r="AR146" s="235" t="s">
        <v>285</v>
      </c>
      <c r="AT146" s="235" t="s">
        <v>281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221</v>
      </c>
      <c r="BM146" s="235" t="s">
        <v>2238</v>
      </c>
    </row>
    <row r="147" s="1" customFormat="1" ht="24" customHeight="1">
      <c r="B147" s="37"/>
      <c r="C147" s="250" t="s">
        <v>349</v>
      </c>
      <c r="D147" s="250" t="s">
        <v>281</v>
      </c>
      <c r="E147" s="251" t="s">
        <v>2239</v>
      </c>
      <c r="F147" s="252" t="s">
        <v>2240</v>
      </c>
      <c r="G147" s="253" t="s">
        <v>212</v>
      </c>
      <c r="H147" s="254">
        <v>1</v>
      </c>
      <c r="I147" s="255"/>
      <c r="J147" s="256">
        <f>ROUND(I147*H147,2)</f>
        <v>0</v>
      </c>
      <c r="K147" s="252" t="s">
        <v>1195</v>
      </c>
      <c r="L147" s="257"/>
      <c r="M147" s="258" t="s">
        <v>1</v>
      </c>
      <c r="N147" s="259" t="s">
        <v>38</v>
      </c>
      <c r="O147" s="85"/>
      <c r="P147" s="233">
        <f>O147*H147</f>
        <v>0</v>
      </c>
      <c r="Q147" s="233">
        <v>0.0093600000000000003</v>
      </c>
      <c r="R147" s="233">
        <f>Q147*H147</f>
        <v>0.0093600000000000003</v>
      </c>
      <c r="S147" s="233">
        <v>0</v>
      </c>
      <c r="T147" s="234">
        <f>S147*H147</f>
        <v>0</v>
      </c>
      <c r="AR147" s="235" t="s">
        <v>285</v>
      </c>
      <c r="AT147" s="235" t="s">
        <v>281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221</v>
      </c>
      <c r="BM147" s="235" t="s">
        <v>2241</v>
      </c>
    </row>
    <row r="148" s="1" customFormat="1" ht="48" customHeight="1">
      <c r="B148" s="37"/>
      <c r="C148" s="224" t="s">
        <v>353</v>
      </c>
      <c r="D148" s="224" t="s">
        <v>209</v>
      </c>
      <c r="E148" s="225" t="s">
        <v>2242</v>
      </c>
      <c r="F148" s="226" t="s">
        <v>2243</v>
      </c>
      <c r="G148" s="227" t="s">
        <v>212</v>
      </c>
      <c r="H148" s="228">
        <v>1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0.14999999999999999</v>
      </c>
      <c r="R148" s="233">
        <f>Q148*H148</f>
        <v>0.14999999999999999</v>
      </c>
      <c r="S148" s="233">
        <v>0</v>
      </c>
      <c r="T148" s="234">
        <f>S148*H148</f>
        <v>0</v>
      </c>
      <c r="AR148" s="235" t="s">
        <v>221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221</v>
      </c>
      <c r="BM148" s="235" t="s">
        <v>2244</v>
      </c>
    </row>
    <row r="149" s="1" customFormat="1" ht="16.5" customHeight="1">
      <c r="B149" s="37"/>
      <c r="C149" s="250" t="s">
        <v>7</v>
      </c>
      <c r="D149" s="250" t="s">
        <v>281</v>
      </c>
      <c r="E149" s="251" t="s">
        <v>2245</v>
      </c>
      <c r="F149" s="252" t="s">
        <v>2246</v>
      </c>
      <c r="G149" s="253" t="s">
        <v>212</v>
      </c>
      <c r="H149" s="254">
        <v>1</v>
      </c>
      <c r="I149" s="255"/>
      <c r="J149" s="256">
        <f>ROUND(I149*H149,2)</f>
        <v>0</v>
      </c>
      <c r="K149" s="252" t="s">
        <v>1</v>
      </c>
      <c r="L149" s="257"/>
      <c r="M149" s="258" t="s">
        <v>1</v>
      </c>
      <c r="N149" s="259" t="s">
        <v>38</v>
      </c>
      <c r="O149" s="85"/>
      <c r="P149" s="233">
        <f>O149*H149</f>
        <v>0</v>
      </c>
      <c r="Q149" s="233">
        <v>0.051999999999999998</v>
      </c>
      <c r="R149" s="233">
        <f>Q149*H149</f>
        <v>0.051999999999999998</v>
      </c>
      <c r="S149" s="233">
        <v>0</v>
      </c>
      <c r="T149" s="234">
        <f>S149*H149</f>
        <v>0</v>
      </c>
      <c r="AR149" s="235" t="s">
        <v>285</v>
      </c>
      <c r="AT149" s="235" t="s">
        <v>281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221</v>
      </c>
      <c r="BM149" s="235" t="s">
        <v>2247</v>
      </c>
    </row>
    <row r="150" s="1" customFormat="1" ht="48" customHeight="1">
      <c r="B150" s="37"/>
      <c r="C150" s="224" t="s">
        <v>360</v>
      </c>
      <c r="D150" s="224" t="s">
        <v>209</v>
      </c>
      <c r="E150" s="225" t="s">
        <v>2248</v>
      </c>
      <c r="F150" s="226" t="s">
        <v>2249</v>
      </c>
      <c r="G150" s="227" t="s">
        <v>212</v>
      </c>
      <c r="H150" s="228">
        <v>1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0.14999999999999999</v>
      </c>
      <c r="R150" s="233">
        <f>Q150*H150</f>
        <v>0.14999999999999999</v>
      </c>
      <c r="S150" s="233">
        <v>0</v>
      </c>
      <c r="T150" s="234">
        <f>S150*H150</f>
        <v>0</v>
      </c>
      <c r="AR150" s="235" t="s">
        <v>221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221</v>
      </c>
      <c r="BM150" s="235" t="s">
        <v>2250</v>
      </c>
    </row>
    <row r="151" s="1" customFormat="1" ht="16.5" customHeight="1">
      <c r="B151" s="37"/>
      <c r="C151" s="250" t="s">
        <v>364</v>
      </c>
      <c r="D151" s="250" t="s">
        <v>281</v>
      </c>
      <c r="E151" s="251" t="s">
        <v>2251</v>
      </c>
      <c r="F151" s="252" t="s">
        <v>2252</v>
      </c>
      <c r="G151" s="253" t="s">
        <v>212</v>
      </c>
      <c r="H151" s="254">
        <v>1</v>
      </c>
      <c r="I151" s="255"/>
      <c r="J151" s="256">
        <f>ROUND(I151*H151,2)</f>
        <v>0</v>
      </c>
      <c r="K151" s="252" t="s">
        <v>1</v>
      </c>
      <c r="L151" s="257"/>
      <c r="M151" s="258" t="s">
        <v>1</v>
      </c>
      <c r="N151" s="259" t="s">
        <v>38</v>
      </c>
      <c r="O151" s="85"/>
      <c r="P151" s="233">
        <f>O151*H151</f>
        <v>0</v>
      </c>
      <c r="Q151" s="233">
        <v>0.051999999999999998</v>
      </c>
      <c r="R151" s="233">
        <f>Q151*H151</f>
        <v>0.051999999999999998</v>
      </c>
      <c r="S151" s="233">
        <v>0</v>
      </c>
      <c r="T151" s="234">
        <f>S151*H151</f>
        <v>0</v>
      </c>
      <c r="AR151" s="235" t="s">
        <v>285</v>
      </c>
      <c r="AT151" s="235" t="s">
        <v>281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221</v>
      </c>
      <c r="BM151" s="235" t="s">
        <v>2253</v>
      </c>
    </row>
    <row r="152" s="1" customFormat="1" ht="16.5" customHeight="1">
      <c r="B152" s="37"/>
      <c r="C152" s="224" t="s">
        <v>368</v>
      </c>
      <c r="D152" s="224" t="s">
        <v>209</v>
      </c>
      <c r="E152" s="225" t="s">
        <v>2254</v>
      </c>
      <c r="F152" s="226" t="s">
        <v>2255</v>
      </c>
      <c r="G152" s="227" t="s">
        <v>212</v>
      </c>
      <c r="H152" s="228">
        <v>1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0.0141</v>
      </c>
      <c r="R152" s="233">
        <f>Q152*H152</f>
        <v>0.0141</v>
      </c>
      <c r="S152" s="233">
        <v>0</v>
      </c>
      <c r="T152" s="234">
        <f>S152*H152</f>
        <v>0</v>
      </c>
      <c r="AR152" s="235" t="s">
        <v>221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221</v>
      </c>
      <c r="BM152" s="235" t="s">
        <v>2256</v>
      </c>
    </row>
    <row r="153" s="1" customFormat="1" ht="24" customHeight="1">
      <c r="B153" s="37"/>
      <c r="C153" s="224" t="s">
        <v>372</v>
      </c>
      <c r="D153" s="224" t="s">
        <v>209</v>
      </c>
      <c r="E153" s="225" t="s">
        <v>2257</v>
      </c>
      <c r="F153" s="226" t="s">
        <v>2258</v>
      </c>
      <c r="G153" s="227" t="s">
        <v>617</v>
      </c>
      <c r="H153" s="228">
        <v>85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0.001</v>
      </c>
      <c r="R153" s="233">
        <f>Q153*H153</f>
        <v>0.085000000000000006</v>
      </c>
      <c r="S153" s="233">
        <v>0</v>
      </c>
      <c r="T153" s="234">
        <f>S153*H153</f>
        <v>0</v>
      </c>
      <c r="AR153" s="235" t="s">
        <v>221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221</v>
      </c>
      <c r="BM153" s="235" t="s">
        <v>2259</v>
      </c>
    </row>
    <row r="154" s="1" customFormat="1" ht="24" customHeight="1">
      <c r="B154" s="37"/>
      <c r="C154" s="224" t="s">
        <v>376</v>
      </c>
      <c r="D154" s="224" t="s">
        <v>209</v>
      </c>
      <c r="E154" s="225" t="s">
        <v>2260</v>
      </c>
      <c r="F154" s="226" t="s">
        <v>2261</v>
      </c>
      <c r="G154" s="227" t="s">
        <v>212</v>
      </c>
      <c r="H154" s="228">
        <v>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0.055</v>
      </c>
      <c r="R154" s="233">
        <f>Q154*H154</f>
        <v>0.055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2262</v>
      </c>
    </row>
    <row r="155" s="1" customFormat="1" ht="16.5" customHeight="1">
      <c r="B155" s="37"/>
      <c r="C155" s="224" t="s">
        <v>384</v>
      </c>
      <c r="D155" s="224" t="s">
        <v>209</v>
      </c>
      <c r="E155" s="225" t="s">
        <v>2263</v>
      </c>
      <c r="F155" s="226" t="s">
        <v>2264</v>
      </c>
      <c r="G155" s="227" t="s">
        <v>2265</v>
      </c>
      <c r="H155" s="228">
        <v>1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0.0054999999999999997</v>
      </c>
      <c r="R155" s="233">
        <f>Q155*H155</f>
        <v>0.0054999999999999997</v>
      </c>
      <c r="S155" s="233">
        <v>0</v>
      </c>
      <c r="T155" s="234">
        <f>S155*H155</f>
        <v>0</v>
      </c>
      <c r="AR155" s="235" t="s">
        <v>221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221</v>
      </c>
      <c r="BM155" s="235" t="s">
        <v>2266</v>
      </c>
    </row>
    <row r="156" s="10" customFormat="1" ht="22.8" customHeight="1">
      <c r="B156" s="210"/>
      <c r="C156" s="211"/>
      <c r="D156" s="212" t="s">
        <v>72</v>
      </c>
      <c r="E156" s="248" t="s">
        <v>309</v>
      </c>
      <c r="F156" s="248" t="s">
        <v>2267</v>
      </c>
      <c r="G156" s="211"/>
      <c r="H156" s="211"/>
      <c r="I156" s="214"/>
      <c r="J156" s="249">
        <f>BK156</f>
        <v>0</v>
      </c>
      <c r="K156" s="211"/>
      <c r="L156" s="216"/>
      <c r="M156" s="217"/>
      <c r="N156" s="218"/>
      <c r="O156" s="218"/>
      <c r="P156" s="219">
        <f>SUM(P157:P161)</f>
        <v>0</v>
      </c>
      <c r="Q156" s="218"/>
      <c r="R156" s="219">
        <f>SUM(R157:R161)</f>
        <v>0.096600000000000005</v>
      </c>
      <c r="S156" s="218"/>
      <c r="T156" s="220">
        <f>SUM(T157:T161)</f>
        <v>0</v>
      </c>
      <c r="AR156" s="221" t="s">
        <v>81</v>
      </c>
      <c r="AT156" s="222" t="s">
        <v>72</v>
      </c>
      <c r="AU156" s="222" t="s">
        <v>81</v>
      </c>
      <c r="AY156" s="221" t="s">
        <v>208</v>
      </c>
      <c r="BK156" s="223">
        <f>SUM(BK157:BK161)</f>
        <v>0</v>
      </c>
    </row>
    <row r="157" s="1" customFormat="1" ht="24" customHeight="1">
      <c r="B157" s="37"/>
      <c r="C157" s="224" t="s">
        <v>388</v>
      </c>
      <c r="D157" s="224" t="s">
        <v>209</v>
      </c>
      <c r="E157" s="225" t="s">
        <v>2268</v>
      </c>
      <c r="F157" s="226" t="s">
        <v>2269</v>
      </c>
      <c r="G157" s="227" t="s">
        <v>712</v>
      </c>
      <c r="H157" s="228">
        <v>60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83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2270</v>
      </c>
    </row>
    <row r="158" s="1" customFormat="1" ht="24" customHeight="1">
      <c r="B158" s="37"/>
      <c r="C158" s="224" t="s">
        <v>392</v>
      </c>
      <c r="D158" s="224" t="s">
        <v>209</v>
      </c>
      <c r="E158" s="225" t="s">
        <v>2271</v>
      </c>
      <c r="F158" s="226" t="s">
        <v>2272</v>
      </c>
      <c r="G158" s="227" t="s">
        <v>712</v>
      </c>
      <c r="H158" s="228">
        <v>60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0.0016100000000000001</v>
      </c>
      <c r="R158" s="233">
        <f>Q158*H158</f>
        <v>0.096600000000000005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83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2273</v>
      </c>
    </row>
    <row r="159" s="1" customFormat="1" ht="24" customHeight="1">
      <c r="B159" s="37"/>
      <c r="C159" s="224" t="s">
        <v>396</v>
      </c>
      <c r="D159" s="224" t="s">
        <v>209</v>
      </c>
      <c r="E159" s="225" t="s">
        <v>2274</v>
      </c>
      <c r="F159" s="226" t="s">
        <v>2275</v>
      </c>
      <c r="G159" s="227" t="s">
        <v>712</v>
      </c>
      <c r="H159" s="228">
        <v>60</v>
      </c>
      <c r="I159" s="229"/>
      <c r="J159" s="230">
        <f>ROUND(I159*H159,2)</f>
        <v>0</v>
      </c>
      <c r="K159" s="226" t="s">
        <v>1</v>
      </c>
      <c r="L159" s="42"/>
      <c r="M159" s="231" t="s">
        <v>1</v>
      </c>
      <c r="N159" s="232" t="s">
        <v>38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221</v>
      </c>
      <c r="AT159" s="235" t="s">
        <v>209</v>
      </c>
      <c r="AU159" s="235" t="s">
        <v>83</v>
      </c>
      <c r="AY159" s="16" t="s">
        <v>208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81</v>
      </c>
      <c r="BK159" s="236">
        <f>ROUND(I159*H159,2)</f>
        <v>0</v>
      </c>
      <c r="BL159" s="16" t="s">
        <v>221</v>
      </c>
      <c r="BM159" s="235" t="s">
        <v>2276</v>
      </c>
    </row>
    <row r="160" s="1" customFormat="1" ht="16.5" customHeight="1">
      <c r="B160" s="37"/>
      <c r="C160" s="224" t="s">
        <v>400</v>
      </c>
      <c r="D160" s="224" t="s">
        <v>209</v>
      </c>
      <c r="E160" s="225" t="s">
        <v>2277</v>
      </c>
      <c r="F160" s="226" t="s">
        <v>2278</v>
      </c>
      <c r="G160" s="227" t="s">
        <v>1227</v>
      </c>
      <c r="H160" s="228">
        <v>0.5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83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2279</v>
      </c>
    </row>
    <row r="161" s="1" customFormat="1" ht="24" customHeight="1">
      <c r="B161" s="37"/>
      <c r="C161" s="224" t="s">
        <v>404</v>
      </c>
      <c r="D161" s="224" t="s">
        <v>209</v>
      </c>
      <c r="E161" s="225" t="s">
        <v>2280</v>
      </c>
      <c r="F161" s="226" t="s">
        <v>2281</v>
      </c>
      <c r="G161" s="227" t="s">
        <v>1227</v>
      </c>
      <c r="H161" s="228">
        <v>0.5</v>
      </c>
      <c r="I161" s="229"/>
      <c r="J161" s="230">
        <f>ROUND(I161*H161,2)</f>
        <v>0</v>
      </c>
      <c r="K161" s="226" t="s">
        <v>1</v>
      </c>
      <c r="L161" s="42"/>
      <c r="M161" s="231" t="s">
        <v>1</v>
      </c>
      <c r="N161" s="232" t="s">
        <v>38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221</v>
      </c>
      <c r="AT161" s="235" t="s">
        <v>209</v>
      </c>
      <c r="AU161" s="235" t="s">
        <v>83</v>
      </c>
      <c r="AY161" s="16" t="s">
        <v>208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81</v>
      </c>
      <c r="BK161" s="236">
        <f>ROUND(I161*H161,2)</f>
        <v>0</v>
      </c>
      <c r="BL161" s="16" t="s">
        <v>221</v>
      </c>
      <c r="BM161" s="235" t="s">
        <v>2282</v>
      </c>
    </row>
    <row r="162" s="10" customFormat="1" ht="25.92" customHeight="1">
      <c r="B162" s="210"/>
      <c r="C162" s="211"/>
      <c r="D162" s="212" t="s">
        <v>72</v>
      </c>
      <c r="E162" s="213" t="s">
        <v>1200</v>
      </c>
      <c r="F162" s="213" t="s">
        <v>2003</v>
      </c>
      <c r="G162" s="211"/>
      <c r="H162" s="211"/>
      <c r="I162" s="214"/>
      <c r="J162" s="215">
        <f>BK162</f>
        <v>0</v>
      </c>
      <c r="K162" s="211"/>
      <c r="L162" s="216"/>
      <c r="M162" s="217"/>
      <c r="N162" s="218"/>
      <c r="O162" s="218"/>
      <c r="P162" s="219">
        <f>P163+P171</f>
        <v>0</v>
      </c>
      <c r="Q162" s="218"/>
      <c r="R162" s="219">
        <f>R163+R171</f>
        <v>2.1151400000000002</v>
      </c>
      <c r="S162" s="218"/>
      <c r="T162" s="220">
        <f>T163+T171</f>
        <v>0</v>
      </c>
      <c r="AR162" s="221" t="s">
        <v>83</v>
      </c>
      <c r="AT162" s="222" t="s">
        <v>72</v>
      </c>
      <c r="AU162" s="222" t="s">
        <v>73</v>
      </c>
      <c r="AY162" s="221" t="s">
        <v>208</v>
      </c>
      <c r="BK162" s="223">
        <f>BK163+BK171</f>
        <v>0</v>
      </c>
    </row>
    <row r="163" s="10" customFormat="1" ht="22.8" customHeight="1">
      <c r="B163" s="210"/>
      <c r="C163" s="211"/>
      <c r="D163" s="212" t="s">
        <v>72</v>
      </c>
      <c r="E163" s="248" t="s">
        <v>1202</v>
      </c>
      <c r="F163" s="248" t="s">
        <v>2283</v>
      </c>
      <c r="G163" s="211"/>
      <c r="H163" s="211"/>
      <c r="I163" s="214"/>
      <c r="J163" s="249">
        <f>BK163</f>
        <v>0</v>
      </c>
      <c r="K163" s="211"/>
      <c r="L163" s="216"/>
      <c r="M163" s="217"/>
      <c r="N163" s="218"/>
      <c r="O163" s="218"/>
      <c r="P163" s="219">
        <f>SUM(P164:P170)</f>
        <v>0</v>
      </c>
      <c r="Q163" s="218"/>
      <c r="R163" s="219">
        <f>SUM(R164:R170)</f>
        <v>2.1151400000000002</v>
      </c>
      <c r="S163" s="218"/>
      <c r="T163" s="220">
        <f>SUM(T164:T170)</f>
        <v>0</v>
      </c>
      <c r="AR163" s="221" t="s">
        <v>81</v>
      </c>
      <c r="AT163" s="222" t="s">
        <v>72</v>
      </c>
      <c r="AU163" s="222" t="s">
        <v>81</v>
      </c>
      <c r="AY163" s="221" t="s">
        <v>208</v>
      </c>
      <c r="BK163" s="223">
        <f>SUM(BK164:BK170)</f>
        <v>0</v>
      </c>
    </row>
    <row r="164" s="1" customFormat="1" ht="24" customHeight="1">
      <c r="B164" s="37"/>
      <c r="C164" s="224" t="s">
        <v>408</v>
      </c>
      <c r="D164" s="224" t="s">
        <v>209</v>
      </c>
      <c r="E164" s="225" t="s">
        <v>2284</v>
      </c>
      <c r="F164" s="226" t="s">
        <v>2285</v>
      </c>
      <c r="G164" s="227" t="s">
        <v>712</v>
      </c>
      <c r="H164" s="228">
        <v>3.5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38</v>
      </c>
      <c r="O164" s="85"/>
      <c r="P164" s="233">
        <f>O164*H164</f>
        <v>0</v>
      </c>
      <c r="Q164" s="233">
        <v>0.0030000000000000001</v>
      </c>
      <c r="R164" s="233">
        <f>Q164*H164</f>
        <v>0.010500000000000001</v>
      </c>
      <c r="S164" s="233">
        <v>0</v>
      </c>
      <c r="T164" s="234">
        <f>S164*H164</f>
        <v>0</v>
      </c>
      <c r="AR164" s="235" t="s">
        <v>336</v>
      </c>
      <c r="AT164" s="235" t="s">
        <v>209</v>
      </c>
      <c r="AU164" s="235" t="s">
        <v>83</v>
      </c>
      <c r="AY164" s="16" t="s">
        <v>208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81</v>
      </c>
      <c r="BK164" s="236">
        <f>ROUND(I164*H164,2)</f>
        <v>0</v>
      </c>
      <c r="BL164" s="16" t="s">
        <v>336</v>
      </c>
      <c r="BM164" s="235" t="s">
        <v>2286</v>
      </c>
    </row>
    <row r="165" s="1" customFormat="1" ht="24" customHeight="1">
      <c r="B165" s="37"/>
      <c r="C165" s="224" t="s">
        <v>412</v>
      </c>
      <c r="D165" s="224" t="s">
        <v>209</v>
      </c>
      <c r="E165" s="225" t="s">
        <v>2287</v>
      </c>
      <c r="F165" s="226" t="s">
        <v>2288</v>
      </c>
      <c r="G165" s="227" t="s">
        <v>712</v>
      </c>
      <c r="H165" s="228">
        <v>3.5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0.0086599999999999993</v>
      </c>
      <c r="R165" s="233">
        <f>Q165*H165</f>
        <v>0.030309999999999997</v>
      </c>
      <c r="S165" s="233">
        <v>0</v>
      </c>
      <c r="T165" s="234">
        <f>S165*H165</f>
        <v>0</v>
      </c>
      <c r="AR165" s="235" t="s">
        <v>336</v>
      </c>
      <c r="AT165" s="235" t="s">
        <v>209</v>
      </c>
      <c r="AU165" s="235" t="s">
        <v>83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336</v>
      </c>
      <c r="BM165" s="235" t="s">
        <v>2289</v>
      </c>
    </row>
    <row r="166" s="1" customFormat="1" ht="24" customHeight="1">
      <c r="B166" s="37"/>
      <c r="C166" s="224" t="s">
        <v>416</v>
      </c>
      <c r="D166" s="224" t="s">
        <v>209</v>
      </c>
      <c r="E166" s="225" t="s">
        <v>2290</v>
      </c>
      <c r="F166" s="226" t="s">
        <v>2291</v>
      </c>
      <c r="G166" s="227" t="s">
        <v>712</v>
      </c>
      <c r="H166" s="228">
        <v>8</v>
      </c>
      <c r="I166" s="229"/>
      <c r="J166" s="230">
        <f>ROUND(I166*H166,2)</f>
        <v>0</v>
      </c>
      <c r="K166" s="226" t="s">
        <v>1</v>
      </c>
      <c r="L166" s="42"/>
      <c r="M166" s="231" t="s">
        <v>1</v>
      </c>
      <c r="N166" s="232" t="s">
        <v>38</v>
      </c>
      <c r="O166" s="85"/>
      <c r="P166" s="233">
        <f>O166*H166</f>
        <v>0</v>
      </c>
      <c r="Q166" s="233">
        <v>0.0030000000000000001</v>
      </c>
      <c r="R166" s="233">
        <f>Q166*H166</f>
        <v>0.024</v>
      </c>
      <c r="S166" s="233">
        <v>0</v>
      </c>
      <c r="T166" s="234">
        <f>S166*H166</f>
        <v>0</v>
      </c>
      <c r="AR166" s="235" t="s">
        <v>336</v>
      </c>
      <c r="AT166" s="235" t="s">
        <v>209</v>
      </c>
      <c r="AU166" s="235" t="s">
        <v>83</v>
      </c>
      <c r="AY166" s="16" t="s">
        <v>208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81</v>
      </c>
      <c r="BK166" s="236">
        <f>ROUND(I166*H166,2)</f>
        <v>0</v>
      </c>
      <c r="BL166" s="16" t="s">
        <v>336</v>
      </c>
      <c r="BM166" s="235" t="s">
        <v>2292</v>
      </c>
    </row>
    <row r="167" s="1" customFormat="1" ht="24" customHeight="1">
      <c r="B167" s="37"/>
      <c r="C167" s="224" t="s">
        <v>418</v>
      </c>
      <c r="D167" s="224" t="s">
        <v>209</v>
      </c>
      <c r="E167" s="225" t="s">
        <v>2293</v>
      </c>
      <c r="F167" s="226" t="s">
        <v>2294</v>
      </c>
      <c r="G167" s="227" t="s">
        <v>712</v>
      </c>
      <c r="H167" s="228">
        <v>8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0.0086599999999999993</v>
      </c>
      <c r="R167" s="233">
        <f>Q167*H167</f>
        <v>0.069279999999999994</v>
      </c>
      <c r="S167" s="233">
        <v>0</v>
      </c>
      <c r="T167" s="234">
        <f>S167*H167</f>
        <v>0</v>
      </c>
      <c r="AR167" s="235" t="s">
        <v>336</v>
      </c>
      <c r="AT167" s="235" t="s">
        <v>209</v>
      </c>
      <c r="AU167" s="235" t="s">
        <v>83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336</v>
      </c>
      <c r="BM167" s="235" t="s">
        <v>2295</v>
      </c>
    </row>
    <row r="168" s="1" customFormat="1" ht="24" customHeight="1">
      <c r="B168" s="37"/>
      <c r="C168" s="224" t="s">
        <v>420</v>
      </c>
      <c r="D168" s="224" t="s">
        <v>209</v>
      </c>
      <c r="E168" s="225" t="s">
        <v>2296</v>
      </c>
      <c r="F168" s="226" t="s">
        <v>2297</v>
      </c>
      <c r="G168" s="227" t="s">
        <v>712</v>
      </c>
      <c r="H168" s="228">
        <v>47.5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0.035000000000000003</v>
      </c>
      <c r="R168" s="233">
        <f>Q168*H168</f>
        <v>1.6625000000000001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83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2298</v>
      </c>
    </row>
    <row r="169" s="1" customFormat="1" ht="24" customHeight="1">
      <c r="B169" s="37"/>
      <c r="C169" s="224" t="s">
        <v>422</v>
      </c>
      <c r="D169" s="224" t="s">
        <v>209</v>
      </c>
      <c r="E169" s="225" t="s">
        <v>2299</v>
      </c>
      <c r="F169" s="226" t="s">
        <v>2300</v>
      </c>
      <c r="G169" s="227" t="s">
        <v>1227</v>
      </c>
      <c r="H169" s="228">
        <v>0.31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1</v>
      </c>
      <c r="R169" s="233">
        <f>Q169*H169</f>
        <v>0.31</v>
      </c>
      <c r="S169" s="233">
        <v>0</v>
      </c>
      <c r="T169" s="234">
        <f>S169*H169</f>
        <v>0</v>
      </c>
      <c r="AR169" s="235" t="s">
        <v>336</v>
      </c>
      <c r="AT169" s="235" t="s">
        <v>209</v>
      </c>
      <c r="AU169" s="235" t="s">
        <v>83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336</v>
      </c>
      <c r="BM169" s="235" t="s">
        <v>2301</v>
      </c>
    </row>
    <row r="170" s="1" customFormat="1" ht="16.5" customHeight="1">
      <c r="B170" s="37"/>
      <c r="C170" s="224" t="s">
        <v>424</v>
      </c>
      <c r="D170" s="224" t="s">
        <v>209</v>
      </c>
      <c r="E170" s="225" t="s">
        <v>2302</v>
      </c>
      <c r="F170" s="226" t="s">
        <v>2303</v>
      </c>
      <c r="G170" s="227" t="s">
        <v>712</v>
      </c>
      <c r="H170" s="228">
        <v>47.5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0.00018000000000000001</v>
      </c>
      <c r="R170" s="233">
        <f>Q170*H170</f>
        <v>0.0085500000000000003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83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2304</v>
      </c>
    </row>
    <row r="171" s="10" customFormat="1" ht="22.8" customHeight="1">
      <c r="B171" s="210"/>
      <c r="C171" s="211"/>
      <c r="D171" s="212" t="s">
        <v>72</v>
      </c>
      <c r="E171" s="248" t="s">
        <v>2305</v>
      </c>
      <c r="F171" s="248" t="s">
        <v>2306</v>
      </c>
      <c r="G171" s="211"/>
      <c r="H171" s="211"/>
      <c r="I171" s="214"/>
      <c r="J171" s="249">
        <f>BK171</f>
        <v>0</v>
      </c>
      <c r="K171" s="211"/>
      <c r="L171" s="216"/>
      <c r="M171" s="217"/>
      <c r="N171" s="218"/>
      <c r="O171" s="218"/>
      <c r="P171" s="219">
        <f>SUM(P172:P195)</f>
        <v>0</v>
      </c>
      <c r="Q171" s="218"/>
      <c r="R171" s="219">
        <f>SUM(R172:R195)</f>
        <v>0</v>
      </c>
      <c r="S171" s="218"/>
      <c r="T171" s="220">
        <f>SUM(T172:T195)</f>
        <v>0</v>
      </c>
      <c r="AR171" s="221" t="s">
        <v>83</v>
      </c>
      <c r="AT171" s="222" t="s">
        <v>72</v>
      </c>
      <c r="AU171" s="222" t="s">
        <v>81</v>
      </c>
      <c r="AY171" s="221" t="s">
        <v>208</v>
      </c>
      <c r="BK171" s="223">
        <f>SUM(BK172:BK195)</f>
        <v>0</v>
      </c>
    </row>
    <row r="172" s="1" customFormat="1" ht="16.5" customHeight="1">
      <c r="B172" s="37"/>
      <c r="C172" s="224" t="s">
        <v>426</v>
      </c>
      <c r="D172" s="224" t="s">
        <v>209</v>
      </c>
      <c r="E172" s="225" t="s">
        <v>2307</v>
      </c>
      <c r="F172" s="226" t="s">
        <v>2308</v>
      </c>
      <c r="G172" s="227" t="s">
        <v>212</v>
      </c>
      <c r="H172" s="228">
        <v>1</v>
      </c>
      <c r="I172" s="229"/>
      <c r="J172" s="230">
        <f>ROUND(I172*H172,2)</f>
        <v>0</v>
      </c>
      <c r="K172" s="226" t="s">
        <v>1195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336</v>
      </c>
      <c r="AT172" s="235" t="s">
        <v>209</v>
      </c>
      <c r="AU172" s="235" t="s">
        <v>83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336</v>
      </c>
      <c r="BM172" s="235" t="s">
        <v>2309</v>
      </c>
    </row>
    <row r="173" s="1" customFormat="1" ht="24" customHeight="1">
      <c r="B173" s="37"/>
      <c r="C173" s="224" t="s">
        <v>428</v>
      </c>
      <c r="D173" s="224" t="s">
        <v>209</v>
      </c>
      <c r="E173" s="225" t="s">
        <v>2310</v>
      </c>
      <c r="F173" s="226" t="s">
        <v>2311</v>
      </c>
      <c r="G173" s="227" t="s">
        <v>212</v>
      </c>
      <c r="H173" s="228">
        <v>2</v>
      </c>
      <c r="I173" s="229"/>
      <c r="J173" s="230">
        <f>ROUND(I173*H173,2)</f>
        <v>0</v>
      </c>
      <c r="K173" s="226" t="s">
        <v>1195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336</v>
      </c>
      <c r="AT173" s="235" t="s">
        <v>209</v>
      </c>
      <c r="AU173" s="235" t="s">
        <v>83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336</v>
      </c>
      <c r="BM173" s="235" t="s">
        <v>2312</v>
      </c>
    </row>
    <row r="174" s="1" customFormat="1" ht="24" customHeight="1">
      <c r="B174" s="37"/>
      <c r="C174" s="224" t="s">
        <v>431</v>
      </c>
      <c r="D174" s="224" t="s">
        <v>209</v>
      </c>
      <c r="E174" s="225" t="s">
        <v>2313</v>
      </c>
      <c r="F174" s="226" t="s">
        <v>2314</v>
      </c>
      <c r="G174" s="227" t="s">
        <v>212</v>
      </c>
      <c r="H174" s="228">
        <v>1</v>
      </c>
      <c r="I174" s="229"/>
      <c r="J174" s="230">
        <f>ROUND(I174*H174,2)</f>
        <v>0</v>
      </c>
      <c r="K174" s="226" t="s">
        <v>1195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336</v>
      </c>
      <c r="AT174" s="235" t="s">
        <v>209</v>
      </c>
      <c r="AU174" s="235" t="s">
        <v>83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336</v>
      </c>
      <c r="BM174" s="235" t="s">
        <v>2315</v>
      </c>
    </row>
    <row r="175" s="1" customFormat="1" ht="24" customHeight="1">
      <c r="B175" s="37"/>
      <c r="C175" s="224" t="s">
        <v>433</v>
      </c>
      <c r="D175" s="224" t="s">
        <v>209</v>
      </c>
      <c r="E175" s="225" t="s">
        <v>2316</v>
      </c>
      <c r="F175" s="226" t="s">
        <v>2317</v>
      </c>
      <c r="G175" s="227" t="s">
        <v>212</v>
      </c>
      <c r="H175" s="228">
        <v>1</v>
      </c>
      <c r="I175" s="229"/>
      <c r="J175" s="230">
        <f>ROUND(I175*H175,2)</f>
        <v>0</v>
      </c>
      <c r="K175" s="226" t="s">
        <v>1</v>
      </c>
      <c r="L175" s="42"/>
      <c r="M175" s="231" t="s">
        <v>1</v>
      </c>
      <c r="N175" s="232" t="s">
        <v>38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221</v>
      </c>
      <c r="AT175" s="235" t="s">
        <v>209</v>
      </c>
      <c r="AU175" s="235" t="s">
        <v>83</v>
      </c>
      <c r="AY175" s="16" t="s">
        <v>208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81</v>
      </c>
      <c r="BK175" s="236">
        <f>ROUND(I175*H175,2)</f>
        <v>0</v>
      </c>
      <c r="BL175" s="16" t="s">
        <v>221</v>
      </c>
      <c r="BM175" s="235" t="s">
        <v>2318</v>
      </c>
    </row>
    <row r="176" s="1" customFormat="1" ht="24" customHeight="1">
      <c r="B176" s="37"/>
      <c r="C176" s="224" t="s">
        <v>436</v>
      </c>
      <c r="D176" s="224" t="s">
        <v>209</v>
      </c>
      <c r="E176" s="225" t="s">
        <v>2319</v>
      </c>
      <c r="F176" s="226" t="s">
        <v>2320</v>
      </c>
      <c r="G176" s="227" t="s">
        <v>212</v>
      </c>
      <c r="H176" s="228">
        <v>1</v>
      </c>
      <c r="I176" s="229"/>
      <c r="J176" s="230">
        <f>ROUND(I176*H176,2)</f>
        <v>0</v>
      </c>
      <c r="K176" s="226" t="s">
        <v>1195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336</v>
      </c>
      <c r="AT176" s="235" t="s">
        <v>209</v>
      </c>
      <c r="AU176" s="235" t="s">
        <v>83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336</v>
      </c>
      <c r="BM176" s="235" t="s">
        <v>2321</v>
      </c>
    </row>
    <row r="177" s="1" customFormat="1" ht="24" customHeight="1">
      <c r="B177" s="37"/>
      <c r="C177" s="224" t="s">
        <v>439</v>
      </c>
      <c r="D177" s="224" t="s">
        <v>209</v>
      </c>
      <c r="E177" s="225" t="s">
        <v>2322</v>
      </c>
      <c r="F177" s="226" t="s">
        <v>2323</v>
      </c>
      <c r="G177" s="227" t="s">
        <v>212</v>
      </c>
      <c r="H177" s="228">
        <v>1</v>
      </c>
      <c r="I177" s="229"/>
      <c r="J177" s="230">
        <f>ROUND(I177*H177,2)</f>
        <v>0</v>
      </c>
      <c r="K177" s="226" t="s">
        <v>1195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336</v>
      </c>
      <c r="AT177" s="235" t="s">
        <v>209</v>
      </c>
      <c r="AU177" s="235" t="s">
        <v>83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336</v>
      </c>
      <c r="BM177" s="235" t="s">
        <v>2324</v>
      </c>
    </row>
    <row r="178" s="1" customFormat="1" ht="24" customHeight="1">
      <c r="B178" s="37"/>
      <c r="C178" s="224" t="s">
        <v>442</v>
      </c>
      <c r="D178" s="224" t="s">
        <v>209</v>
      </c>
      <c r="E178" s="225" t="s">
        <v>2325</v>
      </c>
      <c r="F178" s="226" t="s">
        <v>2326</v>
      </c>
      <c r="G178" s="227" t="s">
        <v>600</v>
      </c>
      <c r="H178" s="228">
        <v>1</v>
      </c>
      <c r="I178" s="229"/>
      <c r="J178" s="230">
        <f>ROUND(I178*H178,2)</f>
        <v>0</v>
      </c>
      <c r="K178" s="226" t="s">
        <v>1195</v>
      </c>
      <c r="L178" s="42"/>
      <c r="M178" s="231" t="s">
        <v>1</v>
      </c>
      <c r="N178" s="232" t="s">
        <v>38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336</v>
      </c>
      <c r="AT178" s="235" t="s">
        <v>209</v>
      </c>
      <c r="AU178" s="235" t="s">
        <v>83</v>
      </c>
      <c r="AY178" s="16" t="s">
        <v>208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81</v>
      </c>
      <c r="BK178" s="236">
        <f>ROUND(I178*H178,2)</f>
        <v>0</v>
      </c>
      <c r="BL178" s="16" t="s">
        <v>336</v>
      </c>
      <c r="BM178" s="235" t="s">
        <v>2327</v>
      </c>
    </row>
    <row r="179" s="1" customFormat="1" ht="24" customHeight="1">
      <c r="B179" s="37"/>
      <c r="C179" s="224" t="s">
        <v>445</v>
      </c>
      <c r="D179" s="224" t="s">
        <v>209</v>
      </c>
      <c r="E179" s="225" t="s">
        <v>2328</v>
      </c>
      <c r="F179" s="226" t="s">
        <v>2329</v>
      </c>
      <c r="G179" s="227" t="s">
        <v>600</v>
      </c>
      <c r="H179" s="228">
        <v>3</v>
      </c>
      <c r="I179" s="229"/>
      <c r="J179" s="230">
        <f>ROUND(I179*H179,2)</f>
        <v>0</v>
      </c>
      <c r="K179" s="226" t="s">
        <v>1195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336</v>
      </c>
      <c r="AT179" s="235" t="s">
        <v>209</v>
      </c>
      <c r="AU179" s="235" t="s">
        <v>83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336</v>
      </c>
      <c r="BM179" s="235" t="s">
        <v>2330</v>
      </c>
    </row>
    <row r="180" s="1" customFormat="1" ht="24" customHeight="1">
      <c r="B180" s="37"/>
      <c r="C180" s="224" t="s">
        <v>448</v>
      </c>
      <c r="D180" s="224" t="s">
        <v>209</v>
      </c>
      <c r="E180" s="225" t="s">
        <v>2331</v>
      </c>
      <c r="F180" s="226" t="s">
        <v>2332</v>
      </c>
      <c r="G180" s="227" t="s">
        <v>212</v>
      </c>
      <c r="H180" s="228">
        <v>1</v>
      </c>
      <c r="I180" s="229"/>
      <c r="J180" s="230">
        <f>ROUND(I180*H180,2)</f>
        <v>0</v>
      </c>
      <c r="K180" s="226" t="s">
        <v>1195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336</v>
      </c>
      <c r="AT180" s="235" t="s">
        <v>209</v>
      </c>
      <c r="AU180" s="235" t="s">
        <v>83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336</v>
      </c>
      <c r="BM180" s="235" t="s">
        <v>2333</v>
      </c>
    </row>
    <row r="181" s="1" customFormat="1" ht="24" customHeight="1">
      <c r="B181" s="37"/>
      <c r="C181" s="224" t="s">
        <v>451</v>
      </c>
      <c r="D181" s="224" t="s">
        <v>209</v>
      </c>
      <c r="E181" s="225" t="s">
        <v>2334</v>
      </c>
      <c r="F181" s="226" t="s">
        <v>2335</v>
      </c>
      <c r="G181" s="227" t="s">
        <v>212</v>
      </c>
      <c r="H181" s="228">
        <v>2</v>
      </c>
      <c r="I181" s="229"/>
      <c r="J181" s="230">
        <f>ROUND(I181*H181,2)</f>
        <v>0</v>
      </c>
      <c r="K181" s="226" t="s">
        <v>1195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336</v>
      </c>
      <c r="AT181" s="235" t="s">
        <v>209</v>
      </c>
      <c r="AU181" s="235" t="s">
        <v>83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336</v>
      </c>
      <c r="BM181" s="235" t="s">
        <v>2336</v>
      </c>
    </row>
    <row r="182" s="1" customFormat="1" ht="24" customHeight="1">
      <c r="B182" s="37"/>
      <c r="C182" s="224" t="s">
        <v>454</v>
      </c>
      <c r="D182" s="224" t="s">
        <v>209</v>
      </c>
      <c r="E182" s="225" t="s">
        <v>2337</v>
      </c>
      <c r="F182" s="226" t="s">
        <v>2338</v>
      </c>
      <c r="G182" s="227" t="s">
        <v>212</v>
      </c>
      <c r="H182" s="228">
        <v>2</v>
      </c>
      <c r="I182" s="229"/>
      <c r="J182" s="230">
        <f>ROUND(I182*H182,2)</f>
        <v>0</v>
      </c>
      <c r="K182" s="226" t="s">
        <v>1195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336</v>
      </c>
      <c r="AT182" s="235" t="s">
        <v>209</v>
      </c>
      <c r="AU182" s="235" t="s">
        <v>83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336</v>
      </c>
      <c r="BM182" s="235" t="s">
        <v>2339</v>
      </c>
    </row>
    <row r="183" s="1" customFormat="1" ht="24" customHeight="1">
      <c r="B183" s="37"/>
      <c r="C183" s="224" t="s">
        <v>459</v>
      </c>
      <c r="D183" s="224" t="s">
        <v>209</v>
      </c>
      <c r="E183" s="225" t="s">
        <v>2340</v>
      </c>
      <c r="F183" s="226" t="s">
        <v>2341</v>
      </c>
      <c r="G183" s="227" t="s">
        <v>212</v>
      </c>
      <c r="H183" s="228">
        <v>1</v>
      </c>
      <c r="I183" s="229"/>
      <c r="J183" s="230">
        <f>ROUND(I183*H183,2)</f>
        <v>0</v>
      </c>
      <c r="K183" s="226" t="s">
        <v>1195</v>
      </c>
      <c r="L183" s="42"/>
      <c r="M183" s="231" t="s">
        <v>1</v>
      </c>
      <c r="N183" s="232" t="s">
        <v>38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336</v>
      </c>
      <c r="AT183" s="235" t="s">
        <v>209</v>
      </c>
      <c r="AU183" s="235" t="s">
        <v>83</v>
      </c>
      <c r="AY183" s="16" t="s">
        <v>208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81</v>
      </c>
      <c r="BK183" s="236">
        <f>ROUND(I183*H183,2)</f>
        <v>0</v>
      </c>
      <c r="BL183" s="16" t="s">
        <v>336</v>
      </c>
      <c r="BM183" s="235" t="s">
        <v>2342</v>
      </c>
    </row>
    <row r="184" s="1" customFormat="1" ht="24" customHeight="1">
      <c r="B184" s="37"/>
      <c r="C184" s="224" t="s">
        <v>464</v>
      </c>
      <c r="D184" s="224" t="s">
        <v>209</v>
      </c>
      <c r="E184" s="225" t="s">
        <v>2343</v>
      </c>
      <c r="F184" s="226" t="s">
        <v>2344</v>
      </c>
      <c r="G184" s="227" t="s">
        <v>212</v>
      </c>
      <c r="H184" s="228">
        <v>1</v>
      </c>
      <c r="I184" s="229"/>
      <c r="J184" s="230">
        <f>ROUND(I184*H184,2)</f>
        <v>0</v>
      </c>
      <c r="K184" s="226" t="s">
        <v>1195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336</v>
      </c>
      <c r="AT184" s="235" t="s">
        <v>209</v>
      </c>
      <c r="AU184" s="235" t="s">
        <v>83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336</v>
      </c>
      <c r="BM184" s="235" t="s">
        <v>2345</v>
      </c>
    </row>
    <row r="185" s="1" customFormat="1" ht="24" customHeight="1">
      <c r="B185" s="37"/>
      <c r="C185" s="224" t="s">
        <v>468</v>
      </c>
      <c r="D185" s="224" t="s">
        <v>209</v>
      </c>
      <c r="E185" s="225" t="s">
        <v>2346</v>
      </c>
      <c r="F185" s="226" t="s">
        <v>2347</v>
      </c>
      <c r="G185" s="227" t="s">
        <v>212</v>
      </c>
      <c r="H185" s="228">
        <v>1</v>
      </c>
      <c r="I185" s="229"/>
      <c r="J185" s="230">
        <f>ROUND(I185*H185,2)</f>
        <v>0</v>
      </c>
      <c r="K185" s="226" t="s">
        <v>1195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336</v>
      </c>
      <c r="AT185" s="235" t="s">
        <v>209</v>
      </c>
      <c r="AU185" s="235" t="s">
        <v>83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336</v>
      </c>
      <c r="BM185" s="235" t="s">
        <v>2348</v>
      </c>
    </row>
    <row r="186" s="1" customFormat="1" ht="24" customHeight="1">
      <c r="B186" s="37"/>
      <c r="C186" s="224" t="s">
        <v>472</v>
      </c>
      <c r="D186" s="224" t="s">
        <v>209</v>
      </c>
      <c r="E186" s="225" t="s">
        <v>2349</v>
      </c>
      <c r="F186" s="226" t="s">
        <v>2350</v>
      </c>
      <c r="G186" s="227" t="s">
        <v>212</v>
      </c>
      <c r="H186" s="228">
        <v>3</v>
      </c>
      <c r="I186" s="229"/>
      <c r="J186" s="230">
        <f>ROUND(I186*H186,2)</f>
        <v>0</v>
      </c>
      <c r="K186" s="226" t="s">
        <v>1195</v>
      </c>
      <c r="L186" s="42"/>
      <c r="M186" s="231" t="s">
        <v>1</v>
      </c>
      <c r="N186" s="232" t="s">
        <v>38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336</v>
      </c>
      <c r="AT186" s="235" t="s">
        <v>209</v>
      </c>
      <c r="AU186" s="235" t="s">
        <v>83</v>
      </c>
      <c r="AY186" s="16" t="s">
        <v>208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81</v>
      </c>
      <c r="BK186" s="236">
        <f>ROUND(I186*H186,2)</f>
        <v>0</v>
      </c>
      <c r="BL186" s="16" t="s">
        <v>336</v>
      </c>
      <c r="BM186" s="235" t="s">
        <v>2351</v>
      </c>
    </row>
    <row r="187" s="1" customFormat="1" ht="24" customHeight="1">
      <c r="B187" s="37"/>
      <c r="C187" s="224" t="s">
        <v>476</v>
      </c>
      <c r="D187" s="224" t="s">
        <v>209</v>
      </c>
      <c r="E187" s="225" t="s">
        <v>2352</v>
      </c>
      <c r="F187" s="226" t="s">
        <v>2353</v>
      </c>
      <c r="G187" s="227" t="s">
        <v>212</v>
      </c>
      <c r="H187" s="228">
        <v>1</v>
      </c>
      <c r="I187" s="229"/>
      <c r="J187" s="230">
        <f>ROUND(I187*H187,2)</f>
        <v>0</v>
      </c>
      <c r="K187" s="226" t="s">
        <v>1195</v>
      </c>
      <c r="L187" s="42"/>
      <c r="M187" s="231" t="s">
        <v>1</v>
      </c>
      <c r="N187" s="232" t="s">
        <v>38</v>
      </c>
      <c r="O187" s="85"/>
      <c r="P187" s="233">
        <f>O187*H187</f>
        <v>0</v>
      </c>
      <c r="Q187" s="233">
        <v>0</v>
      </c>
      <c r="R187" s="233">
        <f>Q187*H187</f>
        <v>0</v>
      </c>
      <c r="S187" s="233">
        <v>0</v>
      </c>
      <c r="T187" s="234">
        <f>S187*H187</f>
        <v>0</v>
      </c>
      <c r="AR187" s="235" t="s">
        <v>336</v>
      </c>
      <c r="AT187" s="235" t="s">
        <v>209</v>
      </c>
      <c r="AU187" s="235" t="s">
        <v>83</v>
      </c>
      <c r="AY187" s="16" t="s">
        <v>208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6" t="s">
        <v>81</v>
      </c>
      <c r="BK187" s="236">
        <f>ROUND(I187*H187,2)</f>
        <v>0</v>
      </c>
      <c r="BL187" s="16" t="s">
        <v>336</v>
      </c>
      <c r="BM187" s="235" t="s">
        <v>2354</v>
      </c>
    </row>
    <row r="188" s="1" customFormat="1" ht="16.5" customHeight="1">
      <c r="B188" s="37"/>
      <c r="C188" s="224" t="s">
        <v>480</v>
      </c>
      <c r="D188" s="224" t="s">
        <v>209</v>
      </c>
      <c r="E188" s="225" t="s">
        <v>2355</v>
      </c>
      <c r="F188" s="226" t="s">
        <v>2356</v>
      </c>
      <c r="G188" s="227" t="s">
        <v>212</v>
      </c>
      <c r="H188" s="228">
        <v>2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38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336</v>
      </c>
      <c r="AT188" s="235" t="s">
        <v>209</v>
      </c>
      <c r="AU188" s="235" t="s">
        <v>83</v>
      </c>
      <c r="AY188" s="16" t="s">
        <v>208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81</v>
      </c>
      <c r="BK188" s="236">
        <f>ROUND(I188*H188,2)</f>
        <v>0</v>
      </c>
      <c r="BL188" s="16" t="s">
        <v>336</v>
      </c>
      <c r="BM188" s="235" t="s">
        <v>2357</v>
      </c>
    </row>
    <row r="189" s="1" customFormat="1" ht="16.5" customHeight="1">
      <c r="B189" s="37"/>
      <c r="C189" s="224" t="s">
        <v>483</v>
      </c>
      <c r="D189" s="224" t="s">
        <v>209</v>
      </c>
      <c r="E189" s="225" t="s">
        <v>2358</v>
      </c>
      <c r="F189" s="226" t="s">
        <v>2359</v>
      </c>
      <c r="G189" s="227" t="s">
        <v>212</v>
      </c>
      <c r="H189" s="228">
        <v>1</v>
      </c>
      <c r="I189" s="229"/>
      <c r="J189" s="230">
        <f>ROUND(I189*H189,2)</f>
        <v>0</v>
      </c>
      <c r="K189" s="226" t="s">
        <v>1</v>
      </c>
      <c r="L189" s="42"/>
      <c r="M189" s="231" t="s">
        <v>1</v>
      </c>
      <c r="N189" s="232" t="s">
        <v>38</v>
      </c>
      <c r="O189" s="85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221</v>
      </c>
      <c r="AT189" s="235" t="s">
        <v>209</v>
      </c>
      <c r="AU189" s="235" t="s">
        <v>83</v>
      </c>
      <c r="AY189" s="16" t="s">
        <v>208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81</v>
      </c>
      <c r="BK189" s="236">
        <f>ROUND(I189*H189,2)</f>
        <v>0</v>
      </c>
      <c r="BL189" s="16" t="s">
        <v>221</v>
      </c>
      <c r="BM189" s="235" t="s">
        <v>2360</v>
      </c>
    </row>
    <row r="190" s="1" customFormat="1" ht="16.5" customHeight="1">
      <c r="B190" s="37"/>
      <c r="C190" s="224" t="s">
        <v>485</v>
      </c>
      <c r="D190" s="224" t="s">
        <v>209</v>
      </c>
      <c r="E190" s="225" t="s">
        <v>2361</v>
      </c>
      <c r="F190" s="226" t="s">
        <v>2362</v>
      </c>
      <c r="G190" s="227" t="s">
        <v>212</v>
      </c>
      <c r="H190" s="228">
        <v>1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221</v>
      </c>
      <c r="AT190" s="235" t="s">
        <v>209</v>
      </c>
      <c r="AU190" s="235" t="s">
        <v>83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221</v>
      </c>
      <c r="BM190" s="235" t="s">
        <v>2363</v>
      </c>
    </row>
    <row r="191" s="1" customFormat="1" ht="16.5" customHeight="1">
      <c r="B191" s="37"/>
      <c r="C191" s="224" t="s">
        <v>489</v>
      </c>
      <c r="D191" s="224" t="s">
        <v>209</v>
      </c>
      <c r="E191" s="225" t="s">
        <v>2364</v>
      </c>
      <c r="F191" s="226" t="s">
        <v>2365</v>
      </c>
      <c r="G191" s="227" t="s">
        <v>212</v>
      </c>
      <c r="H191" s="228">
        <v>1</v>
      </c>
      <c r="I191" s="229"/>
      <c r="J191" s="230">
        <f>ROUND(I191*H191,2)</f>
        <v>0</v>
      </c>
      <c r="K191" s="226" t="s">
        <v>1</v>
      </c>
      <c r="L191" s="42"/>
      <c r="M191" s="231" t="s">
        <v>1</v>
      </c>
      <c r="N191" s="232" t="s">
        <v>38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336</v>
      </c>
      <c r="AT191" s="235" t="s">
        <v>209</v>
      </c>
      <c r="AU191" s="235" t="s">
        <v>83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336</v>
      </c>
      <c r="BM191" s="235" t="s">
        <v>2366</v>
      </c>
    </row>
    <row r="192" s="1" customFormat="1" ht="16.5" customHeight="1">
      <c r="B192" s="37"/>
      <c r="C192" s="224" t="s">
        <v>497</v>
      </c>
      <c r="D192" s="224" t="s">
        <v>209</v>
      </c>
      <c r="E192" s="225" t="s">
        <v>2367</v>
      </c>
      <c r="F192" s="226" t="s">
        <v>2368</v>
      </c>
      <c r="G192" s="227" t="s">
        <v>212</v>
      </c>
      <c r="H192" s="228">
        <v>1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221</v>
      </c>
      <c r="AT192" s="235" t="s">
        <v>209</v>
      </c>
      <c r="AU192" s="235" t="s">
        <v>83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221</v>
      </c>
      <c r="BM192" s="235" t="s">
        <v>2369</v>
      </c>
    </row>
    <row r="193" s="1" customFormat="1" ht="16.5" customHeight="1">
      <c r="B193" s="37"/>
      <c r="C193" s="224" t="s">
        <v>503</v>
      </c>
      <c r="D193" s="224" t="s">
        <v>209</v>
      </c>
      <c r="E193" s="225" t="s">
        <v>2370</v>
      </c>
      <c r="F193" s="226" t="s">
        <v>2371</v>
      </c>
      <c r="G193" s="227" t="s">
        <v>212</v>
      </c>
      <c r="H193" s="228">
        <v>1</v>
      </c>
      <c r="I193" s="229"/>
      <c r="J193" s="230">
        <f>ROUND(I193*H193,2)</f>
        <v>0</v>
      </c>
      <c r="K193" s="226" t="s">
        <v>1</v>
      </c>
      <c r="L193" s="42"/>
      <c r="M193" s="231" t="s">
        <v>1</v>
      </c>
      <c r="N193" s="232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221</v>
      </c>
      <c r="AT193" s="235" t="s">
        <v>209</v>
      </c>
      <c r="AU193" s="235" t="s">
        <v>83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221</v>
      </c>
      <c r="BM193" s="235" t="s">
        <v>2372</v>
      </c>
    </row>
    <row r="194" s="1" customFormat="1" ht="16.5" customHeight="1">
      <c r="B194" s="37"/>
      <c r="C194" s="224" t="s">
        <v>507</v>
      </c>
      <c r="D194" s="224" t="s">
        <v>209</v>
      </c>
      <c r="E194" s="225" t="s">
        <v>2373</v>
      </c>
      <c r="F194" s="226" t="s">
        <v>2374</v>
      </c>
      <c r="G194" s="227" t="s">
        <v>212</v>
      </c>
      <c r="H194" s="228">
        <v>1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221</v>
      </c>
      <c r="AT194" s="235" t="s">
        <v>209</v>
      </c>
      <c r="AU194" s="235" t="s">
        <v>83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221</v>
      </c>
      <c r="BM194" s="235" t="s">
        <v>2375</v>
      </c>
    </row>
    <row r="195" s="1" customFormat="1" ht="24" customHeight="1">
      <c r="B195" s="37"/>
      <c r="C195" s="224" t="s">
        <v>511</v>
      </c>
      <c r="D195" s="224" t="s">
        <v>209</v>
      </c>
      <c r="E195" s="225" t="s">
        <v>2376</v>
      </c>
      <c r="F195" s="226" t="s">
        <v>2377</v>
      </c>
      <c r="G195" s="227" t="s">
        <v>212</v>
      </c>
      <c r="H195" s="228">
        <v>1</v>
      </c>
      <c r="I195" s="229"/>
      <c r="J195" s="230">
        <f>ROUND(I195*H195,2)</f>
        <v>0</v>
      </c>
      <c r="K195" s="226" t="s">
        <v>1</v>
      </c>
      <c r="L195" s="42"/>
      <c r="M195" s="237" t="s">
        <v>1</v>
      </c>
      <c r="N195" s="238" t="s">
        <v>38</v>
      </c>
      <c r="O195" s="239"/>
      <c r="P195" s="240">
        <f>O195*H195</f>
        <v>0</v>
      </c>
      <c r="Q195" s="240">
        <v>0</v>
      </c>
      <c r="R195" s="240">
        <f>Q195*H195</f>
        <v>0</v>
      </c>
      <c r="S195" s="240">
        <v>0</v>
      </c>
      <c r="T195" s="241">
        <f>S195*H195</f>
        <v>0</v>
      </c>
      <c r="AR195" s="235" t="s">
        <v>221</v>
      </c>
      <c r="AT195" s="235" t="s">
        <v>209</v>
      </c>
      <c r="AU195" s="235" t="s">
        <v>83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221</v>
      </c>
      <c r="BM195" s="235" t="s">
        <v>2378</v>
      </c>
    </row>
    <row r="196" s="1" customFormat="1" ht="6.96" customHeight="1">
      <c r="B196" s="60"/>
      <c r="C196" s="61"/>
      <c r="D196" s="61"/>
      <c r="E196" s="61"/>
      <c r="F196" s="61"/>
      <c r="G196" s="61"/>
      <c r="H196" s="61"/>
      <c r="I196" s="182"/>
      <c r="J196" s="61"/>
      <c r="K196" s="61"/>
      <c r="L196" s="42"/>
    </row>
  </sheetData>
  <sheetProtection sheet="1" autoFilter="0" formatColumns="0" formatRows="0" objects="1" scenarios="1" spinCount="100000" saltValue="NZ1VTLI7bzZwJ+Oe+dUQZ8ZOQm/4vtjVklLQG+TXdObEGjN3IrU5Ss9dVdXcSMnOtHknHnQHqf8izUCJGjjWGg==" hashValue="NKeyUIl268YCQaZuyczJp7PGYjg9pcEU5H2+vycE8G3lw+SnwvuqObOvNfCagkwry9zdZgIJpit7JTSu/ZrNaw==" algorithmName="SHA-512" password="CC35"/>
  <autoFilter ref="C125:K19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105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2379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2381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21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2382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2383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2383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ROUND(J129,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ROUND((SUM(BE129:BE156)),  2)</f>
        <v>0</v>
      </c>
      <c r="I37" s="163">
        <v>0.20999999999999999</v>
      </c>
      <c r="J37" s="162">
        <f>ROUND(((SUM(BE129:BE156))*I37),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ROUND((SUM(BF129:BF156)),  2)</f>
        <v>0</v>
      </c>
      <c r="I38" s="163">
        <v>0.14999999999999999</v>
      </c>
      <c r="J38" s="162">
        <f>ROUND(((SUM(BF129:BF156))*I38),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ROUND((SUM(BG129:BG156)),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ROUND((SUM(BH129:BH156)),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ROUND((SUM(BI129:BI156)),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2379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 xml:space="preserve"> 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27.9" customHeight="1">
      <c r="B95" s="37"/>
      <c r="C95" s="31" t="s">
        <v>24</v>
      </c>
      <c r="D95" s="38"/>
      <c r="E95" s="38"/>
      <c r="F95" s="26" t="str">
        <f>E19</f>
        <v>EVČ s.r.o., člen ČEZ ESCO</v>
      </c>
      <c r="G95" s="38"/>
      <c r="H95" s="38"/>
      <c r="I95" s="151" t="s">
        <v>29</v>
      </c>
      <c r="J95" s="35" t="str">
        <f>E25</f>
        <v>Projekční kancelář Černý a Ferst</v>
      </c>
      <c r="K95" s="38"/>
      <c r="L95" s="42"/>
    </row>
    <row r="96" s="1" customFormat="1" ht="27.9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Projekční kancelář Černý a Ferst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J129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2384</v>
      </c>
      <c r="E101" s="195"/>
      <c r="F101" s="195"/>
      <c r="G101" s="195"/>
      <c r="H101" s="195"/>
      <c r="I101" s="196"/>
      <c r="J101" s="197">
        <f>J130</f>
        <v>0</v>
      </c>
      <c r="K101" s="193"/>
      <c r="L101" s="198"/>
    </row>
    <row r="102" s="11" customFormat="1" ht="19.92" customHeight="1">
      <c r="B102" s="242"/>
      <c r="C102" s="127"/>
      <c r="D102" s="243" t="s">
        <v>2181</v>
      </c>
      <c r="E102" s="244"/>
      <c r="F102" s="244"/>
      <c r="G102" s="244"/>
      <c r="H102" s="244"/>
      <c r="I102" s="245"/>
      <c r="J102" s="246">
        <f>J131</f>
        <v>0</v>
      </c>
      <c r="K102" s="127"/>
      <c r="L102" s="247"/>
    </row>
    <row r="103" s="11" customFormat="1" ht="19.92" customHeight="1">
      <c r="B103" s="242"/>
      <c r="C103" s="127"/>
      <c r="D103" s="243" t="s">
        <v>2385</v>
      </c>
      <c r="E103" s="244"/>
      <c r="F103" s="244"/>
      <c r="G103" s="244"/>
      <c r="H103" s="244"/>
      <c r="I103" s="245"/>
      <c r="J103" s="246">
        <f>J137</f>
        <v>0</v>
      </c>
      <c r="K103" s="127"/>
      <c r="L103" s="247"/>
    </row>
    <row r="104" s="11" customFormat="1" ht="19.92" customHeight="1">
      <c r="B104" s="242"/>
      <c r="C104" s="127"/>
      <c r="D104" s="243" t="s">
        <v>2386</v>
      </c>
      <c r="E104" s="244"/>
      <c r="F104" s="244"/>
      <c r="G104" s="244"/>
      <c r="H104" s="244"/>
      <c r="I104" s="245"/>
      <c r="J104" s="246">
        <f>J143</f>
        <v>0</v>
      </c>
      <c r="K104" s="127"/>
      <c r="L104" s="247"/>
    </row>
    <row r="105" s="11" customFormat="1" ht="19.92" customHeight="1">
      <c r="B105" s="242"/>
      <c r="C105" s="127"/>
      <c r="D105" s="243" t="s">
        <v>2387</v>
      </c>
      <c r="E105" s="244"/>
      <c r="F105" s="244"/>
      <c r="G105" s="244"/>
      <c r="H105" s="244"/>
      <c r="I105" s="245"/>
      <c r="J105" s="246">
        <f>J147</f>
        <v>0</v>
      </c>
      <c r="K105" s="127"/>
      <c r="L105" s="247"/>
    </row>
    <row r="106" s="1" customFormat="1" ht="21.84" customHeight="1">
      <c r="B106" s="37"/>
      <c r="C106" s="38"/>
      <c r="D106" s="38"/>
      <c r="E106" s="38"/>
      <c r="F106" s="38"/>
      <c r="G106" s="38"/>
      <c r="H106" s="38"/>
      <c r="I106" s="149"/>
      <c r="J106" s="38"/>
      <c r="K106" s="38"/>
      <c r="L106" s="42"/>
    </row>
    <row r="107" s="1" customFormat="1" ht="6.96" customHeight="1">
      <c r="B107" s="60"/>
      <c r="C107" s="61"/>
      <c r="D107" s="61"/>
      <c r="E107" s="61"/>
      <c r="F107" s="61"/>
      <c r="G107" s="61"/>
      <c r="H107" s="61"/>
      <c r="I107" s="182"/>
      <c r="J107" s="61"/>
      <c r="K107" s="61"/>
      <c r="L107" s="42"/>
    </row>
    <row r="111" s="1" customFormat="1" ht="6.96" customHeight="1">
      <c r="B111" s="62"/>
      <c r="C111" s="63"/>
      <c r="D111" s="63"/>
      <c r="E111" s="63"/>
      <c r="F111" s="63"/>
      <c r="G111" s="63"/>
      <c r="H111" s="63"/>
      <c r="I111" s="185"/>
      <c r="J111" s="63"/>
      <c r="K111" s="63"/>
      <c r="L111" s="42"/>
    </row>
    <row r="112" s="1" customFormat="1" ht="24.96" customHeight="1">
      <c r="B112" s="37"/>
      <c r="C112" s="22" t="s">
        <v>194</v>
      </c>
      <c r="D112" s="38"/>
      <c r="E112" s="38"/>
      <c r="F112" s="38"/>
      <c r="G112" s="38"/>
      <c r="H112" s="38"/>
      <c r="I112" s="149"/>
      <c r="J112" s="38"/>
      <c r="K112" s="38"/>
      <c r="L112" s="42"/>
    </row>
    <row r="113" s="1" customFormat="1" ht="6.96" customHeight="1">
      <c r="B113" s="37"/>
      <c r="C113" s="38"/>
      <c r="D113" s="38"/>
      <c r="E113" s="38"/>
      <c r="F113" s="38"/>
      <c r="G113" s="38"/>
      <c r="H113" s="38"/>
      <c r="I113" s="149"/>
      <c r="J113" s="38"/>
      <c r="K113" s="38"/>
      <c r="L113" s="42"/>
    </row>
    <row r="114" s="1" customFormat="1" ht="12" customHeight="1">
      <c r="B114" s="37"/>
      <c r="C114" s="31" t="s">
        <v>16</v>
      </c>
      <c r="D114" s="38"/>
      <c r="E114" s="38"/>
      <c r="F114" s="38"/>
      <c r="G114" s="38"/>
      <c r="H114" s="38"/>
      <c r="I114" s="149"/>
      <c r="J114" s="38"/>
      <c r="K114" s="38"/>
      <c r="L114" s="42"/>
    </row>
    <row r="115" s="1" customFormat="1" ht="16.5" customHeight="1">
      <c r="B115" s="37"/>
      <c r="C115" s="38"/>
      <c r="D115" s="38"/>
      <c r="E115" s="186" t="str">
        <f>E7</f>
        <v>NOVÝ ZDROJ TEPLA, TEPLOVODNÍ ROZVODY A REGULACE VYTÁPĚNÍ DŘEVOTERM s.r.o, BŘEZOVÁ</v>
      </c>
      <c r="F115" s="31"/>
      <c r="G115" s="31"/>
      <c r="H115" s="31"/>
      <c r="I115" s="149"/>
      <c r="J115" s="38"/>
      <c r="K115" s="38"/>
      <c r="L115" s="42"/>
    </row>
    <row r="116" ht="12" customHeight="1">
      <c r="B116" s="20"/>
      <c r="C116" s="31" t="s">
        <v>187</v>
      </c>
      <c r="D116" s="21"/>
      <c r="E116" s="21"/>
      <c r="F116" s="21"/>
      <c r="G116" s="21"/>
      <c r="H116" s="21"/>
      <c r="I116" s="141"/>
      <c r="J116" s="21"/>
      <c r="K116" s="21"/>
      <c r="L116" s="19"/>
    </row>
    <row r="117" ht="16.5" customHeight="1">
      <c r="B117" s="20"/>
      <c r="C117" s="21"/>
      <c r="D117" s="21"/>
      <c r="E117" s="186" t="s">
        <v>232</v>
      </c>
      <c r="F117" s="21"/>
      <c r="G117" s="21"/>
      <c r="H117" s="21"/>
      <c r="I117" s="141"/>
      <c r="J117" s="21"/>
      <c r="K117" s="21"/>
      <c r="L117" s="19"/>
    </row>
    <row r="118" ht="12" customHeight="1">
      <c r="B118" s="20"/>
      <c r="C118" s="31" t="s">
        <v>233</v>
      </c>
      <c r="D118" s="21"/>
      <c r="E118" s="21"/>
      <c r="F118" s="21"/>
      <c r="G118" s="21"/>
      <c r="H118" s="21"/>
      <c r="I118" s="141"/>
      <c r="J118" s="21"/>
      <c r="K118" s="21"/>
      <c r="L118" s="19"/>
    </row>
    <row r="119" s="1" customFormat="1" ht="16.5" customHeight="1">
      <c r="B119" s="37"/>
      <c r="C119" s="38"/>
      <c r="D119" s="38"/>
      <c r="E119" s="296" t="s">
        <v>2379</v>
      </c>
      <c r="F119" s="38"/>
      <c r="G119" s="38"/>
      <c r="H119" s="38"/>
      <c r="I119" s="149"/>
      <c r="J119" s="38"/>
      <c r="K119" s="38"/>
      <c r="L119" s="42"/>
    </row>
    <row r="120" s="1" customFormat="1" ht="12" customHeight="1">
      <c r="B120" s="37"/>
      <c r="C120" s="31" t="s">
        <v>2380</v>
      </c>
      <c r="D120" s="38"/>
      <c r="E120" s="38"/>
      <c r="F120" s="38"/>
      <c r="G120" s="38"/>
      <c r="H120" s="38"/>
      <c r="I120" s="149"/>
      <c r="J120" s="38"/>
      <c r="K120" s="38"/>
      <c r="L120" s="42"/>
    </row>
    <row r="121" s="1" customFormat="1" ht="16.5" customHeight="1">
      <c r="B121" s="37"/>
      <c r="C121" s="38"/>
      <c r="D121" s="38"/>
      <c r="E121" s="70" t="str">
        <f>E13</f>
        <v>STR - Strojní</v>
      </c>
      <c r="F121" s="38"/>
      <c r="G121" s="38"/>
      <c r="H121" s="38"/>
      <c r="I121" s="149"/>
      <c r="J121" s="38"/>
      <c r="K121" s="38"/>
      <c r="L121" s="42"/>
    </row>
    <row r="122" s="1" customFormat="1" ht="6.96" customHeight="1">
      <c r="B122" s="37"/>
      <c r="C122" s="38"/>
      <c r="D122" s="38"/>
      <c r="E122" s="38"/>
      <c r="F122" s="38"/>
      <c r="G122" s="38"/>
      <c r="H122" s="38"/>
      <c r="I122" s="149"/>
      <c r="J122" s="38"/>
      <c r="K122" s="38"/>
      <c r="L122" s="42"/>
    </row>
    <row r="123" s="1" customFormat="1" ht="12" customHeight="1">
      <c r="B123" s="37"/>
      <c r="C123" s="31" t="s">
        <v>20</v>
      </c>
      <c r="D123" s="38"/>
      <c r="E123" s="38"/>
      <c r="F123" s="26" t="str">
        <f>F16</f>
        <v xml:space="preserve"> </v>
      </c>
      <c r="G123" s="38"/>
      <c r="H123" s="38"/>
      <c r="I123" s="151" t="s">
        <v>22</v>
      </c>
      <c r="J123" s="73" t="str">
        <f>IF(J16="","",J16)</f>
        <v>26. 4. 2019</v>
      </c>
      <c r="K123" s="38"/>
      <c r="L123" s="42"/>
    </row>
    <row r="124" s="1" customFormat="1" ht="6.96" customHeight="1">
      <c r="B124" s="37"/>
      <c r="C124" s="38"/>
      <c r="D124" s="38"/>
      <c r="E124" s="38"/>
      <c r="F124" s="38"/>
      <c r="G124" s="38"/>
      <c r="H124" s="38"/>
      <c r="I124" s="149"/>
      <c r="J124" s="38"/>
      <c r="K124" s="38"/>
      <c r="L124" s="42"/>
    </row>
    <row r="125" s="1" customFormat="1" ht="27.9" customHeight="1">
      <c r="B125" s="37"/>
      <c r="C125" s="31" t="s">
        <v>24</v>
      </c>
      <c r="D125" s="38"/>
      <c r="E125" s="38"/>
      <c r="F125" s="26" t="str">
        <f>E19</f>
        <v>EVČ s.r.o., člen ČEZ ESCO</v>
      </c>
      <c r="G125" s="38"/>
      <c r="H125" s="38"/>
      <c r="I125" s="151" t="s">
        <v>29</v>
      </c>
      <c r="J125" s="35" t="str">
        <f>E25</f>
        <v>Projekční kancelář Černý a Ferst</v>
      </c>
      <c r="K125" s="38"/>
      <c r="L125" s="42"/>
    </row>
    <row r="126" s="1" customFormat="1" ht="27.9" customHeight="1">
      <c r="B126" s="37"/>
      <c r="C126" s="31" t="s">
        <v>27</v>
      </c>
      <c r="D126" s="38"/>
      <c r="E126" s="38"/>
      <c r="F126" s="26" t="str">
        <f>IF(E22="","",E22)</f>
        <v>Vyplň údaj</v>
      </c>
      <c r="G126" s="38"/>
      <c r="H126" s="38"/>
      <c r="I126" s="151" t="s">
        <v>30</v>
      </c>
      <c r="J126" s="35" t="str">
        <f>E28</f>
        <v>Projekční kancelář Černý a Ferst</v>
      </c>
      <c r="K126" s="38"/>
      <c r="L126" s="42"/>
    </row>
    <row r="127" s="1" customFormat="1" ht="10.32" customHeight="1">
      <c r="B127" s="37"/>
      <c r="C127" s="38"/>
      <c r="D127" s="38"/>
      <c r="E127" s="38"/>
      <c r="F127" s="38"/>
      <c r="G127" s="38"/>
      <c r="H127" s="38"/>
      <c r="I127" s="149"/>
      <c r="J127" s="38"/>
      <c r="K127" s="38"/>
      <c r="L127" s="42"/>
    </row>
    <row r="128" s="9" customFormat="1" ht="29.28" customHeight="1">
      <c r="B128" s="199"/>
      <c r="C128" s="200" t="s">
        <v>195</v>
      </c>
      <c r="D128" s="201" t="s">
        <v>58</v>
      </c>
      <c r="E128" s="201" t="s">
        <v>54</v>
      </c>
      <c r="F128" s="201" t="s">
        <v>55</v>
      </c>
      <c r="G128" s="201" t="s">
        <v>196</v>
      </c>
      <c r="H128" s="201" t="s">
        <v>197</v>
      </c>
      <c r="I128" s="202" t="s">
        <v>198</v>
      </c>
      <c r="J128" s="203" t="s">
        <v>191</v>
      </c>
      <c r="K128" s="204" t="s">
        <v>199</v>
      </c>
      <c r="L128" s="205"/>
      <c r="M128" s="94" t="s">
        <v>1</v>
      </c>
      <c r="N128" s="95" t="s">
        <v>37</v>
      </c>
      <c r="O128" s="95" t="s">
        <v>200</v>
      </c>
      <c r="P128" s="95" t="s">
        <v>201</v>
      </c>
      <c r="Q128" s="95" t="s">
        <v>202</v>
      </c>
      <c r="R128" s="95" t="s">
        <v>203</v>
      </c>
      <c r="S128" s="95" t="s">
        <v>204</v>
      </c>
      <c r="T128" s="96" t="s">
        <v>205</v>
      </c>
    </row>
    <row r="129" s="1" customFormat="1" ht="22.8" customHeight="1">
      <c r="B129" s="37"/>
      <c r="C129" s="101" t="s">
        <v>206</v>
      </c>
      <c r="D129" s="38"/>
      <c r="E129" s="38"/>
      <c r="F129" s="38"/>
      <c r="G129" s="38"/>
      <c r="H129" s="38"/>
      <c r="I129" s="149"/>
      <c r="J129" s="206">
        <f>BK129</f>
        <v>0</v>
      </c>
      <c r="K129" s="38"/>
      <c r="L129" s="42"/>
      <c r="M129" s="97"/>
      <c r="N129" s="98"/>
      <c r="O129" s="98"/>
      <c r="P129" s="207">
        <f>P130</f>
        <v>0</v>
      </c>
      <c r="Q129" s="98"/>
      <c r="R129" s="207">
        <f>R130</f>
        <v>0.27733430000000003</v>
      </c>
      <c r="S129" s="98"/>
      <c r="T129" s="208">
        <f>T130</f>
        <v>0</v>
      </c>
      <c r="AT129" s="16" t="s">
        <v>72</v>
      </c>
      <c r="AU129" s="16" t="s">
        <v>193</v>
      </c>
      <c r="BK129" s="209">
        <f>BK130</f>
        <v>0</v>
      </c>
    </row>
    <row r="130" s="10" customFormat="1" ht="25.92" customHeight="1">
      <c r="B130" s="210"/>
      <c r="C130" s="211"/>
      <c r="D130" s="212" t="s">
        <v>72</v>
      </c>
      <c r="E130" s="213" t="s">
        <v>1200</v>
      </c>
      <c r="F130" s="213" t="s">
        <v>2388</v>
      </c>
      <c r="G130" s="211"/>
      <c r="H130" s="211"/>
      <c r="I130" s="214"/>
      <c r="J130" s="215">
        <f>BK130</f>
        <v>0</v>
      </c>
      <c r="K130" s="211"/>
      <c r="L130" s="216"/>
      <c r="M130" s="217"/>
      <c r="N130" s="218"/>
      <c r="O130" s="218"/>
      <c r="P130" s="219">
        <f>P131+P137+P143+P147</f>
        <v>0</v>
      </c>
      <c r="Q130" s="218"/>
      <c r="R130" s="219">
        <f>R131+R137+R143+R147</f>
        <v>0.27733430000000003</v>
      </c>
      <c r="S130" s="218"/>
      <c r="T130" s="220">
        <f>T131+T137+T143+T147</f>
        <v>0</v>
      </c>
      <c r="AR130" s="221" t="s">
        <v>83</v>
      </c>
      <c r="AT130" s="222" t="s">
        <v>72</v>
      </c>
      <c r="AU130" s="222" t="s">
        <v>73</v>
      </c>
      <c r="AY130" s="221" t="s">
        <v>208</v>
      </c>
      <c r="BK130" s="223">
        <f>BK131+BK137+BK143+BK147</f>
        <v>0</v>
      </c>
    </row>
    <row r="131" s="10" customFormat="1" ht="22.8" customHeight="1">
      <c r="B131" s="210"/>
      <c r="C131" s="211"/>
      <c r="D131" s="212" t="s">
        <v>72</v>
      </c>
      <c r="E131" s="248" t="s">
        <v>1202</v>
      </c>
      <c r="F131" s="248" t="s">
        <v>2283</v>
      </c>
      <c r="G131" s="211"/>
      <c r="H131" s="211"/>
      <c r="I131" s="214"/>
      <c r="J131" s="249">
        <f>BK131</f>
        <v>0</v>
      </c>
      <c r="K131" s="211"/>
      <c r="L131" s="216"/>
      <c r="M131" s="217"/>
      <c r="N131" s="218"/>
      <c r="O131" s="218"/>
      <c r="P131" s="219">
        <f>SUM(P132:P136)</f>
        <v>0</v>
      </c>
      <c r="Q131" s="218"/>
      <c r="R131" s="219">
        <f>SUM(R132:R136)</f>
        <v>0.27088430000000002</v>
      </c>
      <c r="S131" s="218"/>
      <c r="T131" s="220">
        <f>SUM(T132:T136)</f>
        <v>0</v>
      </c>
      <c r="AR131" s="221" t="s">
        <v>83</v>
      </c>
      <c r="AT131" s="222" t="s">
        <v>72</v>
      </c>
      <c r="AU131" s="222" t="s">
        <v>81</v>
      </c>
      <c r="AY131" s="221" t="s">
        <v>208</v>
      </c>
      <c r="BK131" s="223">
        <f>SUM(BK132:BK136)</f>
        <v>0</v>
      </c>
    </row>
    <row r="132" s="1" customFormat="1" ht="24" customHeight="1">
      <c r="B132" s="37"/>
      <c r="C132" s="224" t="s">
        <v>81</v>
      </c>
      <c r="D132" s="224" t="s">
        <v>209</v>
      </c>
      <c r="E132" s="225" t="s">
        <v>2389</v>
      </c>
      <c r="F132" s="226" t="s">
        <v>2390</v>
      </c>
      <c r="G132" s="227" t="s">
        <v>712</v>
      </c>
      <c r="H132" s="228">
        <v>50.189999999999998</v>
      </c>
      <c r="I132" s="229"/>
      <c r="J132" s="230">
        <f>ROUND(I132*H132,2)</f>
        <v>0</v>
      </c>
      <c r="K132" s="226" t="s">
        <v>1195</v>
      </c>
      <c r="L132" s="42"/>
      <c r="M132" s="231" t="s">
        <v>1</v>
      </c>
      <c r="N132" s="232" t="s">
        <v>38</v>
      </c>
      <c r="O132" s="85"/>
      <c r="P132" s="233">
        <f>O132*H132</f>
        <v>0</v>
      </c>
      <c r="Q132" s="233">
        <v>6.9999999999999994E-05</v>
      </c>
      <c r="R132" s="233">
        <f>Q132*H132</f>
        <v>0.0035132999999999996</v>
      </c>
      <c r="S132" s="233">
        <v>0</v>
      </c>
      <c r="T132" s="234">
        <f>S132*H132</f>
        <v>0</v>
      </c>
      <c r="AR132" s="235" t="s">
        <v>336</v>
      </c>
      <c r="AT132" s="235" t="s">
        <v>209</v>
      </c>
      <c r="AU132" s="235" t="s">
        <v>83</v>
      </c>
      <c r="AY132" s="16" t="s">
        <v>208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6" t="s">
        <v>81</v>
      </c>
      <c r="BK132" s="236">
        <f>ROUND(I132*H132,2)</f>
        <v>0</v>
      </c>
      <c r="BL132" s="16" t="s">
        <v>336</v>
      </c>
      <c r="BM132" s="235" t="s">
        <v>2391</v>
      </c>
    </row>
    <row r="133" s="1" customFormat="1" ht="24" customHeight="1">
      <c r="B133" s="37"/>
      <c r="C133" s="224" t="s">
        <v>83</v>
      </c>
      <c r="D133" s="224" t="s">
        <v>209</v>
      </c>
      <c r="E133" s="225" t="s">
        <v>2392</v>
      </c>
      <c r="F133" s="226" t="s">
        <v>2393</v>
      </c>
      <c r="G133" s="227" t="s">
        <v>712</v>
      </c>
      <c r="H133" s="228">
        <v>4.2999999999999998</v>
      </c>
      <c r="I133" s="229"/>
      <c r="J133" s="230">
        <f>ROUND(I133*H133,2)</f>
        <v>0</v>
      </c>
      <c r="K133" s="226" t="s">
        <v>1195</v>
      </c>
      <c r="L133" s="42"/>
      <c r="M133" s="231" t="s">
        <v>1</v>
      </c>
      <c r="N133" s="232" t="s">
        <v>38</v>
      </c>
      <c r="O133" s="85"/>
      <c r="P133" s="233">
        <f>O133*H133</f>
        <v>0</v>
      </c>
      <c r="Q133" s="233">
        <v>0.00020000000000000001</v>
      </c>
      <c r="R133" s="233">
        <f>Q133*H133</f>
        <v>0.00085999999999999998</v>
      </c>
      <c r="S133" s="233">
        <v>0</v>
      </c>
      <c r="T133" s="234">
        <f>S133*H133</f>
        <v>0</v>
      </c>
      <c r="AR133" s="235" t="s">
        <v>336</v>
      </c>
      <c r="AT133" s="235" t="s">
        <v>209</v>
      </c>
      <c r="AU133" s="235" t="s">
        <v>83</v>
      </c>
      <c r="AY133" s="16" t="s">
        <v>208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81</v>
      </c>
      <c r="BK133" s="236">
        <f>ROUND(I133*H133,2)</f>
        <v>0</v>
      </c>
      <c r="BL133" s="16" t="s">
        <v>336</v>
      </c>
      <c r="BM133" s="235" t="s">
        <v>2394</v>
      </c>
    </row>
    <row r="134" s="1" customFormat="1" ht="16.5" customHeight="1">
      <c r="B134" s="37"/>
      <c r="C134" s="250" t="s">
        <v>104</v>
      </c>
      <c r="D134" s="250" t="s">
        <v>281</v>
      </c>
      <c r="E134" s="251" t="s">
        <v>2395</v>
      </c>
      <c r="F134" s="252" t="s">
        <v>2396</v>
      </c>
      <c r="G134" s="253" t="s">
        <v>712</v>
      </c>
      <c r="H134" s="254">
        <v>54.490000000000002</v>
      </c>
      <c r="I134" s="255"/>
      <c r="J134" s="256">
        <f>ROUND(I134*H134,2)</f>
        <v>0</v>
      </c>
      <c r="K134" s="252" t="s">
        <v>1</v>
      </c>
      <c r="L134" s="257"/>
      <c r="M134" s="258" t="s">
        <v>1</v>
      </c>
      <c r="N134" s="259" t="s">
        <v>38</v>
      </c>
      <c r="O134" s="85"/>
      <c r="P134" s="233">
        <f>O134*H134</f>
        <v>0</v>
      </c>
      <c r="Q134" s="233">
        <v>0.0038999999999999998</v>
      </c>
      <c r="R134" s="233">
        <f>Q134*H134</f>
        <v>0.21251100000000001</v>
      </c>
      <c r="S134" s="233">
        <v>0</v>
      </c>
      <c r="T134" s="234">
        <f>S134*H134</f>
        <v>0</v>
      </c>
      <c r="AR134" s="235" t="s">
        <v>404</v>
      </c>
      <c r="AT134" s="235" t="s">
        <v>281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2397</v>
      </c>
    </row>
    <row r="135" s="1" customFormat="1" ht="16.5" customHeight="1">
      <c r="B135" s="37"/>
      <c r="C135" s="250" t="s">
        <v>221</v>
      </c>
      <c r="D135" s="250" t="s">
        <v>281</v>
      </c>
      <c r="E135" s="251" t="s">
        <v>2398</v>
      </c>
      <c r="F135" s="252" t="s">
        <v>2399</v>
      </c>
      <c r="G135" s="253" t="s">
        <v>712</v>
      </c>
      <c r="H135" s="254">
        <v>54</v>
      </c>
      <c r="I135" s="255"/>
      <c r="J135" s="256">
        <f>ROUND(I135*H135,2)</f>
        <v>0</v>
      </c>
      <c r="K135" s="252" t="s">
        <v>1</v>
      </c>
      <c r="L135" s="257"/>
      <c r="M135" s="258" t="s">
        <v>1</v>
      </c>
      <c r="N135" s="259" t="s">
        <v>38</v>
      </c>
      <c r="O135" s="85"/>
      <c r="P135" s="233">
        <f>O135*H135</f>
        <v>0</v>
      </c>
      <c r="Q135" s="233">
        <v>0.001</v>
      </c>
      <c r="R135" s="233">
        <f>Q135*H135</f>
        <v>0.053999999999999999</v>
      </c>
      <c r="S135" s="233">
        <v>0</v>
      </c>
      <c r="T135" s="234">
        <f>S135*H135</f>
        <v>0</v>
      </c>
      <c r="AR135" s="235" t="s">
        <v>404</v>
      </c>
      <c r="AT135" s="235" t="s">
        <v>281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2400</v>
      </c>
    </row>
    <row r="136" s="1" customFormat="1" ht="24" customHeight="1">
      <c r="B136" s="37"/>
      <c r="C136" s="224" t="s">
        <v>207</v>
      </c>
      <c r="D136" s="224" t="s">
        <v>209</v>
      </c>
      <c r="E136" s="225" t="s">
        <v>1225</v>
      </c>
      <c r="F136" s="226" t="s">
        <v>1226</v>
      </c>
      <c r="G136" s="227" t="s">
        <v>1227</v>
      </c>
      <c r="H136" s="228">
        <v>0.049000000000000002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336</v>
      </c>
      <c r="AT136" s="235" t="s">
        <v>209</v>
      </c>
      <c r="AU136" s="235" t="s">
        <v>83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336</v>
      </c>
      <c r="BM136" s="235" t="s">
        <v>2401</v>
      </c>
    </row>
    <row r="137" s="10" customFormat="1" ht="22.8" customHeight="1">
      <c r="B137" s="210"/>
      <c r="C137" s="211"/>
      <c r="D137" s="212" t="s">
        <v>72</v>
      </c>
      <c r="E137" s="248" t="s">
        <v>2402</v>
      </c>
      <c r="F137" s="248" t="s">
        <v>2403</v>
      </c>
      <c r="G137" s="211"/>
      <c r="H137" s="211"/>
      <c r="I137" s="214"/>
      <c r="J137" s="249">
        <f>BK137</f>
        <v>0</v>
      </c>
      <c r="K137" s="211"/>
      <c r="L137" s="216"/>
      <c r="M137" s="217"/>
      <c r="N137" s="218"/>
      <c r="O137" s="218"/>
      <c r="P137" s="219">
        <f>SUM(P138:P142)</f>
        <v>0</v>
      </c>
      <c r="Q137" s="218"/>
      <c r="R137" s="219">
        <f>SUM(R138:R142)</f>
        <v>0</v>
      </c>
      <c r="S137" s="218"/>
      <c r="T137" s="220">
        <f>SUM(T138:T142)</f>
        <v>0</v>
      </c>
      <c r="AR137" s="221" t="s">
        <v>83</v>
      </c>
      <c r="AT137" s="222" t="s">
        <v>72</v>
      </c>
      <c r="AU137" s="222" t="s">
        <v>81</v>
      </c>
      <c r="AY137" s="221" t="s">
        <v>208</v>
      </c>
      <c r="BK137" s="223">
        <f>SUM(BK138:BK142)</f>
        <v>0</v>
      </c>
    </row>
    <row r="138" s="1" customFormat="1" ht="48" customHeight="1">
      <c r="B138" s="37"/>
      <c r="C138" s="250" t="s">
        <v>228</v>
      </c>
      <c r="D138" s="250" t="s">
        <v>281</v>
      </c>
      <c r="E138" s="251" t="s">
        <v>2404</v>
      </c>
      <c r="F138" s="252" t="s">
        <v>2405</v>
      </c>
      <c r="G138" s="253" t="s">
        <v>600</v>
      </c>
      <c r="H138" s="254">
        <v>21</v>
      </c>
      <c r="I138" s="255"/>
      <c r="J138" s="256">
        <f>ROUND(I138*H138,2)</f>
        <v>0</v>
      </c>
      <c r="K138" s="252" t="s">
        <v>1</v>
      </c>
      <c r="L138" s="257"/>
      <c r="M138" s="258" t="s">
        <v>1</v>
      </c>
      <c r="N138" s="259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404</v>
      </c>
      <c r="AT138" s="235" t="s">
        <v>281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2406</v>
      </c>
    </row>
    <row r="139" s="1" customFormat="1" ht="48" customHeight="1">
      <c r="B139" s="37"/>
      <c r="C139" s="224" t="s">
        <v>302</v>
      </c>
      <c r="D139" s="224" t="s">
        <v>209</v>
      </c>
      <c r="E139" s="225" t="s">
        <v>2407</v>
      </c>
      <c r="F139" s="226" t="s">
        <v>2408</v>
      </c>
      <c r="G139" s="227" t="s">
        <v>600</v>
      </c>
      <c r="H139" s="228">
        <v>21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2409</v>
      </c>
    </row>
    <row r="140" s="1" customFormat="1" ht="36" customHeight="1">
      <c r="B140" s="37"/>
      <c r="C140" s="250" t="s">
        <v>285</v>
      </c>
      <c r="D140" s="250" t="s">
        <v>281</v>
      </c>
      <c r="E140" s="251" t="s">
        <v>2410</v>
      </c>
      <c r="F140" s="252" t="s">
        <v>2411</v>
      </c>
      <c r="G140" s="253" t="s">
        <v>284</v>
      </c>
      <c r="H140" s="254">
        <v>1</v>
      </c>
      <c r="I140" s="255"/>
      <c r="J140" s="256">
        <f>ROUND(I140*H140,2)</f>
        <v>0</v>
      </c>
      <c r="K140" s="252" t="s">
        <v>1</v>
      </c>
      <c r="L140" s="257"/>
      <c r="M140" s="258" t="s">
        <v>1</v>
      </c>
      <c r="N140" s="259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404</v>
      </c>
      <c r="AT140" s="235" t="s">
        <v>281</v>
      </c>
      <c r="AU140" s="235" t="s">
        <v>83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336</v>
      </c>
      <c r="BM140" s="235" t="s">
        <v>2412</v>
      </c>
    </row>
    <row r="141" s="1" customFormat="1" ht="16.5" customHeight="1">
      <c r="B141" s="37"/>
      <c r="C141" s="250" t="s">
        <v>309</v>
      </c>
      <c r="D141" s="250" t="s">
        <v>281</v>
      </c>
      <c r="E141" s="251" t="s">
        <v>2413</v>
      </c>
      <c r="F141" s="252" t="s">
        <v>2414</v>
      </c>
      <c r="G141" s="253" t="s">
        <v>284</v>
      </c>
      <c r="H141" s="254">
        <v>1</v>
      </c>
      <c r="I141" s="255"/>
      <c r="J141" s="256">
        <f>ROUND(I141*H141,2)</f>
        <v>0</v>
      </c>
      <c r="K141" s="252" t="s">
        <v>1</v>
      </c>
      <c r="L141" s="257"/>
      <c r="M141" s="258" t="s">
        <v>1</v>
      </c>
      <c r="N141" s="259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404</v>
      </c>
      <c r="AT141" s="235" t="s">
        <v>281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2415</v>
      </c>
    </row>
    <row r="142" s="1" customFormat="1" ht="16.5" customHeight="1">
      <c r="B142" s="37"/>
      <c r="C142" s="250" t="s">
        <v>313</v>
      </c>
      <c r="D142" s="250" t="s">
        <v>281</v>
      </c>
      <c r="E142" s="251" t="s">
        <v>2416</v>
      </c>
      <c r="F142" s="252" t="s">
        <v>2417</v>
      </c>
      <c r="G142" s="253" t="s">
        <v>284</v>
      </c>
      <c r="H142" s="254">
        <v>9</v>
      </c>
      <c r="I142" s="255"/>
      <c r="J142" s="256">
        <f>ROUND(I142*H142,2)</f>
        <v>0</v>
      </c>
      <c r="K142" s="252" t="s">
        <v>1</v>
      </c>
      <c r="L142" s="257"/>
      <c r="M142" s="258" t="s">
        <v>1</v>
      </c>
      <c r="N142" s="259" t="s">
        <v>38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404</v>
      </c>
      <c r="AT142" s="235" t="s">
        <v>281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2418</v>
      </c>
    </row>
    <row r="143" s="10" customFormat="1" ht="22.8" customHeight="1">
      <c r="B143" s="210"/>
      <c r="C143" s="211"/>
      <c r="D143" s="212" t="s">
        <v>72</v>
      </c>
      <c r="E143" s="248" t="s">
        <v>2419</v>
      </c>
      <c r="F143" s="248" t="s">
        <v>2420</v>
      </c>
      <c r="G143" s="211"/>
      <c r="H143" s="211"/>
      <c r="I143" s="214"/>
      <c r="J143" s="249">
        <f>BK143</f>
        <v>0</v>
      </c>
      <c r="K143" s="211"/>
      <c r="L143" s="216"/>
      <c r="M143" s="217"/>
      <c r="N143" s="218"/>
      <c r="O143" s="218"/>
      <c r="P143" s="219">
        <f>SUM(P144:P146)</f>
        <v>0</v>
      </c>
      <c r="Q143" s="218"/>
      <c r="R143" s="219">
        <f>SUM(R144:R146)</f>
        <v>0.0064500000000000009</v>
      </c>
      <c r="S143" s="218"/>
      <c r="T143" s="220">
        <f>SUM(T144:T146)</f>
        <v>0</v>
      </c>
      <c r="AR143" s="221" t="s">
        <v>83</v>
      </c>
      <c r="AT143" s="222" t="s">
        <v>72</v>
      </c>
      <c r="AU143" s="222" t="s">
        <v>81</v>
      </c>
      <c r="AY143" s="221" t="s">
        <v>208</v>
      </c>
      <c r="BK143" s="223">
        <f>SUM(BK144:BK146)</f>
        <v>0</v>
      </c>
    </row>
    <row r="144" s="1" customFormat="1" ht="16.5" customHeight="1">
      <c r="B144" s="37"/>
      <c r="C144" s="224" t="s">
        <v>317</v>
      </c>
      <c r="D144" s="224" t="s">
        <v>209</v>
      </c>
      <c r="E144" s="225" t="s">
        <v>2421</v>
      </c>
      <c r="F144" s="226" t="s">
        <v>2422</v>
      </c>
      <c r="G144" s="227" t="s">
        <v>284</v>
      </c>
      <c r="H144" s="228">
        <v>1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0.00050000000000000001</v>
      </c>
      <c r="R144" s="233">
        <f>Q144*H144</f>
        <v>0.00050000000000000001</v>
      </c>
      <c r="S144" s="233">
        <v>0</v>
      </c>
      <c r="T144" s="234">
        <f>S144*H144</f>
        <v>0</v>
      </c>
      <c r="AR144" s="235" t="s">
        <v>336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2423</v>
      </c>
    </row>
    <row r="145" s="1" customFormat="1" ht="24" customHeight="1">
      <c r="B145" s="37"/>
      <c r="C145" s="224" t="s">
        <v>321</v>
      </c>
      <c r="D145" s="224" t="s">
        <v>209</v>
      </c>
      <c r="E145" s="225" t="s">
        <v>2424</v>
      </c>
      <c r="F145" s="226" t="s">
        <v>2425</v>
      </c>
      <c r="G145" s="227" t="s">
        <v>600</v>
      </c>
      <c r="H145" s="228">
        <v>5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0.0011900000000000001</v>
      </c>
      <c r="R145" s="233">
        <f>Q145*H145</f>
        <v>0.0059500000000000004</v>
      </c>
      <c r="S145" s="233">
        <v>0</v>
      </c>
      <c r="T145" s="234">
        <f>S145*H145</f>
        <v>0</v>
      </c>
      <c r="AR145" s="235" t="s">
        <v>336</v>
      </c>
      <c r="AT145" s="235" t="s">
        <v>209</v>
      </c>
      <c r="AU145" s="235" t="s">
        <v>83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336</v>
      </c>
      <c r="BM145" s="235" t="s">
        <v>2426</v>
      </c>
    </row>
    <row r="146" s="1" customFormat="1" ht="24" customHeight="1">
      <c r="B146" s="37"/>
      <c r="C146" s="224" t="s">
        <v>325</v>
      </c>
      <c r="D146" s="224" t="s">
        <v>209</v>
      </c>
      <c r="E146" s="225" t="s">
        <v>1371</v>
      </c>
      <c r="F146" s="226" t="s">
        <v>1372</v>
      </c>
      <c r="G146" s="227" t="s">
        <v>1227</v>
      </c>
      <c r="H146" s="228">
        <v>0.040000000000000001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2427</v>
      </c>
    </row>
    <row r="147" s="10" customFormat="1" ht="22.8" customHeight="1">
      <c r="B147" s="210"/>
      <c r="C147" s="211"/>
      <c r="D147" s="212" t="s">
        <v>72</v>
      </c>
      <c r="E147" s="248" t="s">
        <v>2428</v>
      </c>
      <c r="F147" s="248" t="s">
        <v>1474</v>
      </c>
      <c r="G147" s="211"/>
      <c r="H147" s="211"/>
      <c r="I147" s="214"/>
      <c r="J147" s="249">
        <f>BK147</f>
        <v>0</v>
      </c>
      <c r="K147" s="211"/>
      <c r="L147" s="216"/>
      <c r="M147" s="217"/>
      <c r="N147" s="218"/>
      <c r="O147" s="218"/>
      <c r="P147" s="219">
        <f>SUM(P148:P156)</f>
        <v>0</v>
      </c>
      <c r="Q147" s="218"/>
      <c r="R147" s="219">
        <f>SUM(R148:R156)</f>
        <v>0</v>
      </c>
      <c r="S147" s="218"/>
      <c r="T147" s="220">
        <f>SUM(T148:T156)</f>
        <v>0</v>
      </c>
      <c r="AR147" s="221" t="s">
        <v>83</v>
      </c>
      <c r="AT147" s="222" t="s">
        <v>72</v>
      </c>
      <c r="AU147" s="222" t="s">
        <v>81</v>
      </c>
      <c r="AY147" s="221" t="s">
        <v>208</v>
      </c>
      <c r="BK147" s="223">
        <f>SUM(BK148:BK156)</f>
        <v>0</v>
      </c>
    </row>
    <row r="148" s="1" customFormat="1" ht="16.5" customHeight="1">
      <c r="B148" s="37"/>
      <c r="C148" s="224" t="s">
        <v>329</v>
      </c>
      <c r="D148" s="224" t="s">
        <v>209</v>
      </c>
      <c r="E148" s="225" t="s">
        <v>2429</v>
      </c>
      <c r="F148" s="226" t="s">
        <v>2430</v>
      </c>
      <c r="G148" s="227" t="s">
        <v>617</v>
      </c>
      <c r="H148" s="228">
        <v>110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336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2431</v>
      </c>
    </row>
    <row r="149" s="1" customFormat="1" ht="16.5" customHeight="1">
      <c r="B149" s="37"/>
      <c r="C149" s="224" t="s">
        <v>8</v>
      </c>
      <c r="D149" s="224" t="s">
        <v>209</v>
      </c>
      <c r="E149" s="225" t="s">
        <v>2432</v>
      </c>
      <c r="F149" s="226" t="s">
        <v>2433</v>
      </c>
      <c r="G149" s="227" t="s">
        <v>284</v>
      </c>
      <c r="H149" s="228">
        <v>1</v>
      </c>
      <c r="I149" s="229"/>
      <c r="J149" s="230">
        <f>ROUND(I149*H149,2)</f>
        <v>0</v>
      </c>
      <c r="K149" s="226" t="s">
        <v>1</v>
      </c>
      <c r="L149" s="42"/>
      <c r="M149" s="231" t="s">
        <v>1</v>
      </c>
      <c r="N149" s="232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336</v>
      </c>
      <c r="AT149" s="235" t="s">
        <v>209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2434</v>
      </c>
    </row>
    <row r="150" s="1" customFormat="1" ht="16.5" customHeight="1">
      <c r="B150" s="37"/>
      <c r="C150" s="224" t="s">
        <v>336</v>
      </c>
      <c r="D150" s="224" t="s">
        <v>209</v>
      </c>
      <c r="E150" s="225" t="s">
        <v>2435</v>
      </c>
      <c r="F150" s="226" t="s">
        <v>2436</v>
      </c>
      <c r="G150" s="227" t="s">
        <v>617</v>
      </c>
      <c r="H150" s="228">
        <v>90</v>
      </c>
      <c r="I150" s="229"/>
      <c r="J150" s="230">
        <f>ROUND(I150*H150,2)</f>
        <v>0</v>
      </c>
      <c r="K150" s="226" t="s">
        <v>1</v>
      </c>
      <c r="L150" s="42"/>
      <c r="M150" s="231" t="s">
        <v>1</v>
      </c>
      <c r="N150" s="232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336</v>
      </c>
      <c r="AT150" s="235" t="s">
        <v>209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2437</v>
      </c>
    </row>
    <row r="151" s="1" customFormat="1" ht="16.5" customHeight="1">
      <c r="B151" s="37"/>
      <c r="C151" s="224" t="s">
        <v>341</v>
      </c>
      <c r="D151" s="224" t="s">
        <v>209</v>
      </c>
      <c r="E151" s="225" t="s">
        <v>2438</v>
      </c>
      <c r="F151" s="226" t="s">
        <v>2439</v>
      </c>
      <c r="G151" s="227" t="s">
        <v>284</v>
      </c>
      <c r="H151" s="228">
        <v>1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2440</v>
      </c>
    </row>
    <row r="152" s="1" customFormat="1" ht="16.5" customHeight="1">
      <c r="B152" s="37"/>
      <c r="C152" s="224" t="s">
        <v>345</v>
      </c>
      <c r="D152" s="224" t="s">
        <v>209</v>
      </c>
      <c r="E152" s="225" t="s">
        <v>2441</v>
      </c>
      <c r="F152" s="226" t="s">
        <v>2442</v>
      </c>
      <c r="G152" s="227" t="s">
        <v>1227</v>
      </c>
      <c r="H152" s="228">
        <v>4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336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2443</v>
      </c>
    </row>
    <row r="153" s="1" customFormat="1" ht="24" customHeight="1">
      <c r="B153" s="37"/>
      <c r="C153" s="224" t="s">
        <v>349</v>
      </c>
      <c r="D153" s="224" t="s">
        <v>209</v>
      </c>
      <c r="E153" s="225" t="s">
        <v>2444</v>
      </c>
      <c r="F153" s="226" t="s">
        <v>2445</v>
      </c>
      <c r="G153" s="227" t="s">
        <v>284</v>
      </c>
      <c r="H153" s="228">
        <v>1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336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2446</v>
      </c>
    </row>
    <row r="154" s="1" customFormat="1" ht="16.5" customHeight="1">
      <c r="B154" s="37"/>
      <c r="C154" s="224" t="s">
        <v>353</v>
      </c>
      <c r="D154" s="224" t="s">
        <v>209</v>
      </c>
      <c r="E154" s="225" t="s">
        <v>2447</v>
      </c>
      <c r="F154" s="226" t="s">
        <v>2448</v>
      </c>
      <c r="G154" s="227" t="s">
        <v>864</v>
      </c>
      <c r="H154" s="228">
        <v>8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336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2449</v>
      </c>
    </row>
    <row r="155" s="1" customFormat="1" ht="16.5" customHeight="1">
      <c r="B155" s="37"/>
      <c r="C155" s="224" t="s">
        <v>7</v>
      </c>
      <c r="D155" s="224" t="s">
        <v>209</v>
      </c>
      <c r="E155" s="225" t="s">
        <v>2450</v>
      </c>
      <c r="F155" s="226" t="s">
        <v>2451</v>
      </c>
      <c r="G155" s="227" t="s">
        <v>864</v>
      </c>
      <c r="H155" s="228">
        <v>16</v>
      </c>
      <c r="I155" s="229"/>
      <c r="J155" s="230">
        <f>ROUND(I155*H155,2)</f>
        <v>0</v>
      </c>
      <c r="K155" s="226" t="s">
        <v>1</v>
      </c>
      <c r="L155" s="42"/>
      <c r="M155" s="231" t="s">
        <v>1</v>
      </c>
      <c r="N155" s="232" t="s">
        <v>38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336</v>
      </c>
      <c r="AT155" s="235" t="s">
        <v>209</v>
      </c>
      <c r="AU155" s="235" t="s">
        <v>83</v>
      </c>
      <c r="AY155" s="16" t="s">
        <v>208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81</v>
      </c>
      <c r="BK155" s="236">
        <f>ROUND(I155*H155,2)</f>
        <v>0</v>
      </c>
      <c r="BL155" s="16" t="s">
        <v>336</v>
      </c>
      <c r="BM155" s="235" t="s">
        <v>2452</v>
      </c>
    </row>
    <row r="156" s="1" customFormat="1" ht="24" customHeight="1">
      <c r="B156" s="37"/>
      <c r="C156" s="224" t="s">
        <v>360</v>
      </c>
      <c r="D156" s="224" t="s">
        <v>209</v>
      </c>
      <c r="E156" s="225" t="s">
        <v>2453</v>
      </c>
      <c r="F156" s="226" t="s">
        <v>2454</v>
      </c>
      <c r="G156" s="227" t="s">
        <v>284</v>
      </c>
      <c r="H156" s="228">
        <v>1</v>
      </c>
      <c r="I156" s="229"/>
      <c r="J156" s="230">
        <f>ROUND(I156*H156,2)</f>
        <v>0</v>
      </c>
      <c r="K156" s="226" t="s">
        <v>1</v>
      </c>
      <c r="L156" s="42"/>
      <c r="M156" s="237" t="s">
        <v>1</v>
      </c>
      <c r="N156" s="238" t="s">
        <v>38</v>
      </c>
      <c r="O156" s="239"/>
      <c r="P156" s="240">
        <f>O156*H156</f>
        <v>0</v>
      </c>
      <c r="Q156" s="240">
        <v>0</v>
      </c>
      <c r="R156" s="240">
        <f>Q156*H156</f>
        <v>0</v>
      </c>
      <c r="S156" s="240">
        <v>0</v>
      </c>
      <c r="T156" s="241">
        <f>S156*H156</f>
        <v>0</v>
      </c>
      <c r="AR156" s="235" t="s">
        <v>336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2455</v>
      </c>
    </row>
    <row r="157" s="1" customFormat="1" ht="6.96" customHeight="1">
      <c r="B157" s="60"/>
      <c r="C157" s="61"/>
      <c r="D157" s="61"/>
      <c r="E157" s="61"/>
      <c r="F157" s="61"/>
      <c r="G157" s="61"/>
      <c r="H157" s="61"/>
      <c r="I157" s="182"/>
      <c r="J157" s="61"/>
      <c r="K157" s="61"/>
      <c r="L157" s="42"/>
    </row>
  </sheetData>
  <sheetProtection sheet="1" autoFilter="0" formatColumns="0" formatRows="0" objects="1" scenarios="1" spinCount="100000" saltValue="JyMuWf+Jr8x8IO1kEt00o0LQMXFpCftIa/E7TQud5fNFLKED6zKncNXlUrut9SzqBRFnfhAq7D1NO5TWw8QVhg==" hashValue="5lu2N9W121s6EEEL9daqADYDVg+eB7MmxIzNVrw5EL0IJdrWCq94BOoJr8ODdgSHSmVoAUNFi3+B48RlKhsySA==" algorithmName="SHA-512" password="CC35"/>
  <autoFilter ref="C128:K15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5:H115"/>
    <mergeCell ref="E119:H119"/>
    <mergeCell ref="E117:H117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108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2379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2456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21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2382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2383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2383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ROUND(J133,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ROUND((SUM(BE133:BE204)),  2)</f>
        <v>0</v>
      </c>
      <c r="I37" s="163">
        <v>0.20999999999999999</v>
      </c>
      <c r="J37" s="162">
        <f>ROUND(((SUM(BE133:BE204))*I37),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ROUND((SUM(BF133:BF204)),  2)</f>
        <v>0</v>
      </c>
      <c r="I38" s="163">
        <v>0.14999999999999999</v>
      </c>
      <c r="J38" s="162">
        <f>ROUND(((SUM(BF133:BF204))*I38),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ROUND((SUM(BG133:BG204)),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ROUND((SUM(BH133:BH204)),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ROUND((SUM(BI133:BI204)),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2379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STAT - Statika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 xml:space="preserve"> 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27.9" customHeight="1">
      <c r="B95" s="37"/>
      <c r="C95" s="31" t="s">
        <v>24</v>
      </c>
      <c r="D95" s="38"/>
      <c r="E95" s="38"/>
      <c r="F95" s="26" t="str">
        <f>E19</f>
        <v>EVČ s.r.o., člen ČEZ ESCO</v>
      </c>
      <c r="G95" s="38"/>
      <c r="H95" s="38"/>
      <c r="I95" s="151" t="s">
        <v>29</v>
      </c>
      <c r="J95" s="35" t="str">
        <f>E25</f>
        <v>Projekční kancelář Černý a Ferst</v>
      </c>
      <c r="K95" s="38"/>
      <c r="L95" s="42"/>
    </row>
    <row r="96" s="1" customFormat="1" ht="27.9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Projekční kancelář Černý a Ferst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J133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2457</v>
      </c>
      <c r="E101" s="195"/>
      <c r="F101" s="195"/>
      <c r="G101" s="195"/>
      <c r="H101" s="195"/>
      <c r="I101" s="196"/>
      <c r="J101" s="197">
        <f>J134</f>
        <v>0</v>
      </c>
      <c r="K101" s="193"/>
      <c r="L101" s="198"/>
    </row>
    <row r="102" s="8" customFormat="1" ht="24.96" customHeight="1">
      <c r="B102" s="192"/>
      <c r="C102" s="193"/>
      <c r="D102" s="194" t="s">
        <v>2458</v>
      </c>
      <c r="E102" s="195"/>
      <c r="F102" s="195"/>
      <c r="G102" s="195"/>
      <c r="H102" s="195"/>
      <c r="I102" s="196"/>
      <c r="J102" s="197">
        <f>J143</f>
        <v>0</v>
      </c>
      <c r="K102" s="193"/>
      <c r="L102" s="198"/>
    </row>
    <row r="103" s="8" customFormat="1" ht="24.96" customHeight="1">
      <c r="B103" s="192"/>
      <c r="C103" s="193"/>
      <c r="D103" s="194" t="s">
        <v>2459</v>
      </c>
      <c r="E103" s="195"/>
      <c r="F103" s="195"/>
      <c r="G103" s="195"/>
      <c r="H103" s="195"/>
      <c r="I103" s="196"/>
      <c r="J103" s="197">
        <f>J155</f>
        <v>0</v>
      </c>
      <c r="K103" s="193"/>
      <c r="L103" s="198"/>
    </row>
    <row r="104" s="8" customFormat="1" ht="24.96" customHeight="1">
      <c r="B104" s="192"/>
      <c r="C104" s="193"/>
      <c r="D104" s="194" t="s">
        <v>2460</v>
      </c>
      <c r="E104" s="195"/>
      <c r="F104" s="195"/>
      <c r="G104" s="195"/>
      <c r="H104" s="195"/>
      <c r="I104" s="196"/>
      <c r="J104" s="197">
        <f>J159</f>
        <v>0</v>
      </c>
      <c r="K104" s="193"/>
      <c r="L104" s="198"/>
    </row>
    <row r="105" s="8" customFormat="1" ht="24.96" customHeight="1">
      <c r="B105" s="192"/>
      <c r="C105" s="193"/>
      <c r="D105" s="194" t="s">
        <v>2461</v>
      </c>
      <c r="E105" s="195"/>
      <c r="F105" s="195"/>
      <c r="G105" s="195"/>
      <c r="H105" s="195"/>
      <c r="I105" s="196"/>
      <c r="J105" s="197">
        <f>J164</f>
        <v>0</v>
      </c>
      <c r="K105" s="193"/>
      <c r="L105" s="198"/>
    </row>
    <row r="106" s="8" customFormat="1" ht="24.96" customHeight="1">
      <c r="B106" s="192"/>
      <c r="C106" s="193"/>
      <c r="D106" s="194" t="s">
        <v>2462</v>
      </c>
      <c r="E106" s="195"/>
      <c r="F106" s="195"/>
      <c r="G106" s="195"/>
      <c r="H106" s="195"/>
      <c r="I106" s="196"/>
      <c r="J106" s="197">
        <f>J166</f>
        <v>0</v>
      </c>
      <c r="K106" s="193"/>
      <c r="L106" s="198"/>
    </row>
    <row r="107" s="8" customFormat="1" ht="24.96" customHeight="1">
      <c r="B107" s="192"/>
      <c r="C107" s="193"/>
      <c r="D107" s="194" t="s">
        <v>2463</v>
      </c>
      <c r="E107" s="195"/>
      <c r="F107" s="195"/>
      <c r="G107" s="195"/>
      <c r="H107" s="195"/>
      <c r="I107" s="196"/>
      <c r="J107" s="197">
        <f>J175</f>
        <v>0</v>
      </c>
      <c r="K107" s="193"/>
      <c r="L107" s="198"/>
    </row>
    <row r="108" s="8" customFormat="1" ht="24.96" customHeight="1">
      <c r="B108" s="192"/>
      <c r="C108" s="193"/>
      <c r="D108" s="194" t="s">
        <v>2464</v>
      </c>
      <c r="E108" s="195"/>
      <c r="F108" s="195"/>
      <c r="G108" s="195"/>
      <c r="H108" s="195"/>
      <c r="I108" s="196"/>
      <c r="J108" s="197">
        <f>J178</f>
        <v>0</v>
      </c>
      <c r="K108" s="193"/>
      <c r="L108" s="198"/>
    </row>
    <row r="109" s="8" customFormat="1" ht="24.96" customHeight="1">
      <c r="B109" s="192"/>
      <c r="C109" s="193"/>
      <c r="D109" s="194" t="s">
        <v>2465</v>
      </c>
      <c r="E109" s="195"/>
      <c r="F109" s="195"/>
      <c r="G109" s="195"/>
      <c r="H109" s="195"/>
      <c r="I109" s="196"/>
      <c r="J109" s="197">
        <f>J183</f>
        <v>0</v>
      </c>
      <c r="K109" s="193"/>
      <c r="L109" s="198"/>
    </row>
    <row r="110" s="1" customFormat="1" ht="21.84" customHeight="1">
      <c r="B110" s="37"/>
      <c r="C110" s="38"/>
      <c r="D110" s="38"/>
      <c r="E110" s="38"/>
      <c r="F110" s="38"/>
      <c r="G110" s="38"/>
      <c r="H110" s="38"/>
      <c r="I110" s="149"/>
      <c r="J110" s="38"/>
      <c r="K110" s="38"/>
      <c r="L110" s="42"/>
    </row>
    <row r="111" s="1" customFormat="1" ht="6.96" customHeight="1">
      <c r="B111" s="60"/>
      <c r="C111" s="61"/>
      <c r="D111" s="61"/>
      <c r="E111" s="61"/>
      <c r="F111" s="61"/>
      <c r="G111" s="61"/>
      <c r="H111" s="61"/>
      <c r="I111" s="182"/>
      <c r="J111" s="61"/>
      <c r="K111" s="61"/>
      <c r="L111" s="42"/>
    </row>
    <row r="115" s="1" customFormat="1" ht="6.96" customHeight="1">
      <c r="B115" s="62"/>
      <c r="C115" s="63"/>
      <c r="D115" s="63"/>
      <c r="E115" s="63"/>
      <c r="F115" s="63"/>
      <c r="G115" s="63"/>
      <c r="H115" s="63"/>
      <c r="I115" s="185"/>
      <c r="J115" s="63"/>
      <c r="K115" s="63"/>
      <c r="L115" s="42"/>
    </row>
    <row r="116" s="1" customFormat="1" ht="24.96" customHeight="1">
      <c r="B116" s="37"/>
      <c r="C116" s="22" t="s">
        <v>194</v>
      </c>
      <c r="D116" s="38"/>
      <c r="E116" s="38"/>
      <c r="F116" s="38"/>
      <c r="G116" s="38"/>
      <c r="H116" s="38"/>
      <c r="I116" s="149"/>
      <c r="J116" s="38"/>
      <c r="K116" s="38"/>
      <c r="L116" s="42"/>
    </row>
    <row r="117" s="1" customFormat="1" ht="6.96" customHeight="1">
      <c r="B117" s="37"/>
      <c r="C117" s="38"/>
      <c r="D117" s="38"/>
      <c r="E117" s="38"/>
      <c r="F117" s="38"/>
      <c r="G117" s="38"/>
      <c r="H117" s="38"/>
      <c r="I117" s="149"/>
      <c r="J117" s="38"/>
      <c r="K117" s="38"/>
      <c r="L117" s="42"/>
    </row>
    <row r="118" s="1" customFormat="1" ht="12" customHeight="1">
      <c r="B118" s="37"/>
      <c r="C118" s="31" t="s">
        <v>16</v>
      </c>
      <c r="D118" s="38"/>
      <c r="E118" s="38"/>
      <c r="F118" s="38"/>
      <c r="G118" s="38"/>
      <c r="H118" s="38"/>
      <c r="I118" s="149"/>
      <c r="J118" s="38"/>
      <c r="K118" s="38"/>
      <c r="L118" s="42"/>
    </row>
    <row r="119" s="1" customFormat="1" ht="16.5" customHeight="1">
      <c r="B119" s="37"/>
      <c r="C119" s="38"/>
      <c r="D119" s="38"/>
      <c r="E119" s="186" t="str">
        <f>E7</f>
        <v>NOVÝ ZDROJ TEPLA, TEPLOVODNÍ ROZVODY A REGULACE VYTÁPĚNÍ DŘEVOTERM s.r.o, BŘEZOVÁ</v>
      </c>
      <c r="F119" s="31"/>
      <c r="G119" s="31"/>
      <c r="H119" s="31"/>
      <c r="I119" s="149"/>
      <c r="J119" s="38"/>
      <c r="K119" s="38"/>
      <c r="L119" s="42"/>
    </row>
    <row r="120" ht="12" customHeight="1">
      <c r="B120" s="20"/>
      <c r="C120" s="31" t="s">
        <v>187</v>
      </c>
      <c r="D120" s="21"/>
      <c r="E120" s="21"/>
      <c r="F120" s="21"/>
      <c r="G120" s="21"/>
      <c r="H120" s="21"/>
      <c r="I120" s="141"/>
      <c r="J120" s="21"/>
      <c r="K120" s="21"/>
      <c r="L120" s="19"/>
    </row>
    <row r="121" ht="16.5" customHeight="1">
      <c r="B121" s="20"/>
      <c r="C121" s="21"/>
      <c r="D121" s="21"/>
      <c r="E121" s="186" t="s">
        <v>232</v>
      </c>
      <c r="F121" s="21"/>
      <c r="G121" s="21"/>
      <c r="H121" s="21"/>
      <c r="I121" s="141"/>
      <c r="J121" s="21"/>
      <c r="K121" s="21"/>
      <c r="L121" s="19"/>
    </row>
    <row r="122" ht="12" customHeight="1">
      <c r="B122" s="20"/>
      <c r="C122" s="31" t="s">
        <v>233</v>
      </c>
      <c r="D122" s="21"/>
      <c r="E122" s="21"/>
      <c r="F122" s="21"/>
      <c r="G122" s="21"/>
      <c r="H122" s="21"/>
      <c r="I122" s="141"/>
      <c r="J122" s="21"/>
      <c r="K122" s="21"/>
      <c r="L122" s="19"/>
    </row>
    <row r="123" s="1" customFormat="1" ht="16.5" customHeight="1">
      <c r="B123" s="37"/>
      <c r="C123" s="38"/>
      <c r="D123" s="38"/>
      <c r="E123" s="296" t="s">
        <v>2379</v>
      </c>
      <c r="F123" s="38"/>
      <c r="G123" s="38"/>
      <c r="H123" s="38"/>
      <c r="I123" s="149"/>
      <c r="J123" s="38"/>
      <c r="K123" s="38"/>
      <c r="L123" s="42"/>
    </row>
    <row r="124" s="1" customFormat="1" ht="12" customHeight="1">
      <c r="B124" s="37"/>
      <c r="C124" s="31" t="s">
        <v>2380</v>
      </c>
      <c r="D124" s="38"/>
      <c r="E124" s="38"/>
      <c r="F124" s="38"/>
      <c r="G124" s="38"/>
      <c r="H124" s="38"/>
      <c r="I124" s="149"/>
      <c r="J124" s="38"/>
      <c r="K124" s="38"/>
      <c r="L124" s="42"/>
    </row>
    <row r="125" s="1" customFormat="1" ht="16.5" customHeight="1">
      <c r="B125" s="37"/>
      <c r="C125" s="38"/>
      <c r="D125" s="38"/>
      <c r="E125" s="70" t="str">
        <f>E13</f>
        <v>STAT - Statika</v>
      </c>
      <c r="F125" s="38"/>
      <c r="G125" s="38"/>
      <c r="H125" s="38"/>
      <c r="I125" s="149"/>
      <c r="J125" s="38"/>
      <c r="K125" s="38"/>
      <c r="L125" s="42"/>
    </row>
    <row r="126" s="1" customFormat="1" ht="6.96" customHeight="1">
      <c r="B126" s="37"/>
      <c r="C126" s="38"/>
      <c r="D126" s="38"/>
      <c r="E126" s="38"/>
      <c r="F126" s="38"/>
      <c r="G126" s="38"/>
      <c r="H126" s="38"/>
      <c r="I126" s="149"/>
      <c r="J126" s="38"/>
      <c r="K126" s="38"/>
      <c r="L126" s="42"/>
    </row>
    <row r="127" s="1" customFormat="1" ht="12" customHeight="1">
      <c r="B127" s="37"/>
      <c r="C127" s="31" t="s">
        <v>20</v>
      </c>
      <c r="D127" s="38"/>
      <c r="E127" s="38"/>
      <c r="F127" s="26" t="str">
        <f>F16</f>
        <v xml:space="preserve"> </v>
      </c>
      <c r="G127" s="38"/>
      <c r="H127" s="38"/>
      <c r="I127" s="151" t="s">
        <v>22</v>
      </c>
      <c r="J127" s="73" t="str">
        <f>IF(J16="","",J16)</f>
        <v>26. 4. 2019</v>
      </c>
      <c r="K127" s="38"/>
      <c r="L127" s="42"/>
    </row>
    <row r="128" s="1" customFormat="1" ht="6.96" customHeight="1">
      <c r="B128" s="37"/>
      <c r="C128" s="38"/>
      <c r="D128" s="38"/>
      <c r="E128" s="38"/>
      <c r="F128" s="38"/>
      <c r="G128" s="38"/>
      <c r="H128" s="38"/>
      <c r="I128" s="149"/>
      <c r="J128" s="38"/>
      <c r="K128" s="38"/>
      <c r="L128" s="42"/>
    </row>
    <row r="129" s="1" customFormat="1" ht="27.9" customHeight="1">
      <c r="B129" s="37"/>
      <c r="C129" s="31" t="s">
        <v>24</v>
      </c>
      <c r="D129" s="38"/>
      <c r="E129" s="38"/>
      <c r="F129" s="26" t="str">
        <f>E19</f>
        <v>EVČ s.r.o., člen ČEZ ESCO</v>
      </c>
      <c r="G129" s="38"/>
      <c r="H129" s="38"/>
      <c r="I129" s="151" t="s">
        <v>29</v>
      </c>
      <c r="J129" s="35" t="str">
        <f>E25</f>
        <v>Projekční kancelář Černý a Ferst</v>
      </c>
      <c r="K129" s="38"/>
      <c r="L129" s="42"/>
    </row>
    <row r="130" s="1" customFormat="1" ht="27.9" customHeight="1">
      <c r="B130" s="37"/>
      <c r="C130" s="31" t="s">
        <v>27</v>
      </c>
      <c r="D130" s="38"/>
      <c r="E130" s="38"/>
      <c r="F130" s="26" t="str">
        <f>IF(E22="","",E22)</f>
        <v>Vyplň údaj</v>
      </c>
      <c r="G130" s="38"/>
      <c r="H130" s="38"/>
      <c r="I130" s="151" t="s">
        <v>30</v>
      </c>
      <c r="J130" s="35" t="str">
        <f>E28</f>
        <v>Projekční kancelář Černý a Ferst</v>
      </c>
      <c r="K130" s="38"/>
      <c r="L130" s="42"/>
    </row>
    <row r="131" s="1" customFormat="1" ht="10.32" customHeight="1">
      <c r="B131" s="37"/>
      <c r="C131" s="38"/>
      <c r="D131" s="38"/>
      <c r="E131" s="38"/>
      <c r="F131" s="38"/>
      <c r="G131" s="38"/>
      <c r="H131" s="38"/>
      <c r="I131" s="149"/>
      <c r="J131" s="38"/>
      <c r="K131" s="38"/>
      <c r="L131" s="42"/>
    </row>
    <row r="132" s="9" customFormat="1" ht="29.28" customHeight="1">
      <c r="B132" s="199"/>
      <c r="C132" s="200" t="s">
        <v>195</v>
      </c>
      <c r="D132" s="201" t="s">
        <v>58</v>
      </c>
      <c r="E132" s="201" t="s">
        <v>54</v>
      </c>
      <c r="F132" s="201" t="s">
        <v>55</v>
      </c>
      <c r="G132" s="201" t="s">
        <v>196</v>
      </c>
      <c r="H132" s="201" t="s">
        <v>197</v>
      </c>
      <c r="I132" s="202" t="s">
        <v>198</v>
      </c>
      <c r="J132" s="203" t="s">
        <v>191</v>
      </c>
      <c r="K132" s="204" t="s">
        <v>199</v>
      </c>
      <c r="L132" s="205"/>
      <c r="M132" s="94" t="s">
        <v>1</v>
      </c>
      <c r="N132" s="95" t="s">
        <v>37</v>
      </c>
      <c r="O132" s="95" t="s">
        <v>200</v>
      </c>
      <c r="P132" s="95" t="s">
        <v>201</v>
      </c>
      <c r="Q132" s="95" t="s">
        <v>202</v>
      </c>
      <c r="R132" s="95" t="s">
        <v>203</v>
      </c>
      <c r="S132" s="95" t="s">
        <v>204</v>
      </c>
      <c r="T132" s="96" t="s">
        <v>205</v>
      </c>
    </row>
    <row r="133" s="1" customFormat="1" ht="22.8" customHeight="1">
      <c r="B133" s="37"/>
      <c r="C133" s="101" t="s">
        <v>206</v>
      </c>
      <c r="D133" s="38"/>
      <c r="E133" s="38"/>
      <c r="F133" s="38"/>
      <c r="G133" s="38"/>
      <c r="H133" s="38"/>
      <c r="I133" s="149"/>
      <c r="J133" s="206">
        <f>BK133</f>
        <v>0</v>
      </c>
      <c r="K133" s="38"/>
      <c r="L133" s="42"/>
      <c r="M133" s="97"/>
      <c r="N133" s="98"/>
      <c r="O133" s="98"/>
      <c r="P133" s="207">
        <f>P134+P143+P155+P159+P164+P166+P175+P178+P183</f>
        <v>0</v>
      </c>
      <c r="Q133" s="98"/>
      <c r="R133" s="207">
        <f>R134+R143+R155+R159+R164+R166+R175+R178+R183</f>
        <v>0</v>
      </c>
      <c r="S133" s="98"/>
      <c r="T133" s="208">
        <f>T134+T143+T155+T159+T164+T166+T175+T178+T183</f>
        <v>0</v>
      </c>
      <c r="AT133" s="16" t="s">
        <v>72</v>
      </c>
      <c r="AU133" s="16" t="s">
        <v>193</v>
      </c>
      <c r="BK133" s="209">
        <f>BK134+BK143+BK155+BK159+BK164+BK166+BK175+BK178+BK183</f>
        <v>0</v>
      </c>
    </row>
    <row r="134" s="10" customFormat="1" ht="25.92" customHeight="1">
      <c r="B134" s="210"/>
      <c r="C134" s="211"/>
      <c r="D134" s="212" t="s">
        <v>72</v>
      </c>
      <c r="E134" s="213" t="s">
        <v>81</v>
      </c>
      <c r="F134" s="213" t="s">
        <v>1509</v>
      </c>
      <c r="G134" s="211"/>
      <c r="H134" s="211"/>
      <c r="I134" s="214"/>
      <c r="J134" s="215">
        <f>BK134</f>
        <v>0</v>
      </c>
      <c r="K134" s="211"/>
      <c r="L134" s="216"/>
      <c r="M134" s="217"/>
      <c r="N134" s="218"/>
      <c r="O134" s="218"/>
      <c r="P134" s="219">
        <f>SUM(P135:P142)</f>
        <v>0</v>
      </c>
      <c r="Q134" s="218"/>
      <c r="R134" s="219">
        <f>SUM(R135:R142)</f>
        <v>0</v>
      </c>
      <c r="S134" s="218"/>
      <c r="T134" s="220">
        <f>SUM(T135:T142)</f>
        <v>0</v>
      </c>
      <c r="AR134" s="221" t="s">
        <v>81</v>
      </c>
      <c r="AT134" s="222" t="s">
        <v>72</v>
      </c>
      <c r="AU134" s="222" t="s">
        <v>73</v>
      </c>
      <c r="AY134" s="221" t="s">
        <v>208</v>
      </c>
      <c r="BK134" s="223">
        <f>SUM(BK135:BK142)</f>
        <v>0</v>
      </c>
    </row>
    <row r="135" s="1" customFormat="1" ht="16.5" customHeight="1">
      <c r="B135" s="37"/>
      <c r="C135" s="224" t="s">
        <v>81</v>
      </c>
      <c r="D135" s="224" t="s">
        <v>209</v>
      </c>
      <c r="E135" s="225" t="s">
        <v>2466</v>
      </c>
      <c r="F135" s="226" t="s">
        <v>2467</v>
      </c>
      <c r="G135" s="227" t="s">
        <v>1525</v>
      </c>
      <c r="H135" s="228">
        <v>0.70399999999999996</v>
      </c>
      <c r="I135" s="229"/>
      <c r="J135" s="230">
        <f>ROUND(I135*H135,2)</f>
        <v>0</v>
      </c>
      <c r="K135" s="226" t="s">
        <v>1</v>
      </c>
      <c r="L135" s="42"/>
      <c r="M135" s="231" t="s">
        <v>1</v>
      </c>
      <c r="N135" s="232" t="s">
        <v>38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221</v>
      </c>
      <c r="AT135" s="235" t="s">
        <v>209</v>
      </c>
      <c r="AU135" s="235" t="s">
        <v>81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221</v>
      </c>
      <c r="BM135" s="235" t="s">
        <v>2468</v>
      </c>
    </row>
    <row r="136" s="1" customFormat="1" ht="16.5" customHeight="1">
      <c r="B136" s="37"/>
      <c r="C136" s="224" t="s">
        <v>83</v>
      </c>
      <c r="D136" s="224" t="s">
        <v>209</v>
      </c>
      <c r="E136" s="225" t="s">
        <v>2469</v>
      </c>
      <c r="F136" s="226" t="s">
        <v>2470</v>
      </c>
      <c r="G136" s="227" t="s">
        <v>1525</v>
      </c>
      <c r="H136" s="228">
        <v>0.70399999999999996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38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221</v>
      </c>
      <c r="AT136" s="235" t="s">
        <v>209</v>
      </c>
      <c r="AU136" s="235" t="s">
        <v>81</v>
      </c>
      <c r="AY136" s="16" t="s">
        <v>208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81</v>
      </c>
      <c r="BK136" s="236">
        <f>ROUND(I136*H136,2)</f>
        <v>0</v>
      </c>
      <c r="BL136" s="16" t="s">
        <v>221</v>
      </c>
      <c r="BM136" s="235" t="s">
        <v>2471</v>
      </c>
    </row>
    <row r="137" s="1" customFormat="1" ht="16.5" customHeight="1">
      <c r="B137" s="37"/>
      <c r="C137" s="224" t="s">
        <v>104</v>
      </c>
      <c r="D137" s="224" t="s">
        <v>209</v>
      </c>
      <c r="E137" s="225" t="s">
        <v>2472</v>
      </c>
      <c r="F137" s="226" t="s">
        <v>2473</v>
      </c>
      <c r="G137" s="227" t="s">
        <v>1525</v>
      </c>
      <c r="H137" s="228">
        <v>0.70399999999999996</v>
      </c>
      <c r="I137" s="229"/>
      <c r="J137" s="230">
        <f>ROUND(I137*H137,2)</f>
        <v>0</v>
      </c>
      <c r="K137" s="226" t="s">
        <v>1</v>
      </c>
      <c r="L137" s="42"/>
      <c r="M137" s="231" t="s">
        <v>1</v>
      </c>
      <c r="N137" s="232" t="s">
        <v>38</v>
      </c>
      <c r="O137" s="85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221</v>
      </c>
      <c r="AT137" s="235" t="s">
        <v>209</v>
      </c>
      <c r="AU137" s="235" t="s">
        <v>81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221</v>
      </c>
      <c r="BM137" s="235" t="s">
        <v>2474</v>
      </c>
    </row>
    <row r="138" s="1" customFormat="1" ht="16.5" customHeight="1">
      <c r="B138" s="37"/>
      <c r="C138" s="224" t="s">
        <v>221</v>
      </c>
      <c r="D138" s="224" t="s">
        <v>209</v>
      </c>
      <c r="E138" s="225" t="s">
        <v>2475</v>
      </c>
      <c r="F138" s="226" t="s">
        <v>2476</v>
      </c>
      <c r="G138" s="227" t="s">
        <v>1525</v>
      </c>
      <c r="H138" s="228">
        <v>0.70399999999999996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221</v>
      </c>
      <c r="AT138" s="235" t="s">
        <v>209</v>
      </c>
      <c r="AU138" s="235" t="s">
        <v>81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221</v>
      </c>
      <c r="BM138" s="235" t="s">
        <v>2477</v>
      </c>
    </row>
    <row r="139" s="1" customFormat="1" ht="16.5" customHeight="1">
      <c r="B139" s="37"/>
      <c r="C139" s="224" t="s">
        <v>207</v>
      </c>
      <c r="D139" s="224" t="s">
        <v>209</v>
      </c>
      <c r="E139" s="225" t="s">
        <v>2478</v>
      </c>
      <c r="F139" s="226" t="s">
        <v>2479</v>
      </c>
      <c r="G139" s="227" t="s">
        <v>1525</v>
      </c>
      <c r="H139" s="228">
        <v>0.70399999999999996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221</v>
      </c>
      <c r="AT139" s="235" t="s">
        <v>209</v>
      </c>
      <c r="AU139" s="235" t="s">
        <v>81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221</v>
      </c>
      <c r="BM139" s="235" t="s">
        <v>2480</v>
      </c>
    </row>
    <row r="140" s="1" customFormat="1" ht="16.5" customHeight="1">
      <c r="B140" s="37"/>
      <c r="C140" s="224" t="s">
        <v>228</v>
      </c>
      <c r="D140" s="224" t="s">
        <v>209</v>
      </c>
      <c r="E140" s="225" t="s">
        <v>2481</v>
      </c>
      <c r="F140" s="226" t="s">
        <v>2482</v>
      </c>
      <c r="G140" s="227" t="s">
        <v>1525</v>
      </c>
      <c r="H140" s="228">
        <v>0.70399999999999996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38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221</v>
      </c>
      <c r="AT140" s="235" t="s">
        <v>209</v>
      </c>
      <c r="AU140" s="235" t="s">
        <v>81</v>
      </c>
      <c r="AY140" s="16" t="s">
        <v>208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81</v>
      </c>
      <c r="BK140" s="236">
        <f>ROUND(I140*H140,2)</f>
        <v>0</v>
      </c>
      <c r="BL140" s="16" t="s">
        <v>221</v>
      </c>
      <c r="BM140" s="235" t="s">
        <v>2483</v>
      </c>
    </row>
    <row r="141" s="1" customFormat="1" ht="16.5" customHeight="1">
      <c r="B141" s="37"/>
      <c r="C141" s="224" t="s">
        <v>302</v>
      </c>
      <c r="D141" s="224" t="s">
        <v>209</v>
      </c>
      <c r="E141" s="225" t="s">
        <v>2484</v>
      </c>
      <c r="F141" s="226" t="s">
        <v>2485</v>
      </c>
      <c r="G141" s="227" t="s">
        <v>1525</v>
      </c>
      <c r="H141" s="228">
        <v>0.70399999999999996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221</v>
      </c>
      <c r="AT141" s="235" t="s">
        <v>209</v>
      </c>
      <c r="AU141" s="235" t="s">
        <v>81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221</v>
      </c>
      <c r="BM141" s="235" t="s">
        <v>2486</v>
      </c>
    </row>
    <row r="142" s="1" customFormat="1" ht="16.5" customHeight="1">
      <c r="B142" s="37"/>
      <c r="C142" s="224" t="s">
        <v>285</v>
      </c>
      <c r="D142" s="224" t="s">
        <v>209</v>
      </c>
      <c r="E142" s="225" t="s">
        <v>2487</v>
      </c>
      <c r="F142" s="226" t="s">
        <v>2488</v>
      </c>
      <c r="G142" s="227" t="s">
        <v>1525</v>
      </c>
      <c r="H142" s="228">
        <v>0.70399999999999996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221</v>
      </c>
      <c r="AT142" s="235" t="s">
        <v>209</v>
      </c>
      <c r="AU142" s="235" t="s">
        <v>81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221</v>
      </c>
      <c r="BM142" s="235" t="s">
        <v>2489</v>
      </c>
    </row>
    <row r="143" s="10" customFormat="1" ht="25.92" customHeight="1">
      <c r="B143" s="210"/>
      <c r="C143" s="211"/>
      <c r="D143" s="212" t="s">
        <v>72</v>
      </c>
      <c r="E143" s="213" t="s">
        <v>83</v>
      </c>
      <c r="F143" s="213" t="s">
        <v>2490</v>
      </c>
      <c r="G143" s="211"/>
      <c r="H143" s="211"/>
      <c r="I143" s="214"/>
      <c r="J143" s="215">
        <f>BK143</f>
        <v>0</v>
      </c>
      <c r="K143" s="211"/>
      <c r="L143" s="216"/>
      <c r="M143" s="217"/>
      <c r="N143" s="218"/>
      <c r="O143" s="218"/>
      <c r="P143" s="219">
        <f>SUM(P144:P154)</f>
        <v>0</v>
      </c>
      <c r="Q143" s="218"/>
      <c r="R143" s="219">
        <f>SUM(R144:R154)</f>
        <v>0</v>
      </c>
      <c r="S143" s="218"/>
      <c r="T143" s="220">
        <f>SUM(T144:T154)</f>
        <v>0</v>
      </c>
      <c r="AR143" s="221" t="s">
        <v>81</v>
      </c>
      <c r="AT143" s="222" t="s">
        <v>72</v>
      </c>
      <c r="AU143" s="222" t="s">
        <v>73</v>
      </c>
      <c r="AY143" s="221" t="s">
        <v>208</v>
      </c>
      <c r="BK143" s="223">
        <f>SUM(BK144:BK154)</f>
        <v>0</v>
      </c>
    </row>
    <row r="144" s="1" customFormat="1" ht="16.5" customHeight="1">
      <c r="B144" s="37"/>
      <c r="C144" s="224" t="s">
        <v>309</v>
      </c>
      <c r="D144" s="224" t="s">
        <v>209</v>
      </c>
      <c r="E144" s="225" t="s">
        <v>2491</v>
      </c>
      <c r="F144" s="226" t="s">
        <v>2492</v>
      </c>
      <c r="G144" s="227" t="s">
        <v>1525</v>
      </c>
      <c r="H144" s="228">
        <v>0.70399999999999996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221</v>
      </c>
      <c r="AT144" s="235" t="s">
        <v>209</v>
      </c>
      <c r="AU144" s="235" t="s">
        <v>81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221</v>
      </c>
      <c r="BM144" s="235" t="s">
        <v>2493</v>
      </c>
    </row>
    <row r="145" s="1" customFormat="1" ht="16.5" customHeight="1">
      <c r="B145" s="37"/>
      <c r="C145" s="224" t="s">
        <v>313</v>
      </c>
      <c r="D145" s="224" t="s">
        <v>209</v>
      </c>
      <c r="E145" s="225" t="s">
        <v>2494</v>
      </c>
      <c r="F145" s="226" t="s">
        <v>2495</v>
      </c>
      <c r="G145" s="227" t="s">
        <v>212</v>
      </c>
      <c r="H145" s="228">
        <v>4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38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221</v>
      </c>
      <c r="AT145" s="235" t="s">
        <v>209</v>
      </c>
      <c r="AU145" s="235" t="s">
        <v>81</v>
      </c>
      <c r="AY145" s="16" t="s">
        <v>208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81</v>
      </c>
      <c r="BK145" s="236">
        <f>ROUND(I145*H145,2)</f>
        <v>0</v>
      </c>
      <c r="BL145" s="16" t="s">
        <v>221</v>
      </c>
      <c r="BM145" s="235" t="s">
        <v>2496</v>
      </c>
    </row>
    <row r="146" s="12" customFormat="1">
      <c r="B146" s="260"/>
      <c r="C146" s="261"/>
      <c r="D146" s="262" t="s">
        <v>1513</v>
      </c>
      <c r="E146" s="263" t="s">
        <v>1</v>
      </c>
      <c r="F146" s="264" t="s">
        <v>221</v>
      </c>
      <c r="G146" s="261"/>
      <c r="H146" s="265">
        <v>4</v>
      </c>
      <c r="I146" s="266"/>
      <c r="J146" s="261"/>
      <c r="K146" s="261"/>
      <c r="L146" s="267"/>
      <c r="M146" s="268"/>
      <c r="N146" s="269"/>
      <c r="O146" s="269"/>
      <c r="P146" s="269"/>
      <c r="Q146" s="269"/>
      <c r="R146" s="269"/>
      <c r="S146" s="269"/>
      <c r="T146" s="270"/>
      <c r="AT146" s="271" t="s">
        <v>1513</v>
      </c>
      <c r="AU146" s="271" t="s">
        <v>81</v>
      </c>
      <c r="AV146" s="12" t="s">
        <v>83</v>
      </c>
      <c r="AW146" s="12" t="s">
        <v>31</v>
      </c>
      <c r="AX146" s="12" t="s">
        <v>73</v>
      </c>
      <c r="AY146" s="271" t="s">
        <v>208</v>
      </c>
    </row>
    <row r="147" s="13" customFormat="1">
      <c r="B147" s="272"/>
      <c r="C147" s="273"/>
      <c r="D147" s="262" t="s">
        <v>1513</v>
      </c>
      <c r="E147" s="274" t="s">
        <v>1</v>
      </c>
      <c r="F147" s="275" t="s">
        <v>1515</v>
      </c>
      <c r="G147" s="273"/>
      <c r="H147" s="276">
        <v>4</v>
      </c>
      <c r="I147" s="277"/>
      <c r="J147" s="273"/>
      <c r="K147" s="273"/>
      <c r="L147" s="278"/>
      <c r="M147" s="279"/>
      <c r="N147" s="280"/>
      <c r="O147" s="280"/>
      <c r="P147" s="280"/>
      <c r="Q147" s="280"/>
      <c r="R147" s="280"/>
      <c r="S147" s="280"/>
      <c r="T147" s="281"/>
      <c r="AT147" s="282" t="s">
        <v>1513</v>
      </c>
      <c r="AU147" s="282" t="s">
        <v>81</v>
      </c>
      <c r="AV147" s="13" t="s">
        <v>221</v>
      </c>
      <c r="AW147" s="13" t="s">
        <v>31</v>
      </c>
      <c r="AX147" s="13" t="s">
        <v>81</v>
      </c>
      <c r="AY147" s="282" t="s">
        <v>208</v>
      </c>
    </row>
    <row r="148" s="1" customFormat="1" ht="16.5" customHeight="1">
      <c r="B148" s="37"/>
      <c r="C148" s="224" t="s">
        <v>317</v>
      </c>
      <c r="D148" s="224" t="s">
        <v>209</v>
      </c>
      <c r="E148" s="225" t="s">
        <v>2497</v>
      </c>
      <c r="F148" s="226" t="s">
        <v>2498</v>
      </c>
      <c r="G148" s="227" t="s">
        <v>1525</v>
      </c>
      <c r="H148" s="228">
        <v>0.040000000000000001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221</v>
      </c>
      <c r="AT148" s="235" t="s">
        <v>209</v>
      </c>
      <c r="AU148" s="235" t="s">
        <v>81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221</v>
      </c>
      <c r="BM148" s="235" t="s">
        <v>2499</v>
      </c>
    </row>
    <row r="149" s="12" customFormat="1">
      <c r="B149" s="260"/>
      <c r="C149" s="261"/>
      <c r="D149" s="262" t="s">
        <v>1513</v>
      </c>
      <c r="E149" s="263" t="s">
        <v>1</v>
      </c>
      <c r="F149" s="264" t="s">
        <v>2500</v>
      </c>
      <c r="G149" s="261"/>
      <c r="H149" s="265">
        <v>0.040000000000000001</v>
      </c>
      <c r="I149" s="266"/>
      <c r="J149" s="261"/>
      <c r="K149" s="261"/>
      <c r="L149" s="267"/>
      <c r="M149" s="268"/>
      <c r="N149" s="269"/>
      <c r="O149" s="269"/>
      <c r="P149" s="269"/>
      <c r="Q149" s="269"/>
      <c r="R149" s="269"/>
      <c r="S149" s="269"/>
      <c r="T149" s="270"/>
      <c r="AT149" s="271" t="s">
        <v>1513</v>
      </c>
      <c r="AU149" s="271" t="s">
        <v>81</v>
      </c>
      <c r="AV149" s="12" t="s">
        <v>83</v>
      </c>
      <c r="AW149" s="12" t="s">
        <v>31</v>
      </c>
      <c r="AX149" s="12" t="s">
        <v>73</v>
      </c>
      <c r="AY149" s="271" t="s">
        <v>208</v>
      </c>
    </row>
    <row r="150" s="13" customFormat="1">
      <c r="B150" s="272"/>
      <c r="C150" s="273"/>
      <c r="D150" s="262" t="s">
        <v>1513</v>
      </c>
      <c r="E150" s="274" t="s">
        <v>1</v>
      </c>
      <c r="F150" s="275" t="s">
        <v>1515</v>
      </c>
      <c r="G150" s="273"/>
      <c r="H150" s="276">
        <v>0.040000000000000001</v>
      </c>
      <c r="I150" s="277"/>
      <c r="J150" s="273"/>
      <c r="K150" s="273"/>
      <c r="L150" s="278"/>
      <c r="M150" s="279"/>
      <c r="N150" s="280"/>
      <c r="O150" s="280"/>
      <c r="P150" s="280"/>
      <c r="Q150" s="280"/>
      <c r="R150" s="280"/>
      <c r="S150" s="280"/>
      <c r="T150" s="281"/>
      <c r="AT150" s="282" t="s">
        <v>1513</v>
      </c>
      <c r="AU150" s="282" t="s">
        <v>81</v>
      </c>
      <c r="AV150" s="13" t="s">
        <v>221</v>
      </c>
      <c r="AW150" s="13" t="s">
        <v>31</v>
      </c>
      <c r="AX150" s="13" t="s">
        <v>81</v>
      </c>
      <c r="AY150" s="282" t="s">
        <v>208</v>
      </c>
    </row>
    <row r="151" s="1" customFormat="1" ht="16.5" customHeight="1">
      <c r="B151" s="37"/>
      <c r="C151" s="224" t="s">
        <v>321</v>
      </c>
      <c r="D151" s="224" t="s">
        <v>209</v>
      </c>
      <c r="E151" s="225" t="s">
        <v>2501</v>
      </c>
      <c r="F151" s="226" t="s">
        <v>2502</v>
      </c>
      <c r="G151" s="227" t="s">
        <v>1525</v>
      </c>
      <c r="H151" s="228">
        <v>0.064000000000000001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221</v>
      </c>
      <c r="AT151" s="235" t="s">
        <v>209</v>
      </c>
      <c r="AU151" s="235" t="s">
        <v>81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221</v>
      </c>
      <c r="BM151" s="235" t="s">
        <v>2503</v>
      </c>
    </row>
    <row r="152" s="12" customFormat="1">
      <c r="B152" s="260"/>
      <c r="C152" s="261"/>
      <c r="D152" s="262" t="s">
        <v>1513</v>
      </c>
      <c r="E152" s="263" t="s">
        <v>1</v>
      </c>
      <c r="F152" s="264" t="s">
        <v>2504</v>
      </c>
      <c r="G152" s="261"/>
      <c r="H152" s="265">
        <v>0.064000000000000001</v>
      </c>
      <c r="I152" s="266"/>
      <c r="J152" s="261"/>
      <c r="K152" s="261"/>
      <c r="L152" s="267"/>
      <c r="M152" s="268"/>
      <c r="N152" s="269"/>
      <c r="O152" s="269"/>
      <c r="P152" s="269"/>
      <c r="Q152" s="269"/>
      <c r="R152" s="269"/>
      <c r="S152" s="269"/>
      <c r="T152" s="270"/>
      <c r="AT152" s="271" t="s">
        <v>1513</v>
      </c>
      <c r="AU152" s="271" t="s">
        <v>81</v>
      </c>
      <c r="AV152" s="12" t="s">
        <v>83</v>
      </c>
      <c r="AW152" s="12" t="s">
        <v>31</v>
      </c>
      <c r="AX152" s="12" t="s">
        <v>73</v>
      </c>
      <c r="AY152" s="271" t="s">
        <v>208</v>
      </c>
    </row>
    <row r="153" s="13" customFormat="1">
      <c r="B153" s="272"/>
      <c r="C153" s="273"/>
      <c r="D153" s="262" t="s">
        <v>1513</v>
      </c>
      <c r="E153" s="274" t="s">
        <v>1</v>
      </c>
      <c r="F153" s="275" t="s">
        <v>1515</v>
      </c>
      <c r="G153" s="273"/>
      <c r="H153" s="276">
        <v>0.064000000000000001</v>
      </c>
      <c r="I153" s="277"/>
      <c r="J153" s="273"/>
      <c r="K153" s="273"/>
      <c r="L153" s="278"/>
      <c r="M153" s="279"/>
      <c r="N153" s="280"/>
      <c r="O153" s="280"/>
      <c r="P153" s="280"/>
      <c r="Q153" s="280"/>
      <c r="R153" s="280"/>
      <c r="S153" s="280"/>
      <c r="T153" s="281"/>
      <c r="AT153" s="282" t="s">
        <v>1513</v>
      </c>
      <c r="AU153" s="282" t="s">
        <v>81</v>
      </c>
      <c r="AV153" s="13" t="s">
        <v>221</v>
      </c>
      <c r="AW153" s="13" t="s">
        <v>31</v>
      </c>
      <c r="AX153" s="13" t="s">
        <v>81</v>
      </c>
      <c r="AY153" s="282" t="s">
        <v>208</v>
      </c>
    </row>
    <row r="154" s="1" customFormat="1" ht="16.5" customHeight="1">
      <c r="B154" s="37"/>
      <c r="C154" s="224" t="s">
        <v>325</v>
      </c>
      <c r="D154" s="224" t="s">
        <v>209</v>
      </c>
      <c r="E154" s="225" t="s">
        <v>2505</v>
      </c>
      <c r="F154" s="226" t="s">
        <v>2506</v>
      </c>
      <c r="G154" s="227" t="s">
        <v>712</v>
      </c>
      <c r="H154" s="228">
        <v>0.64000000000000001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221</v>
      </c>
      <c r="AT154" s="235" t="s">
        <v>209</v>
      </c>
      <c r="AU154" s="235" t="s">
        <v>81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221</v>
      </c>
      <c r="BM154" s="235" t="s">
        <v>2507</v>
      </c>
    </row>
    <row r="155" s="10" customFormat="1" ht="25.92" customHeight="1">
      <c r="B155" s="210"/>
      <c r="C155" s="211"/>
      <c r="D155" s="212" t="s">
        <v>72</v>
      </c>
      <c r="E155" s="213" t="s">
        <v>655</v>
      </c>
      <c r="F155" s="213" t="s">
        <v>2508</v>
      </c>
      <c r="G155" s="211"/>
      <c r="H155" s="211"/>
      <c r="I155" s="214"/>
      <c r="J155" s="215">
        <f>BK155</f>
        <v>0</v>
      </c>
      <c r="K155" s="211"/>
      <c r="L155" s="216"/>
      <c r="M155" s="217"/>
      <c r="N155" s="218"/>
      <c r="O155" s="218"/>
      <c r="P155" s="219">
        <f>SUM(P156:P158)</f>
        <v>0</v>
      </c>
      <c r="Q155" s="218"/>
      <c r="R155" s="219">
        <f>SUM(R156:R158)</f>
        <v>0</v>
      </c>
      <c r="S155" s="218"/>
      <c r="T155" s="220">
        <f>SUM(T156:T158)</f>
        <v>0</v>
      </c>
      <c r="AR155" s="221" t="s">
        <v>81</v>
      </c>
      <c r="AT155" s="222" t="s">
        <v>72</v>
      </c>
      <c r="AU155" s="222" t="s">
        <v>73</v>
      </c>
      <c r="AY155" s="221" t="s">
        <v>208</v>
      </c>
      <c r="BK155" s="223">
        <f>SUM(BK156:BK158)</f>
        <v>0</v>
      </c>
    </row>
    <row r="156" s="1" customFormat="1" ht="24" customHeight="1">
      <c r="B156" s="37"/>
      <c r="C156" s="224" t="s">
        <v>329</v>
      </c>
      <c r="D156" s="224" t="s">
        <v>209</v>
      </c>
      <c r="E156" s="225" t="s">
        <v>2509</v>
      </c>
      <c r="F156" s="226" t="s">
        <v>2510</v>
      </c>
      <c r="G156" s="227" t="s">
        <v>462</v>
      </c>
      <c r="H156" s="228">
        <v>1</v>
      </c>
      <c r="I156" s="229"/>
      <c r="J156" s="230">
        <f>ROUND(I156*H156,2)</f>
        <v>0</v>
      </c>
      <c r="K156" s="226" t="s">
        <v>1</v>
      </c>
      <c r="L156" s="42"/>
      <c r="M156" s="231" t="s">
        <v>1</v>
      </c>
      <c r="N156" s="232" t="s">
        <v>38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221</v>
      </c>
      <c r="AT156" s="235" t="s">
        <v>209</v>
      </c>
      <c r="AU156" s="235" t="s">
        <v>81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221</v>
      </c>
      <c r="BM156" s="235" t="s">
        <v>2511</v>
      </c>
    </row>
    <row r="157" s="1" customFormat="1" ht="24" customHeight="1">
      <c r="B157" s="37"/>
      <c r="C157" s="224" t="s">
        <v>8</v>
      </c>
      <c r="D157" s="224" t="s">
        <v>209</v>
      </c>
      <c r="E157" s="225" t="s">
        <v>2512</v>
      </c>
      <c r="F157" s="226" t="s">
        <v>2513</v>
      </c>
      <c r="G157" s="227" t="s">
        <v>1521</v>
      </c>
      <c r="H157" s="228">
        <v>3</v>
      </c>
      <c r="I157" s="229"/>
      <c r="J157" s="230">
        <f>ROUND(I157*H157,2)</f>
        <v>0</v>
      </c>
      <c r="K157" s="226" t="s">
        <v>1</v>
      </c>
      <c r="L157" s="42"/>
      <c r="M157" s="231" t="s">
        <v>1</v>
      </c>
      <c r="N157" s="232" t="s">
        <v>38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221</v>
      </c>
      <c r="AT157" s="235" t="s">
        <v>209</v>
      </c>
      <c r="AU157" s="235" t="s">
        <v>81</v>
      </c>
      <c r="AY157" s="16" t="s">
        <v>208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81</v>
      </c>
      <c r="BK157" s="236">
        <f>ROUND(I157*H157,2)</f>
        <v>0</v>
      </c>
      <c r="BL157" s="16" t="s">
        <v>221</v>
      </c>
      <c r="BM157" s="235" t="s">
        <v>2514</v>
      </c>
    </row>
    <row r="158" s="1" customFormat="1" ht="24" customHeight="1">
      <c r="B158" s="37"/>
      <c r="C158" s="224" t="s">
        <v>336</v>
      </c>
      <c r="D158" s="224" t="s">
        <v>209</v>
      </c>
      <c r="E158" s="225" t="s">
        <v>2515</v>
      </c>
      <c r="F158" s="226" t="s">
        <v>2516</v>
      </c>
      <c r="G158" s="227" t="s">
        <v>462</v>
      </c>
      <c r="H158" s="228">
        <v>1</v>
      </c>
      <c r="I158" s="229"/>
      <c r="J158" s="230">
        <f>ROUND(I158*H158,2)</f>
        <v>0</v>
      </c>
      <c r="K158" s="226" t="s">
        <v>1</v>
      </c>
      <c r="L158" s="42"/>
      <c r="M158" s="231" t="s">
        <v>1</v>
      </c>
      <c r="N158" s="232" t="s">
        <v>38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221</v>
      </c>
      <c r="AT158" s="235" t="s">
        <v>209</v>
      </c>
      <c r="AU158" s="235" t="s">
        <v>81</v>
      </c>
      <c r="AY158" s="16" t="s">
        <v>208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81</v>
      </c>
      <c r="BK158" s="236">
        <f>ROUND(I158*H158,2)</f>
        <v>0</v>
      </c>
      <c r="BL158" s="16" t="s">
        <v>221</v>
      </c>
      <c r="BM158" s="235" t="s">
        <v>2517</v>
      </c>
    </row>
    <row r="159" s="10" customFormat="1" ht="25.92" customHeight="1">
      <c r="B159" s="210"/>
      <c r="C159" s="211"/>
      <c r="D159" s="212" t="s">
        <v>72</v>
      </c>
      <c r="E159" s="213" t="s">
        <v>663</v>
      </c>
      <c r="F159" s="213" t="s">
        <v>2518</v>
      </c>
      <c r="G159" s="211"/>
      <c r="H159" s="211"/>
      <c r="I159" s="214"/>
      <c r="J159" s="215">
        <f>BK159</f>
        <v>0</v>
      </c>
      <c r="K159" s="211"/>
      <c r="L159" s="216"/>
      <c r="M159" s="217"/>
      <c r="N159" s="218"/>
      <c r="O159" s="218"/>
      <c r="P159" s="219">
        <f>SUM(P160:P163)</f>
        <v>0</v>
      </c>
      <c r="Q159" s="218"/>
      <c r="R159" s="219">
        <f>SUM(R160:R163)</f>
        <v>0</v>
      </c>
      <c r="S159" s="218"/>
      <c r="T159" s="220">
        <f>SUM(T160:T163)</f>
        <v>0</v>
      </c>
      <c r="AR159" s="221" t="s">
        <v>81</v>
      </c>
      <c r="AT159" s="222" t="s">
        <v>72</v>
      </c>
      <c r="AU159" s="222" t="s">
        <v>73</v>
      </c>
      <c r="AY159" s="221" t="s">
        <v>208</v>
      </c>
      <c r="BK159" s="223">
        <f>SUM(BK160:BK163)</f>
        <v>0</v>
      </c>
    </row>
    <row r="160" s="1" customFormat="1" ht="16.5" customHeight="1">
      <c r="B160" s="37"/>
      <c r="C160" s="224" t="s">
        <v>341</v>
      </c>
      <c r="D160" s="224" t="s">
        <v>209</v>
      </c>
      <c r="E160" s="225" t="s">
        <v>2519</v>
      </c>
      <c r="F160" s="226" t="s">
        <v>2520</v>
      </c>
      <c r="G160" s="227" t="s">
        <v>600</v>
      </c>
      <c r="H160" s="228">
        <v>3.3999999999999999</v>
      </c>
      <c r="I160" s="229"/>
      <c r="J160" s="230">
        <f>ROUND(I160*H160,2)</f>
        <v>0</v>
      </c>
      <c r="K160" s="226" t="s">
        <v>1</v>
      </c>
      <c r="L160" s="42"/>
      <c r="M160" s="231" t="s">
        <v>1</v>
      </c>
      <c r="N160" s="232" t="s">
        <v>38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221</v>
      </c>
      <c r="AT160" s="235" t="s">
        <v>209</v>
      </c>
      <c r="AU160" s="235" t="s">
        <v>81</v>
      </c>
      <c r="AY160" s="16" t="s">
        <v>208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81</v>
      </c>
      <c r="BK160" s="236">
        <f>ROUND(I160*H160,2)</f>
        <v>0</v>
      </c>
      <c r="BL160" s="16" t="s">
        <v>221</v>
      </c>
      <c r="BM160" s="235" t="s">
        <v>2521</v>
      </c>
    </row>
    <row r="161" s="12" customFormat="1">
      <c r="B161" s="260"/>
      <c r="C161" s="261"/>
      <c r="D161" s="262" t="s">
        <v>1513</v>
      </c>
      <c r="E161" s="263" t="s">
        <v>1</v>
      </c>
      <c r="F161" s="264" t="s">
        <v>2522</v>
      </c>
      <c r="G161" s="261"/>
      <c r="H161" s="265">
        <v>3.3999999999999999</v>
      </c>
      <c r="I161" s="266"/>
      <c r="J161" s="261"/>
      <c r="K161" s="261"/>
      <c r="L161" s="267"/>
      <c r="M161" s="268"/>
      <c r="N161" s="269"/>
      <c r="O161" s="269"/>
      <c r="P161" s="269"/>
      <c r="Q161" s="269"/>
      <c r="R161" s="269"/>
      <c r="S161" s="269"/>
      <c r="T161" s="270"/>
      <c r="AT161" s="271" t="s">
        <v>1513</v>
      </c>
      <c r="AU161" s="271" t="s">
        <v>81</v>
      </c>
      <c r="AV161" s="12" t="s">
        <v>83</v>
      </c>
      <c r="AW161" s="12" t="s">
        <v>31</v>
      </c>
      <c r="AX161" s="12" t="s">
        <v>73</v>
      </c>
      <c r="AY161" s="271" t="s">
        <v>208</v>
      </c>
    </row>
    <row r="162" s="13" customFormat="1">
      <c r="B162" s="272"/>
      <c r="C162" s="273"/>
      <c r="D162" s="262" t="s">
        <v>1513</v>
      </c>
      <c r="E162" s="274" t="s">
        <v>1</v>
      </c>
      <c r="F162" s="275" t="s">
        <v>1515</v>
      </c>
      <c r="G162" s="273"/>
      <c r="H162" s="276">
        <v>3.3999999999999999</v>
      </c>
      <c r="I162" s="277"/>
      <c r="J162" s="273"/>
      <c r="K162" s="273"/>
      <c r="L162" s="278"/>
      <c r="M162" s="279"/>
      <c r="N162" s="280"/>
      <c r="O162" s="280"/>
      <c r="P162" s="280"/>
      <c r="Q162" s="280"/>
      <c r="R162" s="280"/>
      <c r="S162" s="280"/>
      <c r="T162" s="281"/>
      <c r="AT162" s="282" t="s">
        <v>1513</v>
      </c>
      <c r="AU162" s="282" t="s">
        <v>81</v>
      </c>
      <c r="AV162" s="13" t="s">
        <v>221</v>
      </c>
      <c r="AW162" s="13" t="s">
        <v>31</v>
      </c>
      <c r="AX162" s="13" t="s">
        <v>81</v>
      </c>
      <c r="AY162" s="282" t="s">
        <v>208</v>
      </c>
    </row>
    <row r="163" s="1" customFormat="1" ht="16.5" customHeight="1">
      <c r="B163" s="37"/>
      <c r="C163" s="224" t="s">
        <v>345</v>
      </c>
      <c r="D163" s="224" t="s">
        <v>209</v>
      </c>
      <c r="E163" s="225" t="s">
        <v>2523</v>
      </c>
      <c r="F163" s="226" t="s">
        <v>2524</v>
      </c>
      <c r="G163" s="227" t="s">
        <v>1525</v>
      </c>
      <c r="H163" s="228">
        <v>0.217</v>
      </c>
      <c r="I163" s="229"/>
      <c r="J163" s="230">
        <f>ROUND(I163*H163,2)</f>
        <v>0</v>
      </c>
      <c r="K163" s="226" t="s">
        <v>1</v>
      </c>
      <c r="L163" s="42"/>
      <c r="M163" s="231" t="s">
        <v>1</v>
      </c>
      <c r="N163" s="232" t="s">
        <v>38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221</v>
      </c>
      <c r="AT163" s="235" t="s">
        <v>209</v>
      </c>
      <c r="AU163" s="235" t="s">
        <v>81</v>
      </c>
      <c r="AY163" s="16" t="s">
        <v>208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81</v>
      </c>
      <c r="BK163" s="236">
        <f>ROUND(I163*H163,2)</f>
        <v>0</v>
      </c>
      <c r="BL163" s="16" t="s">
        <v>221</v>
      </c>
      <c r="BM163" s="235" t="s">
        <v>2525</v>
      </c>
    </row>
    <row r="164" s="10" customFormat="1" ht="25.92" customHeight="1">
      <c r="B164" s="210"/>
      <c r="C164" s="211"/>
      <c r="D164" s="212" t="s">
        <v>72</v>
      </c>
      <c r="E164" s="213" t="s">
        <v>675</v>
      </c>
      <c r="F164" s="213" t="s">
        <v>2526</v>
      </c>
      <c r="G164" s="211"/>
      <c r="H164" s="211"/>
      <c r="I164" s="214"/>
      <c r="J164" s="215">
        <f>BK164</f>
        <v>0</v>
      </c>
      <c r="K164" s="211"/>
      <c r="L164" s="216"/>
      <c r="M164" s="217"/>
      <c r="N164" s="218"/>
      <c r="O164" s="218"/>
      <c r="P164" s="219">
        <f>P165</f>
        <v>0</v>
      </c>
      <c r="Q164" s="218"/>
      <c r="R164" s="219">
        <f>R165</f>
        <v>0</v>
      </c>
      <c r="S164" s="218"/>
      <c r="T164" s="220">
        <f>T165</f>
        <v>0</v>
      </c>
      <c r="AR164" s="221" t="s">
        <v>81</v>
      </c>
      <c r="AT164" s="222" t="s">
        <v>72</v>
      </c>
      <c r="AU164" s="222" t="s">
        <v>73</v>
      </c>
      <c r="AY164" s="221" t="s">
        <v>208</v>
      </c>
      <c r="BK164" s="223">
        <f>BK165</f>
        <v>0</v>
      </c>
    </row>
    <row r="165" s="1" customFormat="1" ht="16.5" customHeight="1">
      <c r="B165" s="37"/>
      <c r="C165" s="224" t="s">
        <v>349</v>
      </c>
      <c r="D165" s="224" t="s">
        <v>209</v>
      </c>
      <c r="E165" s="225" t="s">
        <v>2527</v>
      </c>
      <c r="F165" s="226" t="s">
        <v>2528</v>
      </c>
      <c r="G165" s="227" t="s">
        <v>1227</v>
      </c>
      <c r="H165" s="228">
        <v>2.0449999999999999</v>
      </c>
      <c r="I165" s="229"/>
      <c r="J165" s="230">
        <f>ROUND(I165*H165,2)</f>
        <v>0</v>
      </c>
      <c r="K165" s="226" t="s">
        <v>1</v>
      </c>
      <c r="L165" s="42"/>
      <c r="M165" s="231" t="s">
        <v>1</v>
      </c>
      <c r="N165" s="232" t="s">
        <v>38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221</v>
      </c>
      <c r="AT165" s="235" t="s">
        <v>209</v>
      </c>
      <c r="AU165" s="235" t="s">
        <v>81</v>
      </c>
      <c r="AY165" s="16" t="s">
        <v>208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81</v>
      </c>
      <c r="BK165" s="236">
        <f>ROUND(I165*H165,2)</f>
        <v>0</v>
      </c>
      <c r="BL165" s="16" t="s">
        <v>221</v>
      </c>
      <c r="BM165" s="235" t="s">
        <v>2529</v>
      </c>
    </row>
    <row r="166" s="10" customFormat="1" ht="25.92" customHeight="1">
      <c r="B166" s="210"/>
      <c r="C166" s="211"/>
      <c r="D166" s="212" t="s">
        <v>72</v>
      </c>
      <c r="E166" s="213" t="s">
        <v>2530</v>
      </c>
      <c r="F166" s="213" t="s">
        <v>2531</v>
      </c>
      <c r="G166" s="211"/>
      <c r="H166" s="211"/>
      <c r="I166" s="214"/>
      <c r="J166" s="215">
        <f>BK166</f>
        <v>0</v>
      </c>
      <c r="K166" s="211"/>
      <c r="L166" s="216"/>
      <c r="M166" s="217"/>
      <c r="N166" s="218"/>
      <c r="O166" s="218"/>
      <c r="P166" s="219">
        <f>SUM(P167:P174)</f>
        <v>0</v>
      </c>
      <c r="Q166" s="218"/>
      <c r="R166" s="219">
        <f>SUM(R167:R174)</f>
        <v>0</v>
      </c>
      <c r="S166" s="218"/>
      <c r="T166" s="220">
        <f>SUM(T167:T174)</f>
        <v>0</v>
      </c>
      <c r="AR166" s="221" t="s">
        <v>81</v>
      </c>
      <c r="AT166" s="222" t="s">
        <v>72</v>
      </c>
      <c r="AU166" s="222" t="s">
        <v>73</v>
      </c>
      <c r="AY166" s="221" t="s">
        <v>208</v>
      </c>
      <c r="BK166" s="223">
        <f>SUM(BK167:BK174)</f>
        <v>0</v>
      </c>
    </row>
    <row r="167" s="1" customFormat="1" ht="16.5" customHeight="1">
      <c r="B167" s="37"/>
      <c r="C167" s="224" t="s">
        <v>353</v>
      </c>
      <c r="D167" s="224" t="s">
        <v>209</v>
      </c>
      <c r="E167" s="225" t="s">
        <v>2532</v>
      </c>
      <c r="F167" s="226" t="s">
        <v>2533</v>
      </c>
      <c r="G167" s="227" t="s">
        <v>1227</v>
      </c>
      <c r="H167" s="228">
        <v>0.52200000000000002</v>
      </c>
      <c r="I167" s="229"/>
      <c r="J167" s="230">
        <f>ROUND(I167*H167,2)</f>
        <v>0</v>
      </c>
      <c r="K167" s="226" t="s">
        <v>1</v>
      </c>
      <c r="L167" s="42"/>
      <c r="M167" s="231" t="s">
        <v>1</v>
      </c>
      <c r="N167" s="232" t="s">
        <v>38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221</v>
      </c>
      <c r="AT167" s="235" t="s">
        <v>209</v>
      </c>
      <c r="AU167" s="235" t="s">
        <v>81</v>
      </c>
      <c r="AY167" s="16" t="s">
        <v>208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81</v>
      </c>
      <c r="BK167" s="236">
        <f>ROUND(I167*H167,2)</f>
        <v>0</v>
      </c>
      <c r="BL167" s="16" t="s">
        <v>221</v>
      </c>
      <c r="BM167" s="235" t="s">
        <v>2534</v>
      </c>
    </row>
    <row r="168" s="1" customFormat="1" ht="16.5" customHeight="1">
      <c r="B168" s="37"/>
      <c r="C168" s="224" t="s">
        <v>7</v>
      </c>
      <c r="D168" s="224" t="s">
        <v>209</v>
      </c>
      <c r="E168" s="225" t="s">
        <v>2535</v>
      </c>
      <c r="F168" s="226" t="s">
        <v>2536</v>
      </c>
      <c r="G168" s="227" t="s">
        <v>1227</v>
      </c>
      <c r="H168" s="228">
        <v>0.52200000000000002</v>
      </c>
      <c r="I168" s="229"/>
      <c r="J168" s="230">
        <f>ROUND(I168*H168,2)</f>
        <v>0</v>
      </c>
      <c r="K168" s="226" t="s">
        <v>1</v>
      </c>
      <c r="L168" s="42"/>
      <c r="M168" s="231" t="s">
        <v>1</v>
      </c>
      <c r="N168" s="232" t="s">
        <v>38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221</v>
      </c>
      <c r="AT168" s="235" t="s">
        <v>209</v>
      </c>
      <c r="AU168" s="235" t="s">
        <v>81</v>
      </c>
      <c r="AY168" s="16" t="s">
        <v>208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81</v>
      </c>
      <c r="BK168" s="236">
        <f>ROUND(I168*H168,2)</f>
        <v>0</v>
      </c>
      <c r="BL168" s="16" t="s">
        <v>221</v>
      </c>
      <c r="BM168" s="235" t="s">
        <v>2537</v>
      </c>
    </row>
    <row r="169" s="1" customFormat="1" ht="16.5" customHeight="1">
      <c r="B169" s="37"/>
      <c r="C169" s="224" t="s">
        <v>360</v>
      </c>
      <c r="D169" s="224" t="s">
        <v>209</v>
      </c>
      <c r="E169" s="225" t="s">
        <v>2538</v>
      </c>
      <c r="F169" s="226" t="s">
        <v>2539</v>
      </c>
      <c r="G169" s="227" t="s">
        <v>1227</v>
      </c>
      <c r="H169" s="228">
        <v>4.6959999999999997</v>
      </c>
      <c r="I169" s="229"/>
      <c r="J169" s="230">
        <f>ROUND(I169*H169,2)</f>
        <v>0</v>
      </c>
      <c r="K169" s="226" t="s">
        <v>1</v>
      </c>
      <c r="L169" s="42"/>
      <c r="M169" s="231" t="s">
        <v>1</v>
      </c>
      <c r="N169" s="232" t="s">
        <v>38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221</v>
      </c>
      <c r="AT169" s="235" t="s">
        <v>209</v>
      </c>
      <c r="AU169" s="235" t="s">
        <v>81</v>
      </c>
      <c r="AY169" s="16" t="s">
        <v>208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81</v>
      </c>
      <c r="BK169" s="236">
        <f>ROUND(I169*H169,2)</f>
        <v>0</v>
      </c>
      <c r="BL169" s="16" t="s">
        <v>221</v>
      </c>
      <c r="BM169" s="235" t="s">
        <v>2540</v>
      </c>
    </row>
    <row r="170" s="1" customFormat="1" ht="16.5" customHeight="1">
      <c r="B170" s="37"/>
      <c r="C170" s="224" t="s">
        <v>364</v>
      </c>
      <c r="D170" s="224" t="s">
        <v>209</v>
      </c>
      <c r="E170" s="225" t="s">
        <v>2541</v>
      </c>
      <c r="F170" s="226" t="s">
        <v>2542</v>
      </c>
      <c r="G170" s="227" t="s">
        <v>1227</v>
      </c>
      <c r="H170" s="228">
        <v>0.52200000000000002</v>
      </c>
      <c r="I170" s="229"/>
      <c r="J170" s="230">
        <f>ROUND(I170*H170,2)</f>
        <v>0</v>
      </c>
      <c r="K170" s="226" t="s">
        <v>1</v>
      </c>
      <c r="L170" s="42"/>
      <c r="M170" s="231" t="s">
        <v>1</v>
      </c>
      <c r="N170" s="232" t="s">
        <v>38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221</v>
      </c>
      <c r="AT170" s="235" t="s">
        <v>209</v>
      </c>
      <c r="AU170" s="235" t="s">
        <v>81</v>
      </c>
      <c r="AY170" s="16" t="s">
        <v>208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81</v>
      </c>
      <c r="BK170" s="236">
        <f>ROUND(I170*H170,2)</f>
        <v>0</v>
      </c>
      <c r="BL170" s="16" t="s">
        <v>221</v>
      </c>
      <c r="BM170" s="235" t="s">
        <v>2543</v>
      </c>
    </row>
    <row r="171" s="1" customFormat="1" ht="16.5" customHeight="1">
      <c r="B171" s="37"/>
      <c r="C171" s="224" t="s">
        <v>368</v>
      </c>
      <c r="D171" s="224" t="s">
        <v>209</v>
      </c>
      <c r="E171" s="225" t="s">
        <v>2544</v>
      </c>
      <c r="F171" s="226" t="s">
        <v>2545</v>
      </c>
      <c r="G171" s="227" t="s">
        <v>1227</v>
      </c>
      <c r="H171" s="228">
        <v>0.52200000000000002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38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221</v>
      </c>
      <c r="AT171" s="235" t="s">
        <v>209</v>
      </c>
      <c r="AU171" s="235" t="s">
        <v>81</v>
      </c>
      <c r="AY171" s="16" t="s">
        <v>208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81</v>
      </c>
      <c r="BK171" s="236">
        <f>ROUND(I171*H171,2)</f>
        <v>0</v>
      </c>
      <c r="BL171" s="16" t="s">
        <v>221</v>
      </c>
      <c r="BM171" s="235" t="s">
        <v>2546</v>
      </c>
    </row>
    <row r="172" s="1" customFormat="1" ht="16.5" customHeight="1">
      <c r="B172" s="37"/>
      <c r="C172" s="224" t="s">
        <v>372</v>
      </c>
      <c r="D172" s="224" t="s">
        <v>209</v>
      </c>
      <c r="E172" s="225" t="s">
        <v>2547</v>
      </c>
      <c r="F172" s="226" t="s">
        <v>2548</v>
      </c>
      <c r="G172" s="227" t="s">
        <v>1227</v>
      </c>
      <c r="H172" s="228">
        <v>0.52200000000000002</v>
      </c>
      <c r="I172" s="229"/>
      <c r="J172" s="230">
        <f>ROUND(I172*H172,2)</f>
        <v>0</v>
      </c>
      <c r="K172" s="226" t="s">
        <v>1</v>
      </c>
      <c r="L172" s="42"/>
      <c r="M172" s="231" t="s">
        <v>1</v>
      </c>
      <c r="N172" s="232" t="s">
        <v>38</v>
      </c>
      <c r="O172" s="85"/>
      <c r="P172" s="233">
        <f>O172*H172</f>
        <v>0</v>
      </c>
      <c r="Q172" s="233">
        <v>0</v>
      </c>
      <c r="R172" s="233">
        <f>Q172*H172</f>
        <v>0</v>
      </c>
      <c r="S172" s="233">
        <v>0</v>
      </c>
      <c r="T172" s="234">
        <f>S172*H172</f>
        <v>0</v>
      </c>
      <c r="AR172" s="235" t="s">
        <v>221</v>
      </c>
      <c r="AT172" s="235" t="s">
        <v>209</v>
      </c>
      <c r="AU172" s="235" t="s">
        <v>81</v>
      </c>
      <c r="AY172" s="16" t="s">
        <v>208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81</v>
      </c>
      <c r="BK172" s="236">
        <f>ROUND(I172*H172,2)</f>
        <v>0</v>
      </c>
      <c r="BL172" s="16" t="s">
        <v>221</v>
      </c>
      <c r="BM172" s="235" t="s">
        <v>2549</v>
      </c>
    </row>
    <row r="173" s="1" customFormat="1" ht="16.5" customHeight="1">
      <c r="B173" s="37"/>
      <c r="C173" s="224" t="s">
        <v>376</v>
      </c>
      <c r="D173" s="224" t="s">
        <v>209</v>
      </c>
      <c r="E173" s="225" t="s">
        <v>2550</v>
      </c>
      <c r="F173" s="226" t="s">
        <v>2551</v>
      </c>
      <c r="G173" s="227" t="s">
        <v>1227</v>
      </c>
      <c r="H173" s="228">
        <v>0.52200000000000002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38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221</v>
      </c>
      <c r="AT173" s="235" t="s">
        <v>209</v>
      </c>
      <c r="AU173" s="235" t="s">
        <v>81</v>
      </c>
      <c r="AY173" s="16" t="s">
        <v>208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81</v>
      </c>
      <c r="BK173" s="236">
        <f>ROUND(I173*H173,2)</f>
        <v>0</v>
      </c>
      <c r="BL173" s="16" t="s">
        <v>221</v>
      </c>
      <c r="BM173" s="235" t="s">
        <v>2552</v>
      </c>
    </row>
    <row r="174" s="1" customFormat="1" ht="16.5" customHeight="1">
      <c r="B174" s="37"/>
      <c r="C174" s="224" t="s">
        <v>384</v>
      </c>
      <c r="D174" s="224" t="s">
        <v>209</v>
      </c>
      <c r="E174" s="225" t="s">
        <v>2553</v>
      </c>
      <c r="F174" s="226" t="s">
        <v>2554</v>
      </c>
      <c r="G174" s="227" t="s">
        <v>1227</v>
      </c>
      <c r="H174" s="228">
        <v>0.52200000000000002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38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221</v>
      </c>
      <c r="AT174" s="235" t="s">
        <v>209</v>
      </c>
      <c r="AU174" s="235" t="s">
        <v>81</v>
      </c>
      <c r="AY174" s="16" t="s">
        <v>208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81</v>
      </c>
      <c r="BK174" s="236">
        <f>ROUND(I174*H174,2)</f>
        <v>0</v>
      </c>
      <c r="BL174" s="16" t="s">
        <v>221</v>
      </c>
      <c r="BM174" s="235" t="s">
        <v>2555</v>
      </c>
    </row>
    <row r="175" s="10" customFormat="1" ht="25.92" customHeight="1">
      <c r="B175" s="210"/>
      <c r="C175" s="211"/>
      <c r="D175" s="212" t="s">
        <v>72</v>
      </c>
      <c r="E175" s="213" t="s">
        <v>2556</v>
      </c>
      <c r="F175" s="213" t="s">
        <v>2557</v>
      </c>
      <c r="G175" s="211"/>
      <c r="H175" s="211"/>
      <c r="I175" s="214"/>
      <c r="J175" s="215">
        <f>BK175</f>
        <v>0</v>
      </c>
      <c r="K175" s="211"/>
      <c r="L175" s="216"/>
      <c r="M175" s="217"/>
      <c r="N175" s="218"/>
      <c r="O175" s="218"/>
      <c r="P175" s="219">
        <f>SUM(P176:P177)</f>
        <v>0</v>
      </c>
      <c r="Q175" s="218"/>
      <c r="R175" s="219">
        <f>SUM(R176:R177)</f>
        <v>0</v>
      </c>
      <c r="S175" s="218"/>
      <c r="T175" s="220">
        <f>SUM(T176:T177)</f>
        <v>0</v>
      </c>
      <c r="AR175" s="221" t="s">
        <v>81</v>
      </c>
      <c r="AT175" s="222" t="s">
        <v>72</v>
      </c>
      <c r="AU175" s="222" t="s">
        <v>73</v>
      </c>
      <c r="AY175" s="221" t="s">
        <v>208</v>
      </c>
      <c r="BK175" s="223">
        <f>SUM(BK176:BK177)</f>
        <v>0</v>
      </c>
    </row>
    <row r="176" s="1" customFormat="1" ht="16.5" customHeight="1">
      <c r="B176" s="37"/>
      <c r="C176" s="224" t="s">
        <v>388</v>
      </c>
      <c r="D176" s="224" t="s">
        <v>209</v>
      </c>
      <c r="E176" s="225" t="s">
        <v>2558</v>
      </c>
      <c r="F176" s="226" t="s">
        <v>2559</v>
      </c>
      <c r="G176" s="227" t="s">
        <v>2560</v>
      </c>
      <c r="H176" s="228">
        <v>9</v>
      </c>
      <c r="I176" s="229"/>
      <c r="J176" s="230">
        <f>ROUND(I176*H176,2)</f>
        <v>0</v>
      </c>
      <c r="K176" s="226" t="s">
        <v>1</v>
      </c>
      <c r="L176" s="42"/>
      <c r="M176" s="231" t="s">
        <v>1</v>
      </c>
      <c r="N176" s="232" t="s">
        <v>38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221</v>
      </c>
      <c r="AT176" s="235" t="s">
        <v>209</v>
      </c>
      <c r="AU176" s="235" t="s">
        <v>81</v>
      </c>
      <c r="AY176" s="16" t="s">
        <v>208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81</v>
      </c>
      <c r="BK176" s="236">
        <f>ROUND(I176*H176,2)</f>
        <v>0</v>
      </c>
      <c r="BL176" s="16" t="s">
        <v>221</v>
      </c>
      <c r="BM176" s="235" t="s">
        <v>2561</v>
      </c>
    </row>
    <row r="177" s="1" customFormat="1" ht="16.5" customHeight="1">
      <c r="B177" s="37"/>
      <c r="C177" s="224" t="s">
        <v>392</v>
      </c>
      <c r="D177" s="224" t="s">
        <v>209</v>
      </c>
      <c r="E177" s="225" t="s">
        <v>2562</v>
      </c>
      <c r="F177" s="226" t="s">
        <v>2563</v>
      </c>
      <c r="G177" s="227" t="s">
        <v>712</v>
      </c>
      <c r="H177" s="228">
        <v>25.361999999999998</v>
      </c>
      <c r="I177" s="229"/>
      <c r="J177" s="230">
        <f>ROUND(I177*H177,2)</f>
        <v>0</v>
      </c>
      <c r="K177" s="226" t="s">
        <v>1</v>
      </c>
      <c r="L177" s="42"/>
      <c r="M177" s="231" t="s">
        <v>1</v>
      </c>
      <c r="N177" s="232" t="s">
        <v>38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221</v>
      </c>
      <c r="AT177" s="235" t="s">
        <v>209</v>
      </c>
      <c r="AU177" s="235" t="s">
        <v>81</v>
      </c>
      <c r="AY177" s="16" t="s">
        <v>208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81</v>
      </c>
      <c r="BK177" s="236">
        <f>ROUND(I177*H177,2)</f>
        <v>0</v>
      </c>
      <c r="BL177" s="16" t="s">
        <v>221</v>
      </c>
      <c r="BM177" s="235" t="s">
        <v>2564</v>
      </c>
    </row>
    <row r="178" s="10" customFormat="1" ht="25.92" customHeight="1">
      <c r="B178" s="210"/>
      <c r="C178" s="211"/>
      <c r="D178" s="212" t="s">
        <v>72</v>
      </c>
      <c r="E178" s="213" t="s">
        <v>2565</v>
      </c>
      <c r="F178" s="213" t="s">
        <v>2566</v>
      </c>
      <c r="G178" s="211"/>
      <c r="H178" s="211"/>
      <c r="I178" s="214"/>
      <c r="J178" s="215">
        <f>BK178</f>
        <v>0</v>
      </c>
      <c r="K178" s="211"/>
      <c r="L178" s="216"/>
      <c r="M178" s="217"/>
      <c r="N178" s="218"/>
      <c r="O178" s="218"/>
      <c r="P178" s="219">
        <f>SUM(P179:P182)</f>
        <v>0</v>
      </c>
      <c r="Q178" s="218"/>
      <c r="R178" s="219">
        <f>SUM(R179:R182)</f>
        <v>0</v>
      </c>
      <c r="S178" s="218"/>
      <c r="T178" s="220">
        <f>SUM(T179:T182)</f>
        <v>0</v>
      </c>
      <c r="AR178" s="221" t="s">
        <v>81</v>
      </c>
      <c r="AT178" s="222" t="s">
        <v>72</v>
      </c>
      <c r="AU178" s="222" t="s">
        <v>73</v>
      </c>
      <c r="AY178" s="221" t="s">
        <v>208</v>
      </c>
      <c r="BK178" s="223">
        <f>SUM(BK179:BK182)</f>
        <v>0</v>
      </c>
    </row>
    <row r="179" s="1" customFormat="1" ht="16.5" customHeight="1">
      <c r="B179" s="37"/>
      <c r="C179" s="224" t="s">
        <v>396</v>
      </c>
      <c r="D179" s="224" t="s">
        <v>209</v>
      </c>
      <c r="E179" s="225" t="s">
        <v>2567</v>
      </c>
      <c r="F179" s="226" t="s">
        <v>2000</v>
      </c>
      <c r="G179" s="227" t="s">
        <v>212</v>
      </c>
      <c r="H179" s="228">
        <v>1</v>
      </c>
      <c r="I179" s="229"/>
      <c r="J179" s="230">
        <f>ROUND(I179*H179,2)</f>
        <v>0</v>
      </c>
      <c r="K179" s="226" t="s">
        <v>1</v>
      </c>
      <c r="L179" s="42"/>
      <c r="M179" s="231" t="s">
        <v>1</v>
      </c>
      <c r="N179" s="232" t="s">
        <v>38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221</v>
      </c>
      <c r="AT179" s="235" t="s">
        <v>209</v>
      </c>
      <c r="AU179" s="235" t="s">
        <v>81</v>
      </c>
      <c r="AY179" s="16" t="s">
        <v>208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81</v>
      </c>
      <c r="BK179" s="236">
        <f>ROUND(I179*H179,2)</f>
        <v>0</v>
      </c>
      <c r="BL179" s="16" t="s">
        <v>221</v>
      </c>
      <c r="BM179" s="235" t="s">
        <v>2568</v>
      </c>
    </row>
    <row r="180" s="1" customFormat="1" ht="16.5" customHeight="1">
      <c r="B180" s="37"/>
      <c r="C180" s="224" t="s">
        <v>400</v>
      </c>
      <c r="D180" s="224" t="s">
        <v>209</v>
      </c>
      <c r="E180" s="225" t="s">
        <v>2569</v>
      </c>
      <c r="F180" s="226" t="s">
        <v>2570</v>
      </c>
      <c r="G180" s="227" t="s">
        <v>212</v>
      </c>
      <c r="H180" s="228">
        <v>1</v>
      </c>
      <c r="I180" s="229"/>
      <c r="J180" s="230">
        <f>ROUND(I180*H180,2)</f>
        <v>0</v>
      </c>
      <c r="K180" s="226" t="s">
        <v>1</v>
      </c>
      <c r="L180" s="42"/>
      <c r="M180" s="231" t="s">
        <v>1</v>
      </c>
      <c r="N180" s="232" t="s">
        <v>38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221</v>
      </c>
      <c r="AT180" s="235" t="s">
        <v>209</v>
      </c>
      <c r="AU180" s="235" t="s">
        <v>81</v>
      </c>
      <c r="AY180" s="16" t="s">
        <v>208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81</v>
      </c>
      <c r="BK180" s="236">
        <f>ROUND(I180*H180,2)</f>
        <v>0</v>
      </c>
      <c r="BL180" s="16" t="s">
        <v>221</v>
      </c>
      <c r="BM180" s="235" t="s">
        <v>2571</v>
      </c>
    </row>
    <row r="181" s="1" customFormat="1" ht="16.5" customHeight="1">
      <c r="B181" s="37"/>
      <c r="C181" s="224" t="s">
        <v>404</v>
      </c>
      <c r="D181" s="224" t="s">
        <v>209</v>
      </c>
      <c r="E181" s="225" t="s">
        <v>2572</v>
      </c>
      <c r="F181" s="226" t="s">
        <v>2573</v>
      </c>
      <c r="G181" s="227" t="s">
        <v>212</v>
      </c>
      <c r="H181" s="228">
        <v>1</v>
      </c>
      <c r="I181" s="229"/>
      <c r="J181" s="230">
        <f>ROUND(I181*H181,2)</f>
        <v>0</v>
      </c>
      <c r="K181" s="226" t="s">
        <v>1</v>
      </c>
      <c r="L181" s="42"/>
      <c r="M181" s="231" t="s">
        <v>1</v>
      </c>
      <c r="N181" s="232" t="s">
        <v>38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221</v>
      </c>
      <c r="AT181" s="235" t="s">
        <v>209</v>
      </c>
      <c r="AU181" s="235" t="s">
        <v>81</v>
      </c>
      <c r="AY181" s="16" t="s">
        <v>208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81</v>
      </c>
      <c r="BK181" s="236">
        <f>ROUND(I181*H181,2)</f>
        <v>0</v>
      </c>
      <c r="BL181" s="16" t="s">
        <v>221</v>
      </c>
      <c r="BM181" s="235" t="s">
        <v>2574</v>
      </c>
    </row>
    <row r="182" s="1" customFormat="1" ht="16.5" customHeight="1">
      <c r="B182" s="37"/>
      <c r="C182" s="224" t="s">
        <v>408</v>
      </c>
      <c r="D182" s="224" t="s">
        <v>209</v>
      </c>
      <c r="E182" s="225" t="s">
        <v>2575</v>
      </c>
      <c r="F182" s="226" t="s">
        <v>2576</v>
      </c>
      <c r="G182" s="227" t="s">
        <v>212</v>
      </c>
      <c r="H182" s="228">
        <v>1</v>
      </c>
      <c r="I182" s="229"/>
      <c r="J182" s="230">
        <f>ROUND(I182*H182,2)</f>
        <v>0</v>
      </c>
      <c r="K182" s="226" t="s">
        <v>1</v>
      </c>
      <c r="L182" s="42"/>
      <c r="M182" s="231" t="s">
        <v>1</v>
      </c>
      <c r="N182" s="232" t="s">
        <v>38</v>
      </c>
      <c r="O182" s="85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221</v>
      </c>
      <c r="AT182" s="235" t="s">
        <v>209</v>
      </c>
      <c r="AU182" s="235" t="s">
        <v>81</v>
      </c>
      <c r="AY182" s="16" t="s">
        <v>208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81</v>
      </c>
      <c r="BK182" s="236">
        <f>ROUND(I182*H182,2)</f>
        <v>0</v>
      </c>
      <c r="BL182" s="16" t="s">
        <v>221</v>
      </c>
      <c r="BM182" s="235" t="s">
        <v>2577</v>
      </c>
    </row>
    <row r="183" s="10" customFormat="1" ht="25.92" customHeight="1">
      <c r="B183" s="210"/>
      <c r="C183" s="211"/>
      <c r="D183" s="212" t="s">
        <v>72</v>
      </c>
      <c r="E183" s="213" t="s">
        <v>2085</v>
      </c>
      <c r="F183" s="213" t="s">
        <v>2086</v>
      </c>
      <c r="G183" s="211"/>
      <c r="H183" s="211"/>
      <c r="I183" s="214"/>
      <c r="J183" s="215">
        <f>BK183</f>
        <v>0</v>
      </c>
      <c r="K183" s="211"/>
      <c r="L183" s="216"/>
      <c r="M183" s="217"/>
      <c r="N183" s="218"/>
      <c r="O183" s="218"/>
      <c r="P183" s="219">
        <f>SUM(P184:P204)</f>
        <v>0</v>
      </c>
      <c r="Q183" s="218"/>
      <c r="R183" s="219">
        <f>SUM(R184:R204)</f>
        <v>0</v>
      </c>
      <c r="S183" s="218"/>
      <c r="T183" s="220">
        <f>SUM(T184:T204)</f>
        <v>0</v>
      </c>
      <c r="AR183" s="221" t="s">
        <v>83</v>
      </c>
      <c r="AT183" s="222" t="s">
        <v>72</v>
      </c>
      <c r="AU183" s="222" t="s">
        <v>73</v>
      </c>
      <c r="AY183" s="221" t="s">
        <v>208</v>
      </c>
      <c r="BK183" s="223">
        <f>SUM(BK184:BK204)</f>
        <v>0</v>
      </c>
    </row>
    <row r="184" s="1" customFormat="1" ht="16.5" customHeight="1">
      <c r="B184" s="37"/>
      <c r="C184" s="224" t="s">
        <v>412</v>
      </c>
      <c r="D184" s="224" t="s">
        <v>209</v>
      </c>
      <c r="E184" s="225" t="s">
        <v>2578</v>
      </c>
      <c r="F184" s="226" t="s">
        <v>2579</v>
      </c>
      <c r="G184" s="227" t="s">
        <v>1227</v>
      </c>
      <c r="H184" s="228">
        <v>0.012</v>
      </c>
      <c r="I184" s="229"/>
      <c r="J184" s="230">
        <f>ROUND(I184*H184,2)</f>
        <v>0</v>
      </c>
      <c r="K184" s="226" t="s">
        <v>1</v>
      </c>
      <c r="L184" s="42"/>
      <c r="M184" s="231" t="s">
        <v>1</v>
      </c>
      <c r="N184" s="232" t="s">
        <v>38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336</v>
      </c>
      <c r="AT184" s="235" t="s">
        <v>209</v>
      </c>
      <c r="AU184" s="235" t="s">
        <v>81</v>
      </c>
      <c r="AY184" s="16" t="s">
        <v>208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81</v>
      </c>
      <c r="BK184" s="236">
        <f>ROUND(I184*H184,2)</f>
        <v>0</v>
      </c>
      <c r="BL184" s="16" t="s">
        <v>336</v>
      </c>
      <c r="BM184" s="235" t="s">
        <v>2580</v>
      </c>
    </row>
    <row r="185" s="1" customFormat="1" ht="16.5" customHeight="1">
      <c r="B185" s="37"/>
      <c r="C185" s="224" t="s">
        <v>416</v>
      </c>
      <c r="D185" s="224" t="s">
        <v>209</v>
      </c>
      <c r="E185" s="225" t="s">
        <v>2581</v>
      </c>
      <c r="F185" s="226" t="s">
        <v>2582</v>
      </c>
      <c r="G185" s="227" t="s">
        <v>1227</v>
      </c>
      <c r="H185" s="228">
        <v>0.002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38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336</v>
      </c>
      <c r="AT185" s="235" t="s">
        <v>209</v>
      </c>
      <c r="AU185" s="235" t="s">
        <v>81</v>
      </c>
      <c r="AY185" s="16" t="s">
        <v>208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81</v>
      </c>
      <c r="BK185" s="236">
        <f>ROUND(I185*H185,2)</f>
        <v>0</v>
      </c>
      <c r="BL185" s="16" t="s">
        <v>336</v>
      </c>
      <c r="BM185" s="235" t="s">
        <v>2583</v>
      </c>
    </row>
    <row r="186" s="14" customFormat="1">
      <c r="B186" s="283"/>
      <c r="C186" s="284"/>
      <c r="D186" s="262" t="s">
        <v>1513</v>
      </c>
      <c r="E186" s="285" t="s">
        <v>1</v>
      </c>
      <c r="F186" s="286" t="s">
        <v>2584</v>
      </c>
      <c r="G186" s="284"/>
      <c r="H186" s="285" t="s">
        <v>1</v>
      </c>
      <c r="I186" s="287"/>
      <c r="J186" s="284"/>
      <c r="K186" s="284"/>
      <c r="L186" s="288"/>
      <c r="M186" s="289"/>
      <c r="N186" s="290"/>
      <c r="O186" s="290"/>
      <c r="P186" s="290"/>
      <c r="Q186" s="290"/>
      <c r="R186" s="290"/>
      <c r="S186" s="290"/>
      <c r="T186" s="291"/>
      <c r="AT186" s="292" t="s">
        <v>1513</v>
      </c>
      <c r="AU186" s="292" t="s">
        <v>81</v>
      </c>
      <c r="AV186" s="14" t="s">
        <v>81</v>
      </c>
      <c r="AW186" s="14" t="s">
        <v>31</v>
      </c>
      <c r="AX186" s="14" t="s">
        <v>73</v>
      </c>
      <c r="AY186" s="292" t="s">
        <v>208</v>
      </c>
    </row>
    <row r="187" s="12" customFormat="1">
      <c r="B187" s="260"/>
      <c r="C187" s="261"/>
      <c r="D187" s="262" t="s">
        <v>1513</v>
      </c>
      <c r="E187" s="263" t="s">
        <v>1</v>
      </c>
      <c r="F187" s="264" t="s">
        <v>2585</v>
      </c>
      <c r="G187" s="261"/>
      <c r="H187" s="265">
        <v>0.00050803199999999995</v>
      </c>
      <c r="I187" s="266"/>
      <c r="J187" s="261"/>
      <c r="K187" s="261"/>
      <c r="L187" s="267"/>
      <c r="M187" s="268"/>
      <c r="N187" s="269"/>
      <c r="O187" s="269"/>
      <c r="P187" s="269"/>
      <c r="Q187" s="269"/>
      <c r="R187" s="269"/>
      <c r="S187" s="269"/>
      <c r="T187" s="270"/>
      <c r="AT187" s="271" t="s">
        <v>1513</v>
      </c>
      <c r="AU187" s="271" t="s">
        <v>81</v>
      </c>
      <c r="AV187" s="12" t="s">
        <v>83</v>
      </c>
      <c r="AW187" s="12" t="s">
        <v>31</v>
      </c>
      <c r="AX187" s="12" t="s">
        <v>73</v>
      </c>
      <c r="AY187" s="271" t="s">
        <v>208</v>
      </c>
    </row>
    <row r="188" s="12" customFormat="1">
      <c r="B188" s="260"/>
      <c r="C188" s="261"/>
      <c r="D188" s="262" t="s">
        <v>1513</v>
      </c>
      <c r="E188" s="263" t="s">
        <v>1</v>
      </c>
      <c r="F188" s="264" t="s">
        <v>2586</v>
      </c>
      <c r="G188" s="261"/>
      <c r="H188" s="265">
        <v>0.00145152</v>
      </c>
      <c r="I188" s="266"/>
      <c r="J188" s="261"/>
      <c r="K188" s="261"/>
      <c r="L188" s="267"/>
      <c r="M188" s="268"/>
      <c r="N188" s="269"/>
      <c r="O188" s="269"/>
      <c r="P188" s="269"/>
      <c r="Q188" s="269"/>
      <c r="R188" s="269"/>
      <c r="S188" s="269"/>
      <c r="T188" s="270"/>
      <c r="AT188" s="271" t="s">
        <v>1513</v>
      </c>
      <c r="AU188" s="271" t="s">
        <v>81</v>
      </c>
      <c r="AV188" s="12" t="s">
        <v>83</v>
      </c>
      <c r="AW188" s="12" t="s">
        <v>31</v>
      </c>
      <c r="AX188" s="12" t="s">
        <v>73</v>
      </c>
      <c r="AY188" s="271" t="s">
        <v>208</v>
      </c>
    </row>
    <row r="189" s="13" customFormat="1">
      <c r="B189" s="272"/>
      <c r="C189" s="273"/>
      <c r="D189" s="262" t="s">
        <v>1513</v>
      </c>
      <c r="E189" s="274" t="s">
        <v>1</v>
      </c>
      <c r="F189" s="275" t="s">
        <v>1515</v>
      </c>
      <c r="G189" s="273"/>
      <c r="H189" s="276">
        <v>0.0019595519999999998</v>
      </c>
      <c r="I189" s="277"/>
      <c r="J189" s="273"/>
      <c r="K189" s="273"/>
      <c r="L189" s="278"/>
      <c r="M189" s="279"/>
      <c r="N189" s="280"/>
      <c r="O189" s="280"/>
      <c r="P189" s="280"/>
      <c r="Q189" s="280"/>
      <c r="R189" s="280"/>
      <c r="S189" s="280"/>
      <c r="T189" s="281"/>
      <c r="AT189" s="282" t="s">
        <v>1513</v>
      </c>
      <c r="AU189" s="282" t="s">
        <v>81</v>
      </c>
      <c r="AV189" s="13" t="s">
        <v>221</v>
      </c>
      <c r="AW189" s="13" t="s">
        <v>31</v>
      </c>
      <c r="AX189" s="13" t="s">
        <v>81</v>
      </c>
      <c r="AY189" s="282" t="s">
        <v>208</v>
      </c>
    </row>
    <row r="190" s="1" customFormat="1" ht="16.5" customHeight="1">
      <c r="B190" s="37"/>
      <c r="C190" s="224" t="s">
        <v>418</v>
      </c>
      <c r="D190" s="224" t="s">
        <v>209</v>
      </c>
      <c r="E190" s="225" t="s">
        <v>2587</v>
      </c>
      <c r="F190" s="226" t="s">
        <v>2588</v>
      </c>
      <c r="G190" s="227" t="s">
        <v>1227</v>
      </c>
      <c r="H190" s="228">
        <v>0.032000000000000001</v>
      </c>
      <c r="I190" s="229"/>
      <c r="J190" s="230">
        <f>ROUND(I190*H190,2)</f>
        <v>0</v>
      </c>
      <c r="K190" s="226" t="s">
        <v>1</v>
      </c>
      <c r="L190" s="42"/>
      <c r="M190" s="231" t="s">
        <v>1</v>
      </c>
      <c r="N190" s="232" t="s">
        <v>38</v>
      </c>
      <c r="O190" s="85"/>
      <c r="P190" s="233">
        <f>O190*H190</f>
        <v>0</v>
      </c>
      <c r="Q190" s="233">
        <v>0</v>
      </c>
      <c r="R190" s="233">
        <f>Q190*H190</f>
        <v>0</v>
      </c>
      <c r="S190" s="233">
        <v>0</v>
      </c>
      <c r="T190" s="234">
        <f>S190*H190</f>
        <v>0</v>
      </c>
      <c r="AR190" s="235" t="s">
        <v>336</v>
      </c>
      <c r="AT190" s="235" t="s">
        <v>209</v>
      </c>
      <c r="AU190" s="235" t="s">
        <v>81</v>
      </c>
      <c r="AY190" s="16" t="s">
        <v>208</v>
      </c>
      <c r="BE190" s="236">
        <f>IF(N190="základní",J190,0)</f>
        <v>0</v>
      </c>
      <c r="BF190" s="236">
        <f>IF(N190="snížená",J190,0)</f>
        <v>0</v>
      </c>
      <c r="BG190" s="236">
        <f>IF(N190="zákl. přenesená",J190,0)</f>
        <v>0</v>
      </c>
      <c r="BH190" s="236">
        <f>IF(N190="sníž. přenesená",J190,0)</f>
        <v>0</v>
      </c>
      <c r="BI190" s="236">
        <f>IF(N190="nulová",J190,0)</f>
        <v>0</v>
      </c>
      <c r="BJ190" s="16" t="s">
        <v>81</v>
      </c>
      <c r="BK190" s="236">
        <f>ROUND(I190*H190,2)</f>
        <v>0</v>
      </c>
      <c r="BL190" s="16" t="s">
        <v>336</v>
      </c>
      <c r="BM190" s="235" t="s">
        <v>2589</v>
      </c>
    </row>
    <row r="191" s="1" customFormat="1" ht="16.5" customHeight="1">
      <c r="B191" s="37"/>
      <c r="C191" s="224" t="s">
        <v>420</v>
      </c>
      <c r="D191" s="224" t="s">
        <v>209</v>
      </c>
      <c r="E191" s="225" t="s">
        <v>2590</v>
      </c>
      <c r="F191" s="226" t="s">
        <v>2591</v>
      </c>
      <c r="G191" s="227" t="s">
        <v>1227</v>
      </c>
      <c r="H191" s="228">
        <v>0.24199999999999999</v>
      </c>
      <c r="I191" s="229"/>
      <c r="J191" s="230">
        <f>ROUND(I191*H191,2)</f>
        <v>0</v>
      </c>
      <c r="K191" s="226" t="s">
        <v>1</v>
      </c>
      <c r="L191" s="42"/>
      <c r="M191" s="231" t="s">
        <v>1</v>
      </c>
      <c r="N191" s="232" t="s">
        <v>38</v>
      </c>
      <c r="O191" s="85"/>
      <c r="P191" s="233">
        <f>O191*H191</f>
        <v>0</v>
      </c>
      <c r="Q191" s="233">
        <v>0</v>
      </c>
      <c r="R191" s="233">
        <f>Q191*H191</f>
        <v>0</v>
      </c>
      <c r="S191" s="233">
        <v>0</v>
      </c>
      <c r="T191" s="234">
        <f>S191*H191</f>
        <v>0</v>
      </c>
      <c r="AR191" s="235" t="s">
        <v>336</v>
      </c>
      <c r="AT191" s="235" t="s">
        <v>209</v>
      </c>
      <c r="AU191" s="235" t="s">
        <v>81</v>
      </c>
      <c r="AY191" s="16" t="s">
        <v>208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81</v>
      </c>
      <c r="BK191" s="236">
        <f>ROUND(I191*H191,2)</f>
        <v>0</v>
      </c>
      <c r="BL191" s="16" t="s">
        <v>336</v>
      </c>
      <c r="BM191" s="235" t="s">
        <v>2592</v>
      </c>
    </row>
    <row r="192" s="1" customFormat="1" ht="16.5" customHeight="1">
      <c r="B192" s="37"/>
      <c r="C192" s="224" t="s">
        <v>422</v>
      </c>
      <c r="D192" s="224" t="s">
        <v>209</v>
      </c>
      <c r="E192" s="225" t="s">
        <v>2593</v>
      </c>
      <c r="F192" s="226" t="s">
        <v>2594</v>
      </c>
      <c r="G192" s="227" t="s">
        <v>1227</v>
      </c>
      <c r="H192" s="228">
        <v>0.48199999999999998</v>
      </c>
      <c r="I192" s="229"/>
      <c r="J192" s="230">
        <f>ROUND(I192*H192,2)</f>
        <v>0</v>
      </c>
      <c r="K192" s="226" t="s">
        <v>1</v>
      </c>
      <c r="L192" s="42"/>
      <c r="M192" s="231" t="s">
        <v>1</v>
      </c>
      <c r="N192" s="232" t="s">
        <v>38</v>
      </c>
      <c r="O192" s="85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336</v>
      </c>
      <c r="AT192" s="235" t="s">
        <v>209</v>
      </c>
      <c r="AU192" s="235" t="s">
        <v>81</v>
      </c>
      <c r="AY192" s="16" t="s">
        <v>208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6" t="s">
        <v>81</v>
      </c>
      <c r="BK192" s="236">
        <f>ROUND(I192*H192,2)</f>
        <v>0</v>
      </c>
      <c r="BL192" s="16" t="s">
        <v>336</v>
      </c>
      <c r="BM192" s="235" t="s">
        <v>2595</v>
      </c>
    </row>
    <row r="193" s="1" customFormat="1" ht="16.5" customHeight="1">
      <c r="B193" s="37"/>
      <c r="C193" s="224" t="s">
        <v>424</v>
      </c>
      <c r="D193" s="224" t="s">
        <v>209</v>
      </c>
      <c r="E193" s="225" t="s">
        <v>2596</v>
      </c>
      <c r="F193" s="226" t="s">
        <v>2597</v>
      </c>
      <c r="G193" s="227" t="s">
        <v>1227</v>
      </c>
      <c r="H193" s="228">
        <v>0.0050000000000000001</v>
      </c>
      <c r="I193" s="229"/>
      <c r="J193" s="230">
        <f>ROUND(I193*H193,2)</f>
        <v>0</v>
      </c>
      <c r="K193" s="226" t="s">
        <v>1</v>
      </c>
      <c r="L193" s="42"/>
      <c r="M193" s="231" t="s">
        <v>1</v>
      </c>
      <c r="N193" s="232" t="s">
        <v>38</v>
      </c>
      <c r="O193" s="85"/>
      <c r="P193" s="233">
        <f>O193*H193</f>
        <v>0</v>
      </c>
      <c r="Q193" s="233">
        <v>0</v>
      </c>
      <c r="R193" s="233">
        <f>Q193*H193</f>
        <v>0</v>
      </c>
      <c r="S193" s="233">
        <v>0</v>
      </c>
      <c r="T193" s="234">
        <f>S193*H193</f>
        <v>0</v>
      </c>
      <c r="AR193" s="235" t="s">
        <v>336</v>
      </c>
      <c r="AT193" s="235" t="s">
        <v>209</v>
      </c>
      <c r="AU193" s="235" t="s">
        <v>81</v>
      </c>
      <c r="AY193" s="16" t="s">
        <v>208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6" t="s">
        <v>81</v>
      </c>
      <c r="BK193" s="236">
        <f>ROUND(I193*H193,2)</f>
        <v>0</v>
      </c>
      <c r="BL193" s="16" t="s">
        <v>336</v>
      </c>
      <c r="BM193" s="235" t="s">
        <v>2598</v>
      </c>
    </row>
    <row r="194" s="1" customFormat="1" ht="16.5" customHeight="1">
      <c r="B194" s="37"/>
      <c r="C194" s="224" t="s">
        <v>426</v>
      </c>
      <c r="D194" s="224" t="s">
        <v>209</v>
      </c>
      <c r="E194" s="225" t="s">
        <v>2599</v>
      </c>
      <c r="F194" s="226" t="s">
        <v>2600</v>
      </c>
      <c r="G194" s="227" t="s">
        <v>1227</v>
      </c>
      <c r="H194" s="228">
        <v>0.14000000000000001</v>
      </c>
      <c r="I194" s="229"/>
      <c r="J194" s="230">
        <f>ROUND(I194*H194,2)</f>
        <v>0</v>
      </c>
      <c r="K194" s="226" t="s">
        <v>1</v>
      </c>
      <c r="L194" s="42"/>
      <c r="M194" s="231" t="s">
        <v>1</v>
      </c>
      <c r="N194" s="232" t="s">
        <v>38</v>
      </c>
      <c r="O194" s="85"/>
      <c r="P194" s="233">
        <f>O194*H194</f>
        <v>0</v>
      </c>
      <c r="Q194" s="233">
        <v>0</v>
      </c>
      <c r="R194" s="233">
        <f>Q194*H194</f>
        <v>0</v>
      </c>
      <c r="S194" s="233">
        <v>0</v>
      </c>
      <c r="T194" s="234">
        <f>S194*H194</f>
        <v>0</v>
      </c>
      <c r="AR194" s="235" t="s">
        <v>336</v>
      </c>
      <c r="AT194" s="235" t="s">
        <v>209</v>
      </c>
      <c r="AU194" s="235" t="s">
        <v>81</v>
      </c>
      <c r="AY194" s="16" t="s">
        <v>208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6" t="s">
        <v>81</v>
      </c>
      <c r="BK194" s="236">
        <f>ROUND(I194*H194,2)</f>
        <v>0</v>
      </c>
      <c r="BL194" s="16" t="s">
        <v>336</v>
      </c>
      <c r="BM194" s="235" t="s">
        <v>2601</v>
      </c>
    </row>
    <row r="195" s="1" customFormat="1" ht="16.5" customHeight="1">
      <c r="B195" s="37"/>
      <c r="C195" s="224" t="s">
        <v>428</v>
      </c>
      <c r="D195" s="224" t="s">
        <v>209</v>
      </c>
      <c r="E195" s="225" t="s">
        <v>2602</v>
      </c>
      <c r="F195" s="226" t="s">
        <v>2603</v>
      </c>
      <c r="G195" s="227" t="s">
        <v>212</v>
      </c>
      <c r="H195" s="228">
        <v>48</v>
      </c>
      <c r="I195" s="229"/>
      <c r="J195" s="230">
        <f>ROUND(I195*H195,2)</f>
        <v>0</v>
      </c>
      <c r="K195" s="226" t="s">
        <v>1</v>
      </c>
      <c r="L195" s="42"/>
      <c r="M195" s="231" t="s">
        <v>1</v>
      </c>
      <c r="N195" s="232" t="s">
        <v>38</v>
      </c>
      <c r="O195" s="85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336</v>
      </c>
      <c r="AT195" s="235" t="s">
        <v>209</v>
      </c>
      <c r="AU195" s="235" t="s">
        <v>81</v>
      </c>
      <c r="AY195" s="16" t="s">
        <v>208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6" t="s">
        <v>81</v>
      </c>
      <c r="BK195" s="236">
        <f>ROUND(I195*H195,2)</f>
        <v>0</v>
      </c>
      <c r="BL195" s="16" t="s">
        <v>336</v>
      </c>
      <c r="BM195" s="235" t="s">
        <v>2604</v>
      </c>
    </row>
    <row r="196" s="1" customFormat="1" ht="16.5" customHeight="1">
      <c r="B196" s="37"/>
      <c r="C196" s="224" t="s">
        <v>431</v>
      </c>
      <c r="D196" s="224" t="s">
        <v>209</v>
      </c>
      <c r="E196" s="225" t="s">
        <v>2605</v>
      </c>
      <c r="F196" s="226" t="s">
        <v>2606</v>
      </c>
      <c r="G196" s="227" t="s">
        <v>212</v>
      </c>
      <c r="H196" s="228">
        <v>48</v>
      </c>
      <c r="I196" s="229"/>
      <c r="J196" s="230">
        <f>ROUND(I196*H196,2)</f>
        <v>0</v>
      </c>
      <c r="K196" s="226" t="s">
        <v>1</v>
      </c>
      <c r="L196" s="42"/>
      <c r="M196" s="231" t="s">
        <v>1</v>
      </c>
      <c r="N196" s="232" t="s">
        <v>38</v>
      </c>
      <c r="O196" s="85"/>
      <c r="P196" s="233">
        <f>O196*H196</f>
        <v>0</v>
      </c>
      <c r="Q196" s="233">
        <v>0</v>
      </c>
      <c r="R196" s="233">
        <f>Q196*H196</f>
        <v>0</v>
      </c>
      <c r="S196" s="233">
        <v>0</v>
      </c>
      <c r="T196" s="234">
        <f>S196*H196</f>
        <v>0</v>
      </c>
      <c r="AR196" s="235" t="s">
        <v>336</v>
      </c>
      <c r="AT196" s="235" t="s">
        <v>209</v>
      </c>
      <c r="AU196" s="235" t="s">
        <v>81</v>
      </c>
      <c r="AY196" s="16" t="s">
        <v>208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6" t="s">
        <v>81</v>
      </c>
      <c r="BK196" s="236">
        <f>ROUND(I196*H196,2)</f>
        <v>0</v>
      </c>
      <c r="BL196" s="16" t="s">
        <v>336</v>
      </c>
      <c r="BM196" s="235" t="s">
        <v>2607</v>
      </c>
    </row>
    <row r="197" s="1" customFormat="1" ht="16.5" customHeight="1">
      <c r="B197" s="37"/>
      <c r="C197" s="224" t="s">
        <v>433</v>
      </c>
      <c r="D197" s="224" t="s">
        <v>209</v>
      </c>
      <c r="E197" s="225" t="s">
        <v>2608</v>
      </c>
      <c r="F197" s="226" t="s">
        <v>2609</v>
      </c>
      <c r="G197" s="227" t="s">
        <v>617</v>
      </c>
      <c r="H197" s="228">
        <v>13</v>
      </c>
      <c r="I197" s="229"/>
      <c r="J197" s="230">
        <f>ROUND(I197*H197,2)</f>
        <v>0</v>
      </c>
      <c r="K197" s="226" t="s">
        <v>1</v>
      </c>
      <c r="L197" s="42"/>
      <c r="M197" s="231" t="s">
        <v>1</v>
      </c>
      <c r="N197" s="232" t="s">
        <v>38</v>
      </c>
      <c r="O197" s="85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336</v>
      </c>
      <c r="AT197" s="235" t="s">
        <v>209</v>
      </c>
      <c r="AU197" s="235" t="s">
        <v>81</v>
      </c>
      <c r="AY197" s="16" t="s">
        <v>208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6" t="s">
        <v>81</v>
      </c>
      <c r="BK197" s="236">
        <f>ROUND(I197*H197,2)</f>
        <v>0</v>
      </c>
      <c r="BL197" s="16" t="s">
        <v>336</v>
      </c>
      <c r="BM197" s="235" t="s">
        <v>2610</v>
      </c>
    </row>
    <row r="198" s="1" customFormat="1" ht="16.5" customHeight="1">
      <c r="B198" s="37"/>
      <c r="C198" s="224" t="s">
        <v>436</v>
      </c>
      <c r="D198" s="224" t="s">
        <v>209</v>
      </c>
      <c r="E198" s="225" t="s">
        <v>2611</v>
      </c>
      <c r="F198" s="226" t="s">
        <v>2612</v>
      </c>
      <c r="G198" s="227" t="s">
        <v>617</v>
      </c>
      <c r="H198" s="228">
        <v>38</v>
      </c>
      <c r="I198" s="229"/>
      <c r="J198" s="230">
        <f>ROUND(I198*H198,2)</f>
        <v>0</v>
      </c>
      <c r="K198" s="226" t="s">
        <v>1</v>
      </c>
      <c r="L198" s="42"/>
      <c r="M198" s="231" t="s">
        <v>1</v>
      </c>
      <c r="N198" s="232" t="s">
        <v>38</v>
      </c>
      <c r="O198" s="85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336</v>
      </c>
      <c r="AT198" s="235" t="s">
        <v>209</v>
      </c>
      <c r="AU198" s="235" t="s">
        <v>81</v>
      </c>
      <c r="AY198" s="16" t="s">
        <v>208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6" t="s">
        <v>81</v>
      </c>
      <c r="BK198" s="236">
        <f>ROUND(I198*H198,2)</f>
        <v>0</v>
      </c>
      <c r="BL198" s="16" t="s">
        <v>336</v>
      </c>
      <c r="BM198" s="235" t="s">
        <v>2613</v>
      </c>
    </row>
    <row r="199" s="1" customFormat="1" ht="16.5" customHeight="1">
      <c r="B199" s="37"/>
      <c r="C199" s="224" t="s">
        <v>439</v>
      </c>
      <c r="D199" s="224" t="s">
        <v>209</v>
      </c>
      <c r="E199" s="225" t="s">
        <v>2614</v>
      </c>
      <c r="F199" s="226" t="s">
        <v>2615</v>
      </c>
      <c r="G199" s="227" t="s">
        <v>617</v>
      </c>
      <c r="H199" s="228">
        <v>105.65900000000001</v>
      </c>
      <c r="I199" s="229"/>
      <c r="J199" s="230">
        <f>ROUND(I199*H199,2)</f>
        <v>0</v>
      </c>
      <c r="K199" s="226" t="s">
        <v>1</v>
      </c>
      <c r="L199" s="42"/>
      <c r="M199" s="231" t="s">
        <v>1</v>
      </c>
      <c r="N199" s="232" t="s">
        <v>38</v>
      </c>
      <c r="O199" s="85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336</v>
      </c>
      <c r="AT199" s="235" t="s">
        <v>209</v>
      </c>
      <c r="AU199" s="235" t="s">
        <v>81</v>
      </c>
      <c r="AY199" s="16" t="s">
        <v>208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6" t="s">
        <v>81</v>
      </c>
      <c r="BK199" s="236">
        <f>ROUND(I199*H199,2)</f>
        <v>0</v>
      </c>
      <c r="BL199" s="16" t="s">
        <v>336</v>
      </c>
      <c r="BM199" s="235" t="s">
        <v>2616</v>
      </c>
    </row>
    <row r="200" s="1" customFormat="1" ht="16.5" customHeight="1">
      <c r="B200" s="37"/>
      <c r="C200" s="224" t="s">
        <v>442</v>
      </c>
      <c r="D200" s="224" t="s">
        <v>209</v>
      </c>
      <c r="E200" s="225" t="s">
        <v>2617</v>
      </c>
      <c r="F200" s="226" t="s">
        <v>2618</v>
      </c>
      <c r="G200" s="227" t="s">
        <v>617</v>
      </c>
      <c r="H200" s="228">
        <v>217.93299999999999</v>
      </c>
      <c r="I200" s="229"/>
      <c r="J200" s="230">
        <f>ROUND(I200*H200,2)</f>
        <v>0</v>
      </c>
      <c r="K200" s="226" t="s">
        <v>1</v>
      </c>
      <c r="L200" s="42"/>
      <c r="M200" s="231" t="s">
        <v>1</v>
      </c>
      <c r="N200" s="232" t="s">
        <v>38</v>
      </c>
      <c r="O200" s="85"/>
      <c r="P200" s="233">
        <f>O200*H200</f>
        <v>0</v>
      </c>
      <c r="Q200" s="233">
        <v>0</v>
      </c>
      <c r="R200" s="233">
        <f>Q200*H200</f>
        <v>0</v>
      </c>
      <c r="S200" s="233">
        <v>0</v>
      </c>
      <c r="T200" s="234">
        <f>S200*H200</f>
        <v>0</v>
      </c>
      <c r="AR200" s="235" t="s">
        <v>336</v>
      </c>
      <c r="AT200" s="235" t="s">
        <v>209</v>
      </c>
      <c r="AU200" s="235" t="s">
        <v>81</v>
      </c>
      <c r="AY200" s="16" t="s">
        <v>208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6" t="s">
        <v>81</v>
      </c>
      <c r="BK200" s="236">
        <f>ROUND(I200*H200,2)</f>
        <v>0</v>
      </c>
      <c r="BL200" s="16" t="s">
        <v>336</v>
      </c>
      <c r="BM200" s="235" t="s">
        <v>2619</v>
      </c>
    </row>
    <row r="201" s="1" customFormat="1" ht="16.5" customHeight="1">
      <c r="B201" s="37"/>
      <c r="C201" s="224" t="s">
        <v>445</v>
      </c>
      <c r="D201" s="224" t="s">
        <v>209</v>
      </c>
      <c r="E201" s="225" t="s">
        <v>2620</v>
      </c>
      <c r="F201" s="226" t="s">
        <v>2621</v>
      </c>
      <c r="G201" s="227" t="s">
        <v>617</v>
      </c>
      <c r="H201" s="228">
        <v>180.499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38</v>
      </c>
      <c r="O201" s="85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336</v>
      </c>
      <c r="AT201" s="235" t="s">
        <v>209</v>
      </c>
      <c r="AU201" s="235" t="s">
        <v>81</v>
      </c>
      <c r="AY201" s="16" t="s">
        <v>208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81</v>
      </c>
      <c r="BK201" s="236">
        <f>ROUND(I201*H201,2)</f>
        <v>0</v>
      </c>
      <c r="BL201" s="16" t="s">
        <v>336</v>
      </c>
      <c r="BM201" s="235" t="s">
        <v>2622</v>
      </c>
    </row>
    <row r="202" s="1" customFormat="1" ht="16.5" customHeight="1">
      <c r="B202" s="37"/>
      <c r="C202" s="224" t="s">
        <v>448</v>
      </c>
      <c r="D202" s="224" t="s">
        <v>209</v>
      </c>
      <c r="E202" s="225" t="s">
        <v>2623</v>
      </c>
      <c r="F202" s="226" t="s">
        <v>2624</v>
      </c>
      <c r="G202" s="227" t="s">
        <v>617</v>
      </c>
      <c r="H202" s="228">
        <v>395.71899999999999</v>
      </c>
      <c r="I202" s="229"/>
      <c r="J202" s="230">
        <f>ROUND(I202*H202,2)</f>
        <v>0</v>
      </c>
      <c r="K202" s="226" t="s">
        <v>1</v>
      </c>
      <c r="L202" s="42"/>
      <c r="M202" s="231" t="s">
        <v>1</v>
      </c>
      <c r="N202" s="232" t="s">
        <v>38</v>
      </c>
      <c r="O202" s="85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336</v>
      </c>
      <c r="AT202" s="235" t="s">
        <v>209</v>
      </c>
      <c r="AU202" s="235" t="s">
        <v>81</v>
      </c>
      <c r="AY202" s="16" t="s">
        <v>208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6" t="s">
        <v>81</v>
      </c>
      <c r="BK202" s="236">
        <f>ROUND(I202*H202,2)</f>
        <v>0</v>
      </c>
      <c r="BL202" s="16" t="s">
        <v>336</v>
      </c>
      <c r="BM202" s="235" t="s">
        <v>2625</v>
      </c>
    </row>
    <row r="203" s="1" customFormat="1" ht="16.5" customHeight="1">
      <c r="B203" s="37"/>
      <c r="C203" s="224" t="s">
        <v>451</v>
      </c>
      <c r="D203" s="224" t="s">
        <v>209</v>
      </c>
      <c r="E203" s="225" t="s">
        <v>2626</v>
      </c>
      <c r="F203" s="226" t="s">
        <v>2627</v>
      </c>
      <c r="G203" s="227" t="s">
        <v>212</v>
      </c>
      <c r="H203" s="228">
        <v>4</v>
      </c>
      <c r="I203" s="229"/>
      <c r="J203" s="230">
        <f>ROUND(I203*H203,2)</f>
        <v>0</v>
      </c>
      <c r="K203" s="226" t="s">
        <v>1</v>
      </c>
      <c r="L203" s="42"/>
      <c r="M203" s="231" t="s">
        <v>1</v>
      </c>
      <c r="N203" s="232" t="s">
        <v>38</v>
      </c>
      <c r="O203" s="85"/>
      <c r="P203" s="233">
        <f>O203*H203</f>
        <v>0</v>
      </c>
      <c r="Q203" s="233">
        <v>0</v>
      </c>
      <c r="R203" s="233">
        <f>Q203*H203</f>
        <v>0</v>
      </c>
      <c r="S203" s="233">
        <v>0</v>
      </c>
      <c r="T203" s="234">
        <f>S203*H203</f>
        <v>0</v>
      </c>
      <c r="AR203" s="235" t="s">
        <v>336</v>
      </c>
      <c r="AT203" s="235" t="s">
        <v>209</v>
      </c>
      <c r="AU203" s="235" t="s">
        <v>81</v>
      </c>
      <c r="AY203" s="16" t="s">
        <v>208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6" t="s">
        <v>81</v>
      </c>
      <c r="BK203" s="236">
        <f>ROUND(I203*H203,2)</f>
        <v>0</v>
      </c>
      <c r="BL203" s="16" t="s">
        <v>336</v>
      </c>
      <c r="BM203" s="235" t="s">
        <v>2628</v>
      </c>
    </row>
    <row r="204" s="1" customFormat="1" ht="16.5" customHeight="1">
      <c r="B204" s="37"/>
      <c r="C204" s="224" t="s">
        <v>454</v>
      </c>
      <c r="D204" s="224" t="s">
        <v>209</v>
      </c>
      <c r="E204" s="225" t="s">
        <v>2629</v>
      </c>
      <c r="F204" s="226" t="s">
        <v>2630</v>
      </c>
      <c r="G204" s="227" t="s">
        <v>1227</v>
      </c>
      <c r="H204" s="228">
        <v>1.018</v>
      </c>
      <c r="I204" s="229"/>
      <c r="J204" s="230">
        <f>ROUND(I204*H204,2)</f>
        <v>0</v>
      </c>
      <c r="K204" s="226" t="s">
        <v>1</v>
      </c>
      <c r="L204" s="42"/>
      <c r="M204" s="237" t="s">
        <v>1</v>
      </c>
      <c r="N204" s="238" t="s">
        <v>38</v>
      </c>
      <c r="O204" s="239"/>
      <c r="P204" s="240">
        <f>O204*H204</f>
        <v>0</v>
      </c>
      <c r="Q204" s="240">
        <v>0</v>
      </c>
      <c r="R204" s="240">
        <f>Q204*H204</f>
        <v>0</v>
      </c>
      <c r="S204" s="240">
        <v>0</v>
      </c>
      <c r="T204" s="241">
        <f>S204*H204</f>
        <v>0</v>
      </c>
      <c r="AR204" s="235" t="s">
        <v>336</v>
      </c>
      <c r="AT204" s="235" t="s">
        <v>209</v>
      </c>
      <c r="AU204" s="235" t="s">
        <v>81</v>
      </c>
      <c r="AY204" s="16" t="s">
        <v>208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6" t="s">
        <v>81</v>
      </c>
      <c r="BK204" s="236">
        <f>ROUND(I204*H204,2)</f>
        <v>0</v>
      </c>
      <c r="BL204" s="16" t="s">
        <v>336</v>
      </c>
      <c r="BM204" s="235" t="s">
        <v>2631</v>
      </c>
    </row>
    <row r="205" s="1" customFormat="1" ht="6.96" customHeight="1">
      <c r="B205" s="60"/>
      <c r="C205" s="61"/>
      <c r="D205" s="61"/>
      <c r="E205" s="61"/>
      <c r="F205" s="61"/>
      <c r="G205" s="61"/>
      <c r="H205" s="61"/>
      <c r="I205" s="182"/>
      <c r="J205" s="61"/>
      <c r="K205" s="61"/>
      <c r="L205" s="42"/>
    </row>
  </sheetData>
  <sheetProtection sheet="1" autoFilter="0" formatColumns="0" formatRows="0" objects="1" scenarios="1" spinCount="100000" saltValue="/d+6pOvX050CSCvWrex+wM+iSkVwLT48VD0PA3bffsubZPFOHqdUq8hptoVEbQTy8eodppeIFSLBSOPnkVJmFQ==" hashValue="YM/H3OgXYSON9dtLBbBHQUOmvRdbrA4zhQEwndRReEamXcfWO6p0sNZ7x0asL0wgcArdR+uTgkfd/WwVpSbRHw==" algorithmName="SHA-512" password="CC35"/>
  <autoFilter ref="C132:K20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1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115</v>
      </c>
    </row>
    <row r="3" ht="6.96" customHeight="1">
      <c r="B3" s="142"/>
      <c r="C3" s="143"/>
      <c r="D3" s="143"/>
      <c r="E3" s="143"/>
      <c r="F3" s="143"/>
      <c r="G3" s="143"/>
      <c r="H3" s="143"/>
      <c r="I3" s="144"/>
      <c r="J3" s="143"/>
      <c r="K3" s="143"/>
      <c r="L3" s="19"/>
      <c r="AT3" s="16" t="s">
        <v>83</v>
      </c>
    </row>
    <row r="4" ht="24.96" customHeight="1">
      <c r="B4" s="19"/>
      <c r="D4" s="145" t="s">
        <v>186</v>
      </c>
      <c r="L4" s="19"/>
      <c r="M4" s="146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7" t="s">
        <v>16</v>
      </c>
      <c r="L6" s="19"/>
    </row>
    <row r="7" ht="16.5" customHeight="1">
      <c r="B7" s="19"/>
      <c r="E7" s="148" t="str">
        <f>'Rekapitulace stavby'!K6</f>
        <v>NOVÝ ZDROJ TEPLA, TEPLOVODNÍ ROZVODY A REGULACE VYTÁPĚNÍ DŘEVOTERM s.r.o, BŘEZOVÁ</v>
      </c>
      <c r="F7" s="147"/>
      <c r="G7" s="147"/>
      <c r="H7" s="147"/>
      <c r="L7" s="19"/>
    </row>
    <row r="8">
      <c r="B8" s="19"/>
      <c r="D8" s="147" t="s">
        <v>187</v>
      </c>
      <c r="L8" s="19"/>
    </row>
    <row r="9" ht="16.5" customHeight="1">
      <c r="B9" s="19"/>
      <c r="E9" s="148" t="s">
        <v>2632</v>
      </c>
      <c r="L9" s="19"/>
    </row>
    <row r="10" ht="12" customHeight="1">
      <c r="B10" s="19"/>
      <c r="D10" s="147" t="s">
        <v>233</v>
      </c>
      <c r="L10" s="19"/>
    </row>
    <row r="11" s="1" customFormat="1" ht="16.5" customHeight="1">
      <c r="B11" s="42"/>
      <c r="E11" s="161" t="s">
        <v>2633</v>
      </c>
      <c r="F11" s="1"/>
      <c r="G11" s="1"/>
      <c r="H11" s="1"/>
      <c r="I11" s="149"/>
      <c r="L11" s="42"/>
    </row>
    <row r="12" s="1" customFormat="1" ht="12" customHeight="1">
      <c r="B12" s="42"/>
      <c r="D12" s="147" t="s">
        <v>2380</v>
      </c>
      <c r="I12" s="149"/>
      <c r="L12" s="42"/>
    </row>
    <row r="13" s="1" customFormat="1" ht="36.96" customHeight="1">
      <c r="B13" s="42"/>
      <c r="E13" s="150" t="s">
        <v>1178</v>
      </c>
      <c r="F13" s="1"/>
      <c r="G13" s="1"/>
      <c r="H13" s="1"/>
      <c r="I13" s="149"/>
      <c r="L13" s="42"/>
    </row>
    <row r="14" s="1" customFormat="1">
      <c r="B14" s="42"/>
      <c r="I14" s="149"/>
      <c r="L14" s="42"/>
    </row>
    <row r="15" s="1" customFormat="1" ht="12" customHeight="1">
      <c r="B15" s="42"/>
      <c r="D15" s="147" t="s">
        <v>18</v>
      </c>
      <c r="F15" s="135" t="s">
        <v>1</v>
      </c>
      <c r="I15" s="151" t="s">
        <v>19</v>
      </c>
      <c r="J15" s="135" t="s">
        <v>1</v>
      </c>
      <c r="L15" s="42"/>
    </row>
    <row r="16" s="1" customFormat="1" ht="12" customHeight="1">
      <c r="B16" s="42"/>
      <c r="D16" s="147" t="s">
        <v>20</v>
      </c>
      <c r="F16" s="135" t="s">
        <v>235</v>
      </c>
      <c r="I16" s="151" t="s">
        <v>22</v>
      </c>
      <c r="J16" s="152" t="str">
        <f>'Rekapitulace stavby'!AN8</f>
        <v>26. 4. 2019</v>
      </c>
      <c r="L16" s="42"/>
    </row>
    <row r="17" s="1" customFormat="1" ht="10.8" customHeight="1">
      <c r="B17" s="42"/>
      <c r="I17" s="149"/>
      <c r="L17" s="42"/>
    </row>
    <row r="18" s="1" customFormat="1" ht="12" customHeight="1">
      <c r="B18" s="42"/>
      <c r="D18" s="147" t="s">
        <v>24</v>
      </c>
      <c r="I18" s="151" t="s">
        <v>25</v>
      </c>
      <c r="J18" s="135" t="s">
        <v>1</v>
      </c>
      <c r="L18" s="42"/>
    </row>
    <row r="19" s="1" customFormat="1" ht="18" customHeight="1">
      <c r="B19" s="42"/>
      <c r="E19" s="135" t="s">
        <v>21</v>
      </c>
      <c r="I19" s="151" t="s">
        <v>26</v>
      </c>
      <c r="J19" s="135" t="s">
        <v>1</v>
      </c>
      <c r="L19" s="42"/>
    </row>
    <row r="20" s="1" customFormat="1" ht="6.96" customHeight="1">
      <c r="B20" s="42"/>
      <c r="I20" s="149"/>
      <c r="L20" s="42"/>
    </row>
    <row r="21" s="1" customFormat="1" ht="12" customHeight="1">
      <c r="B21" s="42"/>
      <c r="D21" s="147" t="s">
        <v>27</v>
      </c>
      <c r="I21" s="151" t="s">
        <v>25</v>
      </c>
      <c r="J21" s="32" t="str">
        <f>'Rekapitulace stavby'!AN13</f>
        <v>Vyplň údaj</v>
      </c>
      <c r="L21" s="42"/>
    </row>
    <row r="22" s="1" customFormat="1" ht="18" customHeight="1">
      <c r="B22" s="42"/>
      <c r="E22" s="32" t="str">
        <f>'Rekapitulace stavby'!E14</f>
        <v>Vyplň údaj</v>
      </c>
      <c r="F22" s="135"/>
      <c r="G22" s="135"/>
      <c r="H22" s="135"/>
      <c r="I22" s="151" t="s">
        <v>26</v>
      </c>
      <c r="J22" s="32" t="str">
        <f>'Rekapitulace stavby'!AN14</f>
        <v>Vyplň údaj</v>
      </c>
      <c r="L22" s="42"/>
    </row>
    <row r="23" s="1" customFormat="1" ht="6.96" customHeight="1">
      <c r="B23" s="42"/>
      <c r="I23" s="149"/>
      <c r="L23" s="42"/>
    </row>
    <row r="24" s="1" customFormat="1" ht="12" customHeight="1">
      <c r="B24" s="42"/>
      <c r="D24" s="147" t="s">
        <v>29</v>
      </c>
      <c r="I24" s="151" t="s">
        <v>25</v>
      </c>
      <c r="J24" s="135" t="s">
        <v>1</v>
      </c>
      <c r="L24" s="42"/>
    </row>
    <row r="25" s="1" customFormat="1" ht="18" customHeight="1">
      <c r="B25" s="42"/>
      <c r="E25" s="135" t="s">
        <v>236</v>
      </c>
      <c r="I25" s="151" t="s">
        <v>26</v>
      </c>
      <c r="J25" s="135" t="s">
        <v>1</v>
      </c>
      <c r="L25" s="42"/>
    </row>
    <row r="26" s="1" customFormat="1" ht="6.96" customHeight="1">
      <c r="B26" s="42"/>
      <c r="I26" s="149"/>
      <c r="L26" s="42"/>
    </row>
    <row r="27" s="1" customFormat="1" ht="12" customHeight="1">
      <c r="B27" s="42"/>
      <c r="D27" s="147" t="s">
        <v>30</v>
      </c>
      <c r="I27" s="151" t="s">
        <v>25</v>
      </c>
      <c r="J27" s="135" t="s">
        <v>1</v>
      </c>
      <c r="L27" s="42"/>
    </row>
    <row r="28" s="1" customFormat="1" ht="18" customHeight="1">
      <c r="B28" s="42"/>
      <c r="E28" s="135" t="s">
        <v>237</v>
      </c>
      <c r="I28" s="151" t="s">
        <v>26</v>
      </c>
      <c r="J28" s="135" t="s">
        <v>1</v>
      </c>
      <c r="L28" s="42"/>
    </row>
    <row r="29" s="1" customFormat="1" ht="6.96" customHeight="1">
      <c r="B29" s="42"/>
      <c r="I29" s="149"/>
      <c r="L29" s="42"/>
    </row>
    <row r="30" s="1" customFormat="1" ht="12" customHeight="1">
      <c r="B30" s="42"/>
      <c r="D30" s="147" t="s">
        <v>32</v>
      </c>
      <c r="I30" s="149"/>
      <c r="L30" s="42"/>
    </row>
    <row r="31" s="7" customFormat="1" ht="16.5" customHeight="1">
      <c r="B31" s="153"/>
      <c r="E31" s="154" t="s">
        <v>1</v>
      </c>
      <c r="F31" s="154"/>
      <c r="G31" s="154"/>
      <c r="H31" s="154"/>
      <c r="I31" s="155"/>
      <c r="L31" s="153"/>
    </row>
    <row r="32" s="1" customFormat="1" ht="6.96" customHeight="1">
      <c r="B32" s="42"/>
      <c r="I32" s="149"/>
      <c r="L32" s="42"/>
    </row>
    <row r="33" s="1" customFormat="1" ht="6.96" customHeight="1">
      <c r="B33" s="42"/>
      <c r="D33" s="77"/>
      <c r="E33" s="77"/>
      <c r="F33" s="77"/>
      <c r="G33" s="77"/>
      <c r="H33" s="77"/>
      <c r="I33" s="156"/>
      <c r="J33" s="77"/>
      <c r="K33" s="77"/>
      <c r="L33" s="42"/>
    </row>
    <row r="34" s="1" customFormat="1" ht="25.44" customHeight="1">
      <c r="B34" s="42"/>
      <c r="D34" s="157" t="s">
        <v>33</v>
      </c>
      <c r="I34" s="149"/>
      <c r="J34" s="158">
        <f>ROUND(J130, 2)</f>
        <v>0</v>
      </c>
      <c r="L34" s="42"/>
    </row>
    <row r="35" s="1" customFormat="1" ht="6.96" customHeight="1">
      <c r="B35" s="42"/>
      <c r="D35" s="77"/>
      <c r="E35" s="77"/>
      <c r="F35" s="77"/>
      <c r="G35" s="77"/>
      <c r="H35" s="77"/>
      <c r="I35" s="156"/>
      <c r="J35" s="77"/>
      <c r="K35" s="77"/>
      <c r="L35" s="42"/>
    </row>
    <row r="36" s="1" customFormat="1" ht="14.4" customHeight="1">
      <c r="B36" s="42"/>
      <c r="F36" s="159" t="s">
        <v>35</v>
      </c>
      <c r="I36" s="160" t="s">
        <v>34</v>
      </c>
      <c r="J36" s="159" t="s">
        <v>36</v>
      </c>
      <c r="L36" s="42"/>
    </row>
    <row r="37" s="1" customFormat="1" ht="14.4" customHeight="1">
      <c r="B37" s="42"/>
      <c r="D37" s="161" t="s">
        <v>37</v>
      </c>
      <c r="E37" s="147" t="s">
        <v>38</v>
      </c>
      <c r="F37" s="162">
        <f>ROUND((SUM(BE130:BE156)),  2)</f>
        <v>0</v>
      </c>
      <c r="I37" s="163">
        <v>0.20999999999999999</v>
      </c>
      <c r="J37" s="162">
        <f>ROUND(((SUM(BE130:BE156))*I37),  2)</f>
        <v>0</v>
      </c>
      <c r="L37" s="42"/>
    </row>
    <row r="38" s="1" customFormat="1" ht="14.4" customHeight="1">
      <c r="B38" s="42"/>
      <c r="E38" s="147" t="s">
        <v>39</v>
      </c>
      <c r="F38" s="162">
        <f>ROUND((SUM(BF130:BF156)),  2)</f>
        <v>0</v>
      </c>
      <c r="I38" s="163">
        <v>0.14999999999999999</v>
      </c>
      <c r="J38" s="162">
        <f>ROUND(((SUM(BF130:BF156))*I38),  2)</f>
        <v>0</v>
      </c>
      <c r="L38" s="42"/>
    </row>
    <row r="39" hidden="1" s="1" customFormat="1" ht="14.4" customHeight="1">
      <c r="B39" s="42"/>
      <c r="E39" s="147" t="s">
        <v>40</v>
      </c>
      <c r="F39" s="162">
        <f>ROUND((SUM(BG130:BG156)),  2)</f>
        <v>0</v>
      </c>
      <c r="I39" s="163">
        <v>0.20999999999999999</v>
      </c>
      <c r="J39" s="162">
        <f>0</f>
        <v>0</v>
      </c>
      <c r="L39" s="42"/>
    </row>
    <row r="40" hidden="1" s="1" customFormat="1" ht="14.4" customHeight="1">
      <c r="B40" s="42"/>
      <c r="E40" s="147" t="s">
        <v>41</v>
      </c>
      <c r="F40" s="162">
        <f>ROUND((SUM(BH130:BH156)),  2)</f>
        <v>0</v>
      </c>
      <c r="I40" s="163">
        <v>0.14999999999999999</v>
      </c>
      <c r="J40" s="162">
        <f>0</f>
        <v>0</v>
      </c>
      <c r="L40" s="42"/>
    </row>
    <row r="41" hidden="1" s="1" customFormat="1" ht="14.4" customHeight="1">
      <c r="B41" s="42"/>
      <c r="E41" s="147" t="s">
        <v>42</v>
      </c>
      <c r="F41" s="162">
        <f>ROUND((SUM(BI130:BI156)),  2)</f>
        <v>0</v>
      </c>
      <c r="I41" s="163">
        <v>0</v>
      </c>
      <c r="J41" s="162">
        <f>0</f>
        <v>0</v>
      </c>
      <c r="L41" s="42"/>
    </row>
    <row r="42" s="1" customFormat="1" ht="6.96" customHeight="1">
      <c r="B42" s="42"/>
      <c r="I42" s="149"/>
      <c r="L42" s="42"/>
    </row>
    <row r="43" s="1" customFormat="1" ht="25.44" customHeight="1">
      <c r="B43" s="42"/>
      <c r="C43" s="164"/>
      <c r="D43" s="165" t="s">
        <v>43</v>
      </c>
      <c r="E43" s="166"/>
      <c r="F43" s="166"/>
      <c r="G43" s="167" t="s">
        <v>44</v>
      </c>
      <c r="H43" s="168" t="s">
        <v>45</v>
      </c>
      <c r="I43" s="169"/>
      <c r="J43" s="170">
        <f>SUM(J34:J41)</f>
        <v>0</v>
      </c>
      <c r="K43" s="171"/>
      <c r="L43" s="42"/>
    </row>
    <row r="44" s="1" customFormat="1" ht="14.4" customHeight="1">
      <c r="B44" s="42"/>
      <c r="I44" s="149"/>
      <c r="L44" s="42"/>
    </row>
    <row r="45" ht="14.4" customHeight="1">
      <c r="B45" s="19"/>
      <c r="L45" s="19"/>
    </row>
    <row r="46" ht="14.4" customHeight="1">
      <c r="B46" s="19"/>
      <c r="L46" s="19"/>
    </row>
    <row r="47" ht="14.4" customHeight="1">
      <c r="B47" s="19"/>
      <c r="L47" s="19"/>
    </row>
    <row r="48" ht="14.4" customHeight="1">
      <c r="B48" s="19"/>
      <c r="L48" s="19"/>
    </row>
    <row r="49" ht="14.4" customHeight="1">
      <c r="B49" s="19"/>
      <c r="L49" s="19"/>
    </row>
    <row r="50" s="1" customFormat="1" ht="14.4" customHeight="1">
      <c r="B50" s="42"/>
      <c r="D50" s="172" t="s">
        <v>46</v>
      </c>
      <c r="E50" s="173"/>
      <c r="F50" s="173"/>
      <c r="G50" s="172" t="s">
        <v>47</v>
      </c>
      <c r="H50" s="173"/>
      <c r="I50" s="174"/>
      <c r="J50" s="173"/>
      <c r="K50" s="173"/>
      <c r="L50" s="4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1" customFormat="1">
      <c r="B61" s="42"/>
      <c r="D61" s="175" t="s">
        <v>48</v>
      </c>
      <c r="E61" s="176"/>
      <c r="F61" s="177" t="s">
        <v>49</v>
      </c>
      <c r="G61" s="175" t="s">
        <v>48</v>
      </c>
      <c r="H61" s="176"/>
      <c r="I61" s="178"/>
      <c r="J61" s="179" t="s">
        <v>49</v>
      </c>
      <c r="K61" s="176"/>
      <c r="L61" s="42"/>
    </row>
    <row r="62">
      <c r="B62" s="19"/>
      <c r="L62" s="19"/>
    </row>
    <row r="63">
      <c r="B63" s="19"/>
      <c r="L63" s="19"/>
    </row>
    <row r="64">
      <c r="B64" s="19"/>
      <c r="L64" s="19"/>
    </row>
    <row r="65" s="1" customFormat="1">
      <c r="B65" s="42"/>
      <c r="D65" s="172" t="s">
        <v>50</v>
      </c>
      <c r="E65" s="173"/>
      <c r="F65" s="173"/>
      <c r="G65" s="172" t="s">
        <v>51</v>
      </c>
      <c r="H65" s="173"/>
      <c r="I65" s="174"/>
      <c r="J65" s="173"/>
      <c r="K65" s="173"/>
      <c r="L65" s="42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1" customFormat="1">
      <c r="B76" s="42"/>
      <c r="D76" s="175" t="s">
        <v>48</v>
      </c>
      <c r="E76" s="176"/>
      <c r="F76" s="177" t="s">
        <v>49</v>
      </c>
      <c r="G76" s="175" t="s">
        <v>48</v>
      </c>
      <c r="H76" s="176"/>
      <c r="I76" s="178"/>
      <c r="J76" s="179" t="s">
        <v>49</v>
      </c>
      <c r="K76" s="176"/>
      <c r="L76" s="42"/>
    </row>
    <row r="77" s="1" customFormat="1" ht="14.4" customHeight="1"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42"/>
    </row>
    <row r="81" s="1" customFormat="1" ht="6.96" customHeight="1"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42"/>
    </row>
    <row r="82" s="1" customFormat="1" ht="24.96" customHeight="1">
      <c r="B82" s="37"/>
      <c r="C82" s="22" t="s">
        <v>189</v>
      </c>
      <c r="D82" s="38"/>
      <c r="E82" s="38"/>
      <c r="F82" s="38"/>
      <c r="G82" s="38"/>
      <c r="H82" s="38"/>
      <c r="I82" s="149"/>
      <c r="J82" s="38"/>
      <c r="K82" s="38"/>
      <c r="L82" s="42"/>
    </row>
    <row r="83" s="1" customFormat="1" ht="6.96" customHeight="1">
      <c r="B83" s="37"/>
      <c r="C83" s="38"/>
      <c r="D83" s="38"/>
      <c r="E83" s="38"/>
      <c r="F83" s="38"/>
      <c r="G83" s="38"/>
      <c r="H83" s="38"/>
      <c r="I83" s="149"/>
      <c r="J83" s="38"/>
      <c r="K83" s="38"/>
      <c r="L83" s="42"/>
    </row>
    <row r="84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9"/>
      <c r="J84" s="38"/>
      <c r="K84" s="38"/>
      <c r="L84" s="42"/>
    </row>
    <row r="85" s="1" customFormat="1" ht="16.5" customHeight="1">
      <c r="B85" s="37"/>
      <c r="C85" s="38"/>
      <c r="D85" s="38"/>
      <c r="E85" s="186" t="str">
        <f>E7</f>
        <v>NOVÝ ZDROJ TEPLA, TEPLOVODNÍ ROZVODY A REGULACE VYTÁPĚNÍ DŘEVOTERM s.r.o, BŘEZOVÁ</v>
      </c>
      <c r="F85" s="31"/>
      <c r="G85" s="31"/>
      <c r="H85" s="31"/>
      <c r="I85" s="149"/>
      <c r="J85" s="38"/>
      <c r="K85" s="38"/>
      <c r="L85" s="42"/>
    </row>
    <row r="86" ht="12" customHeight="1">
      <c r="B86" s="20"/>
      <c r="C86" s="31" t="s">
        <v>187</v>
      </c>
      <c r="D86" s="21"/>
      <c r="E86" s="21"/>
      <c r="F86" s="21"/>
      <c r="G86" s="21"/>
      <c r="H86" s="21"/>
      <c r="I86" s="141"/>
      <c r="J86" s="21"/>
      <c r="K86" s="21"/>
      <c r="L86" s="19"/>
    </row>
    <row r="87" ht="16.5" customHeight="1">
      <c r="B87" s="20"/>
      <c r="C87" s="21"/>
      <c r="D87" s="21"/>
      <c r="E87" s="186" t="s">
        <v>2632</v>
      </c>
      <c r="F87" s="21"/>
      <c r="G87" s="21"/>
      <c r="H87" s="21"/>
      <c r="I87" s="141"/>
      <c r="J87" s="21"/>
      <c r="K87" s="21"/>
      <c r="L87" s="19"/>
    </row>
    <row r="88" ht="12" customHeight="1">
      <c r="B88" s="20"/>
      <c r="C88" s="31" t="s">
        <v>233</v>
      </c>
      <c r="D88" s="21"/>
      <c r="E88" s="21"/>
      <c r="F88" s="21"/>
      <c r="G88" s="21"/>
      <c r="H88" s="21"/>
      <c r="I88" s="141"/>
      <c r="J88" s="21"/>
      <c r="K88" s="21"/>
      <c r="L88" s="19"/>
    </row>
    <row r="89" s="1" customFormat="1" ht="16.5" customHeight="1">
      <c r="B89" s="37"/>
      <c r="C89" s="38"/>
      <c r="D89" s="38"/>
      <c r="E89" s="296" t="s">
        <v>2633</v>
      </c>
      <c r="F89" s="38"/>
      <c r="G89" s="38"/>
      <c r="H89" s="38"/>
      <c r="I89" s="149"/>
      <c r="J89" s="38"/>
      <c r="K89" s="38"/>
      <c r="L89" s="42"/>
    </row>
    <row r="90" s="1" customFormat="1" ht="12" customHeight="1">
      <c r="B90" s="37"/>
      <c r="C90" s="31" t="s">
        <v>2380</v>
      </c>
      <c r="D90" s="38"/>
      <c r="E90" s="38"/>
      <c r="F90" s="38"/>
      <c r="G90" s="38"/>
      <c r="H90" s="38"/>
      <c r="I90" s="149"/>
      <c r="J90" s="38"/>
      <c r="K90" s="38"/>
      <c r="L90" s="42"/>
    </row>
    <row r="91" s="1" customFormat="1" ht="16.5" customHeight="1">
      <c r="B91" s="37"/>
      <c r="C91" s="38"/>
      <c r="D91" s="38"/>
      <c r="E91" s="70" t="str">
        <f>E13</f>
        <v>STR - STROJNÍ</v>
      </c>
      <c r="F91" s="38"/>
      <c r="G91" s="38"/>
      <c r="H91" s="38"/>
      <c r="I91" s="149"/>
      <c r="J91" s="38"/>
      <c r="K91" s="38"/>
      <c r="L91" s="42"/>
    </row>
    <row r="92" s="1" customFormat="1" ht="6.96" customHeight="1">
      <c r="B92" s="37"/>
      <c r="C92" s="38"/>
      <c r="D92" s="38"/>
      <c r="E92" s="38"/>
      <c r="F92" s="38"/>
      <c r="G92" s="38"/>
      <c r="H92" s="38"/>
      <c r="I92" s="149"/>
      <c r="J92" s="38"/>
      <c r="K92" s="38"/>
      <c r="L92" s="42"/>
    </row>
    <row r="93" s="1" customFormat="1" ht="12" customHeight="1">
      <c r="B93" s="37"/>
      <c r="C93" s="31" t="s">
        <v>20</v>
      </c>
      <c r="D93" s="38"/>
      <c r="E93" s="38"/>
      <c r="F93" s="26" t="str">
        <f>F16</f>
        <v>Březová</v>
      </c>
      <c r="G93" s="38"/>
      <c r="H93" s="38"/>
      <c r="I93" s="151" t="s">
        <v>22</v>
      </c>
      <c r="J93" s="73" t="str">
        <f>IF(J16="","",J16)</f>
        <v>26. 4. 2019</v>
      </c>
      <c r="K93" s="38"/>
      <c r="L93" s="42"/>
    </row>
    <row r="94" s="1" customFormat="1" ht="6.96" customHeight="1">
      <c r="B94" s="37"/>
      <c r="C94" s="38"/>
      <c r="D94" s="38"/>
      <c r="E94" s="38"/>
      <c r="F94" s="38"/>
      <c r="G94" s="38"/>
      <c r="H94" s="38"/>
      <c r="I94" s="149"/>
      <c r="J94" s="38"/>
      <c r="K94" s="38"/>
      <c r="L94" s="42"/>
    </row>
    <row r="95" s="1" customFormat="1" ht="15.15" customHeight="1">
      <c r="B95" s="37"/>
      <c r="C95" s="31" t="s">
        <v>24</v>
      </c>
      <c r="D95" s="38"/>
      <c r="E95" s="38"/>
      <c r="F95" s="26" t="str">
        <f>E19</f>
        <v xml:space="preserve"> </v>
      </c>
      <c r="G95" s="38"/>
      <c r="H95" s="38"/>
      <c r="I95" s="151" t="s">
        <v>29</v>
      </c>
      <c r="J95" s="35" t="str">
        <f>E25</f>
        <v>Ing. Michal Pátek</v>
      </c>
      <c r="K95" s="38"/>
      <c r="L95" s="42"/>
    </row>
    <row r="96" s="1" customFormat="1" ht="15.15" customHeight="1">
      <c r="B96" s="37"/>
      <c r="C96" s="31" t="s">
        <v>27</v>
      </c>
      <c r="D96" s="38"/>
      <c r="E96" s="38"/>
      <c r="F96" s="26" t="str">
        <f>IF(E22="","",E22)</f>
        <v>Vyplň údaj</v>
      </c>
      <c r="G96" s="38"/>
      <c r="H96" s="38"/>
      <c r="I96" s="151" t="s">
        <v>30</v>
      </c>
      <c r="J96" s="35" t="str">
        <f>E28</f>
        <v>VK CAD s.r.o.</v>
      </c>
      <c r="K96" s="38"/>
      <c r="L96" s="42"/>
    </row>
    <row r="97" s="1" customFormat="1" ht="10.32" customHeight="1">
      <c r="B97" s="37"/>
      <c r="C97" s="38"/>
      <c r="D97" s="38"/>
      <c r="E97" s="38"/>
      <c r="F97" s="38"/>
      <c r="G97" s="38"/>
      <c r="H97" s="38"/>
      <c r="I97" s="149"/>
      <c r="J97" s="38"/>
      <c r="K97" s="38"/>
      <c r="L97" s="42"/>
    </row>
    <row r="98" s="1" customFormat="1" ht="29.28" customHeight="1">
      <c r="B98" s="37"/>
      <c r="C98" s="187" t="s">
        <v>190</v>
      </c>
      <c r="D98" s="188"/>
      <c r="E98" s="188"/>
      <c r="F98" s="188"/>
      <c r="G98" s="188"/>
      <c r="H98" s="188"/>
      <c r="I98" s="189"/>
      <c r="J98" s="190" t="s">
        <v>191</v>
      </c>
      <c r="K98" s="188"/>
      <c r="L98" s="42"/>
    </row>
    <row r="99" s="1" customFormat="1" ht="10.32" customHeight="1">
      <c r="B99" s="37"/>
      <c r="C99" s="38"/>
      <c r="D99" s="38"/>
      <c r="E99" s="38"/>
      <c r="F99" s="38"/>
      <c r="G99" s="38"/>
      <c r="H99" s="38"/>
      <c r="I99" s="149"/>
      <c r="J99" s="38"/>
      <c r="K99" s="38"/>
      <c r="L99" s="42"/>
    </row>
    <row r="100" s="1" customFormat="1" ht="22.8" customHeight="1">
      <c r="B100" s="37"/>
      <c r="C100" s="191" t="s">
        <v>192</v>
      </c>
      <c r="D100" s="38"/>
      <c r="E100" s="38"/>
      <c r="F100" s="38"/>
      <c r="G100" s="38"/>
      <c r="H100" s="38"/>
      <c r="I100" s="149"/>
      <c r="J100" s="104">
        <f>J130</f>
        <v>0</v>
      </c>
      <c r="K100" s="38"/>
      <c r="L100" s="42"/>
      <c r="AU100" s="16" t="s">
        <v>193</v>
      </c>
    </row>
    <row r="101" s="8" customFormat="1" ht="24.96" customHeight="1">
      <c r="B101" s="192"/>
      <c r="C101" s="193"/>
      <c r="D101" s="194" t="s">
        <v>1181</v>
      </c>
      <c r="E101" s="195"/>
      <c r="F101" s="195"/>
      <c r="G101" s="195"/>
      <c r="H101" s="195"/>
      <c r="I101" s="196"/>
      <c r="J101" s="197">
        <f>J131</f>
        <v>0</v>
      </c>
      <c r="K101" s="193"/>
      <c r="L101" s="198"/>
    </row>
    <row r="102" s="11" customFormat="1" ht="19.92" customHeight="1">
      <c r="B102" s="242"/>
      <c r="C102" s="127"/>
      <c r="D102" s="243" t="s">
        <v>1182</v>
      </c>
      <c r="E102" s="244"/>
      <c r="F102" s="244"/>
      <c r="G102" s="244"/>
      <c r="H102" s="244"/>
      <c r="I102" s="245"/>
      <c r="J102" s="246">
        <f>J132</f>
        <v>0</v>
      </c>
      <c r="K102" s="127"/>
      <c r="L102" s="247"/>
    </row>
    <row r="103" s="11" customFormat="1" ht="19.92" customHeight="1">
      <c r="B103" s="242"/>
      <c r="C103" s="127"/>
      <c r="D103" s="243" t="s">
        <v>1184</v>
      </c>
      <c r="E103" s="244"/>
      <c r="F103" s="244"/>
      <c r="G103" s="244"/>
      <c r="H103" s="244"/>
      <c r="I103" s="245"/>
      <c r="J103" s="246">
        <f>J136</f>
        <v>0</v>
      </c>
      <c r="K103" s="127"/>
      <c r="L103" s="247"/>
    </row>
    <row r="104" s="11" customFormat="1" ht="19.92" customHeight="1">
      <c r="B104" s="242"/>
      <c r="C104" s="127"/>
      <c r="D104" s="243" t="s">
        <v>1186</v>
      </c>
      <c r="E104" s="244"/>
      <c r="F104" s="244"/>
      <c r="G104" s="244"/>
      <c r="H104" s="244"/>
      <c r="I104" s="245"/>
      <c r="J104" s="246">
        <f>J140</f>
        <v>0</v>
      </c>
      <c r="K104" s="127"/>
      <c r="L104" s="247"/>
    </row>
    <row r="105" s="11" customFormat="1" ht="19.92" customHeight="1">
      <c r="B105" s="242"/>
      <c r="C105" s="127"/>
      <c r="D105" s="243" t="s">
        <v>1187</v>
      </c>
      <c r="E105" s="244"/>
      <c r="F105" s="244"/>
      <c r="G105" s="244"/>
      <c r="H105" s="244"/>
      <c r="I105" s="245"/>
      <c r="J105" s="246">
        <f>J145</f>
        <v>0</v>
      </c>
      <c r="K105" s="127"/>
      <c r="L105" s="247"/>
    </row>
    <row r="106" s="11" customFormat="1" ht="19.92" customHeight="1">
      <c r="B106" s="242"/>
      <c r="C106" s="127"/>
      <c r="D106" s="243" t="s">
        <v>1188</v>
      </c>
      <c r="E106" s="244"/>
      <c r="F106" s="244"/>
      <c r="G106" s="244"/>
      <c r="H106" s="244"/>
      <c r="I106" s="245"/>
      <c r="J106" s="246">
        <f>J155</f>
        <v>0</v>
      </c>
      <c r="K106" s="127"/>
      <c r="L106" s="247"/>
    </row>
    <row r="107" s="1" customFormat="1" ht="21.84" customHeight="1">
      <c r="B107" s="37"/>
      <c r="C107" s="38"/>
      <c r="D107" s="38"/>
      <c r="E107" s="38"/>
      <c r="F107" s="38"/>
      <c r="G107" s="38"/>
      <c r="H107" s="38"/>
      <c r="I107" s="149"/>
      <c r="J107" s="38"/>
      <c r="K107" s="38"/>
      <c r="L107" s="42"/>
    </row>
    <row r="108" s="1" customFormat="1" ht="6.96" customHeight="1">
      <c r="B108" s="60"/>
      <c r="C108" s="61"/>
      <c r="D108" s="61"/>
      <c r="E108" s="61"/>
      <c r="F108" s="61"/>
      <c r="G108" s="61"/>
      <c r="H108" s="61"/>
      <c r="I108" s="182"/>
      <c r="J108" s="61"/>
      <c r="K108" s="61"/>
      <c r="L108" s="42"/>
    </row>
    <row r="112" s="1" customFormat="1" ht="6.96" customHeight="1">
      <c r="B112" s="62"/>
      <c r="C112" s="63"/>
      <c r="D112" s="63"/>
      <c r="E112" s="63"/>
      <c r="F112" s="63"/>
      <c r="G112" s="63"/>
      <c r="H112" s="63"/>
      <c r="I112" s="185"/>
      <c r="J112" s="63"/>
      <c r="K112" s="63"/>
      <c r="L112" s="42"/>
    </row>
    <row r="113" s="1" customFormat="1" ht="24.96" customHeight="1">
      <c r="B113" s="37"/>
      <c r="C113" s="22" t="s">
        <v>194</v>
      </c>
      <c r="D113" s="38"/>
      <c r="E113" s="38"/>
      <c r="F113" s="38"/>
      <c r="G113" s="38"/>
      <c r="H113" s="38"/>
      <c r="I113" s="149"/>
      <c r="J113" s="38"/>
      <c r="K113" s="38"/>
      <c r="L113" s="42"/>
    </row>
    <row r="114" s="1" customFormat="1" ht="6.96" customHeight="1">
      <c r="B114" s="37"/>
      <c r="C114" s="38"/>
      <c r="D114" s="38"/>
      <c r="E114" s="38"/>
      <c r="F114" s="38"/>
      <c r="G114" s="38"/>
      <c r="H114" s="38"/>
      <c r="I114" s="149"/>
      <c r="J114" s="38"/>
      <c r="K114" s="38"/>
      <c r="L114" s="42"/>
    </row>
    <row r="115" s="1" customFormat="1" ht="12" customHeight="1">
      <c r="B115" s="37"/>
      <c r="C115" s="31" t="s">
        <v>16</v>
      </c>
      <c r="D115" s="38"/>
      <c r="E115" s="38"/>
      <c r="F115" s="38"/>
      <c r="G115" s="38"/>
      <c r="H115" s="38"/>
      <c r="I115" s="149"/>
      <c r="J115" s="38"/>
      <c r="K115" s="38"/>
      <c r="L115" s="42"/>
    </row>
    <row r="116" s="1" customFormat="1" ht="16.5" customHeight="1">
      <c r="B116" s="37"/>
      <c r="C116" s="38"/>
      <c r="D116" s="38"/>
      <c r="E116" s="186" t="str">
        <f>E7</f>
        <v>NOVÝ ZDROJ TEPLA, TEPLOVODNÍ ROZVODY A REGULACE VYTÁPĚNÍ DŘEVOTERM s.r.o, BŘEZOVÁ</v>
      </c>
      <c r="F116" s="31"/>
      <c r="G116" s="31"/>
      <c r="H116" s="31"/>
      <c r="I116" s="149"/>
      <c r="J116" s="38"/>
      <c r="K116" s="38"/>
      <c r="L116" s="42"/>
    </row>
    <row r="117" ht="12" customHeight="1">
      <c r="B117" s="20"/>
      <c r="C117" s="31" t="s">
        <v>187</v>
      </c>
      <c r="D117" s="21"/>
      <c r="E117" s="21"/>
      <c r="F117" s="21"/>
      <c r="G117" s="21"/>
      <c r="H117" s="21"/>
      <c r="I117" s="141"/>
      <c r="J117" s="21"/>
      <c r="K117" s="21"/>
      <c r="L117" s="19"/>
    </row>
    <row r="118" ht="16.5" customHeight="1">
      <c r="B118" s="20"/>
      <c r="C118" s="21"/>
      <c r="D118" s="21"/>
      <c r="E118" s="186" t="s">
        <v>2632</v>
      </c>
      <c r="F118" s="21"/>
      <c r="G118" s="21"/>
      <c r="H118" s="21"/>
      <c r="I118" s="141"/>
      <c r="J118" s="21"/>
      <c r="K118" s="21"/>
      <c r="L118" s="19"/>
    </row>
    <row r="119" ht="12" customHeight="1">
      <c r="B119" s="20"/>
      <c r="C119" s="31" t="s">
        <v>233</v>
      </c>
      <c r="D119" s="21"/>
      <c r="E119" s="21"/>
      <c r="F119" s="21"/>
      <c r="G119" s="21"/>
      <c r="H119" s="21"/>
      <c r="I119" s="141"/>
      <c r="J119" s="21"/>
      <c r="K119" s="21"/>
      <c r="L119" s="19"/>
    </row>
    <row r="120" s="1" customFormat="1" ht="16.5" customHeight="1">
      <c r="B120" s="37"/>
      <c r="C120" s="38"/>
      <c r="D120" s="38"/>
      <c r="E120" s="296" t="s">
        <v>2633</v>
      </c>
      <c r="F120" s="38"/>
      <c r="G120" s="38"/>
      <c r="H120" s="38"/>
      <c r="I120" s="149"/>
      <c r="J120" s="38"/>
      <c r="K120" s="38"/>
      <c r="L120" s="42"/>
    </row>
    <row r="121" s="1" customFormat="1" ht="12" customHeight="1">
      <c r="B121" s="37"/>
      <c r="C121" s="31" t="s">
        <v>2380</v>
      </c>
      <c r="D121" s="38"/>
      <c r="E121" s="38"/>
      <c r="F121" s="38"/>
      <c r="G121" s="38"/>
      <c r="H121" s="38"/>
      <c r="I121" s="149"/>
      <c r="J121" s="38"/>
      <c r="K121" s="38"/>
      <c r="L121" s="42"/>
    </row>
    <row r="122" s="1" customFormat="1" ht="16.5" customHeight="1">
      <c r="B122" s="37"/>
      <c r="C122" s="38"/>
      <c r="D122" s="38"/>
      <c r="E122" s="70" t="str">
        <f>E13</f>
        <v>STR - STROJNÍ</v>
      </c>
      <c r="F122" s="38"/>
      <c r="G122" s="38"/>
      <c r="H122" s="38"/>
      <c r="I122" s="149"/>
      <c r="J122" s="38"/>
      <c r="K122" s="38"/>
      <c r="L122" s="42"/>
    </row>
    <row r="123" s="1" customFormat="1" ht="6.96" customHeight="1">
      <c r="B123" s="37"/>
      <c r="C123" s="38"/>
      <c r="D123" s="38"/>
      <c r="E123" s="38"/>
      <c r="F123" s="38"/>
      <c r="G123" s="38"/>
      <c r="H123" s="38"/>
      <c r="I123" s="149"/>
      <c r="J123" s="38"/>
      <c r="K123" s="38"/>
      <c r="L123" s="42"/>
    </row>
    <row r="124" s="1" customFormat="1" ht="12" customHeight="1">
      <c r="B124" s="37"/>
      <c r="C124" s="31" t="s">
        <v>20</v>
      </c>
      <c r="D124" s="38"/>
      <c r="E124" s="38"/>
      <c r="F124" s="26" t="str">
        <f>F16</f>
        <v>Březová</v>
      </c>
      <c r="G124" s="38"/>
      <c r="H124" s="38"/>
      <c r="I124" s="151" t="s">
        <v>22</v>
      </c>
      <c r="J124" s="73" t="str">
        <f>IF(J16="","",J16)</f>
        <v>26. 4. 2019</v>
      </c>
      <c r="K124" s="38"/>
      <c r="L124" s="42"/>
    </row>
    <row r="125" s="1" customFormat="1" ht="6.96" customHeight="1">
      <c r="B125" s="37"/>
      <c r="C125" s="38"/>
      <c r="D125" s="38"/>
      <c r="E125" s="38"/>
      <c r="F125" s="38"/>
      <c r="G125" s="38"/>
      <c r="H125" s="38"/>
      <c r="I125" s="149"/>
      <c r="J125" s="38"/>
      <c r="K125" s="38"/>
      <c r="L125" s="42"/>
    </row>
    <row r="126" s="1" customFormat="1" ht="15.15" customHeight="1">
      <c r="B126" s="37"/>
      <c r="C126" s="31" t="s">
        <v>24</v>
      </c>
      <c r="D126" s="38"/>
      <c r="E126" s="38"/>
      <c r="F126" s="26" t="str">
        <f>E19</f>
        <v xml:space="preserve"> </v>
      </c>
      <c r="G126" s="38"/>
      <c r="H126" s="38"/>
      <c r="I126" s="151" t="s">
        <v>29</v>
      </c>
      <c r="J126" s="35" t="str">
        <f>E25</f>
        <v>Ing. Michal Pátek</v>
      </c>
      <c r="K126" s="38"/>
      <c r="L126" s="42"/>
    </row>
    <row r="127" s="1" customFormat="1" ht="15.15" customHeight="1">
      <c r="B127" s="37"/>
      <c r="C127" s="31" t="s">
        <v>27</v>
      </c>
      <c r="D127" s="38"/>
      <c r="E127" s="38"/>
      <c r="F127" s="26" t="str">
        <f>IF(E22="","",E22)</f>
        <v>Vyplň údaj</v>
      </c>
      <c r="G127" s="38"/>
      <c r="H127" s="38"/>
      <c r="I127" s="151" t="s">
        <v>30</v>
      </c>
      <c r="J127" s="35" t="str">
        <f>E28</f>
        <v>VK CAD s.r.o.</v>
      </c>
      <c r="K127" s="38"/>
      <c r="L127" s="42"/>
    </row>
    <row r="128" s="1" customFormat="1" ht="10.32" customHeight="1">
      <c r="B128" s="37"/>
      <c r="C128" s="38"/>
      <c r="D128" s="38"/>
      <c r="E128" s="38"/>
      <c r="F128" s="38"/>
      <c r="G128" s="38"/>
      <c r="H128" s="38"/>
      <c r="I128" s="149"/>
      <c r="J128" s="38"/>
      <c r="K128" s="38"/>
      <c r="L128" s="42"/>
    </row>
    <row r="129" s="9" customFormat="1" ht="29.28" customHeight="1">
      <c r="B129" s="199"/>
      <c r="C129" s="200" t="s">
        <v>195</v>
      </c>
      <c r="D129" s="201" t="s">
        <v>58</v>
      </c>
      <c r="E129" s="201" t="s">
        <v>54</v>
      </c>
      <c r="F129" s="201" t="s">
        <v>55</v>
      </c>
      <c r="G129" s="201" t="s">
        <v>196</v>
      </c>
      <c r="H129" s="201" t="s">
        <v>197</v>
      </c>
      <c r="I129" s="202" t="s">
        <v>198</v>
      </c>
      <c r="J129" s="203" t="s">
        <v>191</v>
      </c>
      <c r="K129" s="204" t="s">
        <v>199</v>
      </c>
      <c r="L129" s="205"/>
      <c r="M129" s="94" t="s">
        <v>1</v>
      </c>
      <c r="N129" s="95" t="s">
        <v>37</v>
      </c>
      <c r="O129" s="95" t="s">
        <v>200</v>
      </c>
      <c r="P129" s="95" t="s">
        <v>201</v>
      </c>
      <c r="Q129" s="95" t="s">
        <v>202</v>
      </c>
      <c r="R129" s="95" t="s">
        <v>203</v>
      </c>
      <c r="S129" s="95" t="s">
        <v>204</v>
      </c>
      <c r="T129" s="96" t="s">
        <v>205</v>
      </c>
    </row>
    <row r="130" s="1" customFormat="1" ht="22.8" customHeight="1">
      <c r="B130" s="37"/>
      <c r="C130" s="101" t="s">
        <v>206</v>
      </c>
      <c r="D130" s="38"/>
      <c r="E130" s="38"/>
      <c r="F130" s="38"/>
      <c r="G130" s="38"/>
      <c r="H130" s="38"/>
      <c r="I130" s="149"/>
      <c r="J130" s="206">
        <f>BK130</f>
        <v>0</v>
      </c>
      <c r="K130" s="38"/>
      <c r="L130" s="42"/>
      <c r="M130" s="97"/>
      <c r="N130" s="98"/>
      <c r="O130" s="98"/>
      <c r="P130" s="207">
        <f>P131</f>
        <v>0</v>
      </c>
      <c r="Q130" s="98"/>
      <c r="R130" s="207">
        <f>R131</f>
        <v>0.031549999999999995</v>
      </c>
      <c r="S130" s="98"/>
      <c r="T130" s="208">
        <f>T131</f>
        <v>0</v>
      </c>
      <c r="AT130" s="16" t="s">
        <v>72</v>
      </c>
      <c r="AU130" s="16" t="s">
        <v>193</v>
      </c>
      <c r="BK130" s="209">
        <f>BK131</f>
        <v>0</v>
      </c>
    </row>
    <row r="131" s="10" customFormat="1" ht="25.92" customHeight="1">
      <c r="B131" s="210"/>
      <c r="C131" s="211"/>
      <c r="D131" s="212" t="s">
        <v>72</v>
      </c>
      <c r="E131" s="213" t="s">
        <v>1200</v>
      </c>
      <c r="F131" s="213" t="s">
        <v>1201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P132+P136+P140+P145+P155</f>
        <v>0</v>
      </c>
      <c r="Q131" s="218"/>
      <c r="R131" s="219">
        <f>R132+R136+R140+R145+R155</f>
        <v>0.031549999999999995</v>
      </c>
      <c r="S131" s="218"/>
      <c r="T131" s="220">
        <f>T132+T136+T140+T145+T155</f>
        <v>0</v>
      </c>
      <c r="AR131" s="221" t="s">
        <v>83</v>
      </c>
      <c r="AT131" s="222" t="s">
        <v>72</v>
      </c>
      <c r="AU131" s="222" t="s">
        <v>73</v>
      </c>
      <c r="AY131" s="221" t="s">
        <v>208</v>
      </c>
      <c r="BK131" s="223">
        <f>BK132+BK136+BK140+BK145+BK155</f>
        <v>0</v>
      </c>
    </row>
    <row r="132" s="10" customFormat="1" ht="22.8" customHeight="1">
      <c r="B132" s="210"/>
      <c r="C132" s="211"/>
      <c r="D132" s="212" t="s">
        <v>72</v>
      </c>
      <c r="E132" s="248" t="s">
        <v>1202</v>
      </c>
      <c r="F132" s="248" t="s">
        <v>1203</v>
      </c>
      <c r="G132" s="211"/>
      <c r="H132" s="211"/>
      <c r="I132" s="214"/>
      <c r="J132" s="249">
        <f>BK132</f>
        <v>0</v>
      </c>
      <c r="K132" s="211"/>
      <c r="L132" s="216"/>
      <c r="M132" s="217"/>
      <c r="N132" s="218"/>
      <c r="O132" s="218"/>
      <c r="P132" s="219">
        <f>SUM(P133:P135)</f>
        <v>0</v>
      </c>
      <c r="Q132" s="218"/>
      <c r="R132" s="219">
        <f>SUM(R133:R135)</f>
        <v>0.0047600000000000003</v>
      </c>
      <c r="S132" s="218"/>
      <c r="T132" s="220">
        <f>SUM(T133:T135)</f>
        <v>0</v>
      </c>
      <c r="AR132" s="221" t="s">
        <v>83</v>
      </c>
      <c r="AT132" s="222" t="s">
        <v>72</v>
      </c>
      <c r="AU132" s="222" t="s">
        <v>81</v>
      </c>
      <c r="AY132" s="221" t="s">
        <v>208</v>
      </c>
      <c r="BK132" s="223">
        <f>SUM(BK133:BK135)</f>
        <v>0</v>
      </c>
    </row>
    <row r="133" s="1" customFormat="1" ht="24" customHeight="1">
      <c r="B133" s="37"/>
      <c r="C133" s="224" t="s">
        <v>81</v>
      </c>
      <c r="D133" s="224" t="s">
        <v>209</v>
      </c>
      <c r="E133" s="225" t="s">
        <v>1204</v>
      </c>
      <c r="F133" s="226" t="s">
        <v>1205</v>
      </c>
      <c r="G133" s="227" t="s">
        <v>600</v>
      </c>
      <c r="H133" s="228">
        <v>4</v>
      </c>
      <c r="I133" s="229"/>
      <c r="J133" s="230">
        <f>ROUND(I133*H133,2)</f>
        <v>0</v>
      </c>
      <c r="K133" s="226" t="s">
        <v>1</v>
      </c>
      <c r="L133" s="42"/>
      <c r="M133" s="231" t="s">
        <v>1</v>
      </c>
      <c r="N133" s="232" t="s">
        <v>38</v>
      </c>
      <c r="O133" s="85"/>
      <c r="P133" s="233">
        <f>O133*H133</f>
        <v>0</v>
      </c>
      <c r="Q133" s="233">
        <v>0.00019000000000000001</v>
      </c>
      <c r="R133" s="233">
        <f>Q133*H133</f>
        <v>0.00076000000000000004</v>
      </c>
      <c r="S133" s="233">
        <v>0</v>
      </c>
      <c r="T133" s="234">
        <f>S133*H133</f>
        <v>0</v>
      </c>
      <c r="AR133" s="235" t="s">
        <v>336</v>
      </c>
      <c r="AT133" s="235" t="s">
        <v>209</v>
      </c>
      <c r="AU133" s="235" t="s">
        <v>83</v>
      </c>
      <c r="AY133" s="16" t="s">
        <v>208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81</v>
      </c>
      <c r="BK133" s="236">
        <f>ROUND(I133*H133,2)</f>
        <v>0</v>
      </c>
      <c r="BL133" s="16" t="s">
        <v>336</v>
      </c>
      <c r="BM133" s="235" t="s">
        <v>2634</v>
      </c>
    </row>
    <row r="134" s="1" customFormat="1" ht="24" customHeight="1">
      <c r="B134" s="37"/>
      <c r="C134" s="250" t="s">
        <v>83</v>
      </c>
      <c r="D134" s="250" t="s">
        <v>281</v>
      </c>
      <c r="E134" s="251" t="s">
        <v>2635</v>
      </c>
      <c r="F134" s="252" t="s">
        <v>2636</v>
      </c>
      <c r="G134" s="253" t="s">
        <v>600</v>
      </c>
      <c r="H134" s="254">
        <v>4</v>
      </c>
      <c r="I134" s="255"/>
      <c r="J134" s="256">
        <f>ROUND(I134*H134,2)</f>
        <v>0</v>
      </c>
      <c r="K134" s="252" t="s">
        <v>1</v>
      </c>
      <c r="L134" s="257"/>
      <c r="M134" s="258" t="s">
        <v>1</v>
      </c>
      <c r="N134" s="259" t="s">
        <v>38</v>
      </c>
      <c r="O134" s="85"/>
      <c r="P134" s="233">
        <f>O134*H134</f>
        <v>0</v>
      </c>
      <c r="Q134" s="233">
        <v>0.001</v>
      </c>
      <c r="R134" s="233">
        <f>Q134*H134</f>
        <v>0.0040000000000000001</v>
      </c>
      <c r="S134" s="233">
        <v>0</v>
      </c>
      <c r="T134" s="234">
        <f>S134*H134</f>
        <v>0</v>
      </c>
      <c r="AR134" s="235" t="s">
        <v>404</v>
      </c>
      <c r="AT134" s="235" t="s">
        <v>281</v>
      </c>
      <c r="AU134" s="235" t="s">
        <v>83</v>
      </c>
      <c r="AY134" s="16" t="s">
        <v>208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81</v>
      </c>
      <c r="BK134" s="236">
        <f>ROUND(I134*H134,2)</f>
        <v>0</v>
      </c>
      <c r="BL134" s="16" t="s">
        <v>336</v>
      </c>
      <c r="BM134" s="235" t="s">
        <v>2637</v>
      </c>
    </row>
    <row r="135" s="1" customFormat="1" ht="24" customHeight="1">
      <c r="B135" s="37"/>
      <c r="C135" s="224" t="s">
        <v>104</v>
      </c>
      <c r="D135" s="224" t="s">
        <v>209</v>
      </c>
      <c r="E135" s="225" t="s">
        <v>1225</v>
      </c>
      <c r="F135" s="226" t="s">
        <v>1226</v>
      </c>
      <c r="G135" s="227" t="s">
        <v>1227</v>
      </c>
      <c r="H135" s="228">
        <v>0.0050000000000000001</v>
      </c>
      <c r="I135" s="229"/>
      <c r="J135" s="230">
        <f>ROUND(I135*H135,2)</f>
        <v>0</v>
      </c>
      <c r="K135" s="226" t="s">
        <v>1</v>
      </c>
      <c r="L135" s="42"/>
      <c r="M135" s="231" t="s">
        <v>1</v>
      </c>
      <c r="N135" s="232" t="s">
        <v>38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336</v>
      </c>
      <c r="AT135" s="235" t="s">
        <v>209</v>
      </c>
      <c r="AU135" s="235" t="s">
        <v>83</v>
      </c>
      <c r="AY135" s="16" t="s">
        <v>208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81</v>
      </c>
      <c r="BK135" s="236">
        <f>ROUND(I135*H135,2)</f>
        <v>0</v>
      </c>
      <c r="BL135" s="16" t="s">
        <v>336</v>
      </c>
      <c r="BM135" s="235" t="s">
        <v>2638</v>
      </c>
    </row>
    <row r="136" s="10" customFormat="1" ht="22.8" customHeight="1">
      <c r="B136" s="210"/>
      <c r="C136" s="211"/>
      <c r="D136" s="212" t="s">
        <v>72</v>
      </c>
      <c r="E136" s="248" t="s">
        <v>1249</v>
      </c>
      <c r="F136" s="248" t="s">
        <v>1250</v>
      </c>
      <c r="G136" s="211"/>
      <c r="H136" s="211"/>
      <c r="I136" s="214"/>
      <c r="J136" s="249">
        <f>BK136</f>
        <v>0</v>
      </c>
      <c r="K136" s="211"/>
      <c r="L136" s="216"/>
      <c r="M136" s="217"/>
      <c r="N136" s="218"/>
      <c r="O136" s="218"/>
      <c r="P136" s="219">
        <f>SUM(P137:P139)</f>
        <v>0</v>
      </c>
      <c r="Q136" s="218"/>
      <c r="R136" s="219">
        <f>SUM(R137:R139)</f>
        <v>0</v>
      </c>
      <c r="S136" s="218"/>
      <c r="T136" s="220">
        <f>SUM(T137:T139)</f>
        <v>0</v>
      </c>
      <c r="AR136" s="221" t="s">
        <v>83</v>
      </c>
      <c r="AT136" s="222" t="s">
        <v>72</v>
      </c>
      <c r="AU136" s="222" t="s">
        <v>81</v>
      </c>
      <c r="AY136" s="221" t="s">
        <v>208</v>
      </c>
      <c r="BK136" s="223">
        <f>SUM(BK137:BK139)</f>
        <v>0</v>
      </c>
    </row>
    <row r="137" s="1" customFormat="1" ht="24" customHeight="1">
      <c r="B137" s="37"/>
      <c r="C137" s="224" t="s">
        <v>221</v>
      </c>
      <c r="D137" s="224" t="s">
        <v>209</v>
      </c>
      <c r="E137" s="225" t="s">
        <v>1251</v>
      </c>
      <c r="F137" s="226" t="s">
        <v>2639</v>
      </c>
      <c r="G137" s="227" t="s">
        <v>212</v>
      </c>
      <c r="H137" s="228">
        <v>1</v>
      </c>
      <c r="I137" s="229"/>
      <c r="J137" s="230">
        <f>ROUND(I137*H137,2)</f>
        <v>0</v>
      </c>
      <c r="K137" s="226" t="s">
        <v>1</v>
      </c>
      <c r="L137" s="42"/>
      <c r="M137" s="231" t="s">
        <v>1</v>
      </c>
      <c r="N137" s="232" t="s">
        <v>38</v>
      </c>
      <c r="O137" s="85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336</v>
      </c>
      <c r="AT137" s="235" t="s">
        <v>209</v>
      </c>
      <c r="AU137" s="235" t="s">
        <v>83</v>
      </c>
      <c r="AY137" s="16" t="s">
        <v>208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81</v>
      </c>
      <c r="BK137" s="236">
        <f>ROUND(I137*H137,2)</f>
        <v>0</v>
      </c>
      <c r="BL137" s="16" t="s">
        <v>336</v>
      </c>
      <c r="BM137" s="235" t="s">
        <v>2640</v>
      </c>
    </row>
    <row r="138" s="1" customFormat="1" ht="16.5" customHeight="1">
      <c r="B138" s="37"/>
      <c r="C138" s="224" t="s">
        <v>207</v>
      </c>
      <c r="D138" s="224" t="s">
        <v>209</v>
      </c>
      <c r="E138" s="225" t="s">
        <v>1254</v>
      </c>
      <c r="F138" s="226" t="s">
        <v>2641</v>
      </c>
      <c r="G138" s="227" t="s">
        <v>1256</v>
      </c>
      <c r="H138" s="228">
        <v>72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38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336</v>
      </c>
      <c r="AT138" s="235" t="s">
        <v>209</v>
      </c>
      <c r="AU138" s="235" t="s">
        <v>83</v>
      </c>
      <c r="AY138" s="16" t="s">
        <v>208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81</v>
      </c>
      <c r="BK138" s="236">
        <f>ROUND(I138*H138,2)</f>
        <v>0</v>
      </c>
      <c r="BL138" s="16" t="s">
        <v>336</v>
      </c>
      <c r="BM138" s="235" t="s">
        <v>2642</v>
      </c>
    </row>
    <row r="139" s="1" customFormat="1" ht="16.5" customHeight="1">
      <c r="B139" s="37"/>
      <c r="C139" s="224" t="s">
        <v>228</v>
      </c>
      <c r="D139" s="224" t="s">
        <v>209</v>
      </c>
      <c r="E139" s="225" t="s">
        <v>1258</v>
      </c>
      <c r="F139" s="226" t="s">
        <v>2643</v>
      </c>
      <c r="G139" s="227" t="s">
        <v>212</v>
      </c>
      <c r="H139" s="228">
        <v>1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38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336</v>
      </c>
      <c r="AT139" s="235" t="s">
        <v>209</v>
      </c>
      <c r="AU139" s="235" t="s">
        <v>83</v>
      </c>
      <c r="AY139" s="16" t="s">
        <v>208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81</v>
      </c>
      <c r="BK139" s="236">
        <f>ROUND(I139*H139,2)</f>
        <v>0</v>
      </c>
      <c r="BL139" s="16" t="s">
        <v>336</v>
      </c>
      <c r="BM139" s="235" t="s">
        <v>2644</v>
      </c>
    </row>
    <row r="140" s="10" customFormat="1" ht="22.8" customHeight="1">
      <c r="B140" s="210"/>
      <c r="C140" s="211"/>
      <c r="D140" s="212" t="s">
        <v>72</v>
      </c>
      <c r="E140" s="248" t="s">
        <v>1340</v>
      </c>
      <c r="F140" s="248" t="s">
        <v>1250</v>
      </c>
      <c r="G140" s="211"/>
      <c r="H140" s="211"/>
      <c r="I140" s="214"/>
      <c r="J140" s="249">
        <f>BK140</f>
        <v>0</v>
      </c>
      <c r="K140" s="211"/>
      <c r="L140" s="216"/>
      <c r="M140" s="217"/>
      <c r="N140" s="218"/>
      <c r="O140" s="218"/>
      <c r="P140" s="219">
        <f>SUM(P141:P144)</f>
        <v>0</v>
      </c>
      <c r="Q140" s="218"/>
      <c r="R140" s="219">
        <f>SUM(R141:R144)</f>
        <v>0.018540000000000001</v>
      </c>
      <c r="S140" s="218"/>
      <c r="T140" s="220">
        <f>SUM(T141:T144)</f>
        <v>0</v>
      </c>
      <c r="AR140" s="221" t="s">
        <v>83</v>
      </c>
      <c r="AT140" s="222" t="s">
        <v>72</v>
      </c>
      <c r="AU140" s="222" t="s">
        <v>81</v>
      </c>
      <c r="AY140" s="221" t="s">
        <v>208</v>
      </c>
      <c r="BK140" s="223">
        <f>SUM(BK141:BK144)</f>
        <v>0</v>
      </c>
    </row>
    <row r="141" s="1" customFormat="1" ht="24" customHeight="1">
      <c r="B141" s="37"/>
      <c r="C141" s="224" t="s">
        <v>302</v>
      </c>
      <c r="D141" s="224" t="s">
        <v>209</v>
      </c>
      <c r="E141" s="225" t="s">
        <v>1350</v>
      </c>
      <c r="F141" s="226" t="s">
        <v>1351</v>
      </c>
      <c r="G141" s="227" t="s">
        <v>600</v>
      </c>
      <c r="H141" s="228">
        <v>4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38</v>
      </c>
      <c r="O141" s="85"/>
      <c r="P141" s="233">
        <f>O141*H141</f>
        <v>0</v>
      </c>
      <c r="Q141" s="233">
        <v>0.0044000000000000003</v>
      </c>
      <c r="R141" s="233">
        <f>Q141*H141</f>
        <v>0.017600000000000001</v>
      </c>
      <c r="S141" s="233">
        <v>0</v>
      </c>
      <c r="T141" s="234">
        <f>S141*H141</f>
        <v>0</v>
      </c>
      <c r="AR141" s="235" t="s">
        <v>336</v>
      </c>
      <c r="AT141" s="235" t="s">
        <v>209</v>
      </c>
      <c r="AU141" s="235" t="s">
        <v>83</v>
      </c>
      <c r="AY141" s="16" t="s">
        <v>208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81</v>
      </c>
      <c r="BK141" s="236">
        <f>ROUND(I141*H141,2)</f>
        <v>0</v>
      </c>
      <c r="BL141" s="16" t="s">
        <v>336</v>
      </c>
      <c r="BM141" s="235" t="s">
        <v>2645</v>
      </c>
    </row>
    <row r="142" s="1" customFormat="1" ht="16.5" customHeight="1">
      <c r="B142" s="37"/>
      <c r="C142" s="224" t="s">
        <v>285</v>
      </c>
      <c r="D142" s="224" t="s">
        <v>209</v>
      </c>
      <c r="E142" s="225" t="s">
        <v>1362</v>
      </c>
      <c r="F142" s="226" t="s">
        <v>1363</v>
      </c>
      <c r="G142" s="227" t="s">
        <v>600</v>
      </c>
      <c r="H142" s="228">
        <v>4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38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336</v>
      </c>
      <c r="AT142" s="235" t="s">
        <v>209</v>
      </c>
      <c r="AU142" s="235" t="s">
        <v>83</v>
      </c>
      <c r="AY142" s="16" t="s">
        <v>208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81</v>
      </c>
      <c r="BK142" s="236">
        <f>ROUND(I142*H142,2)</f>
        <v>0</v>
      </c>
      <c r="BL142" s="16" t="s">
        <v>336</v>
      </c>
      <c r="BM142" s="235" t="s">
        <v>2646</v>
      </c>
    </row>
    <row r="143" s="1" customFormat="1" ht="24" customHeight="1">
      <c r="B143" s="37"/>
      <c r="C143" s="224" t="s">
        <v>309</v>
      </c>
      <c r="D143" s="224" t="s">
        <v>209</v>
      </c>
      <c r="E143" s="225" t="s">
        <v>2647</v>
      </c>
      <c r="F143" s="226" t="s">
        <v>2648</v>
      </c>
      <c r="G143" s="227" t="s">
        <v>212</v>
      </c>
      <c r="H143" s="228">
        <v>2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38</v>
      </c>
      <c r="O143" s="85"/>
      <c r="P143" s="233">
        <f>O143*H143</f>
        <v>0</v>
      </c>
      <c r="Q143" s="233">
        <v>0.00046999999999999999</v>
      </c>
      <c r="R143" s="233">
        <f>Q143*H143</f>
        <v>0.00093999999999999997</v>
      </c>
      <c r="S143" s="233">
        <v>0</v>
      </c>
      <c r="T143" s="234">
        <f>S143*H143</f>
        <v>0</v>
      </c>
      <c r="AR143" s="235" t="s">
        <v>336</v>
      </c>
      <c r="AT143" s="235" t="s">
        <v>209</v>
      </c>
      <c r="AU143" s="235" t="s">
        <v>83</v>
      </c>
      <c r="AY143" s="16" t="s">
        <v>208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81</v>
      </c>
      <c r="BK143" s="236">
        <f>ROUND(I143*H143,2)</f>
        <v>0</v>
      </c>
      <c r="BL143" s="16" t="s">
        <v>336</v>
      </c>
      <c r="BM143" s="235" t="s">
        <v>2649</v>
      </c>
    </row>
    <row r="144" s="1" customFormat="1" ht="24" customHeight="1">
      <c r="B144" s="37"/>
      <c r="C144" s="224" t="s">
        <v>313</v>
      </c>
      <c r="D144" s="224" t="s">
        <v>209</v>
      </c>
      <c r="E144" s="225" t="s">
        <v>1371</v>
      </c>
      <c r="F144" s="226" t="s">
        <v>1372</v>
      </c>
      <c r="G144" s="227" t="s">
        <v>1227</v>
      </c>
      <c r="H144" s="228">
        <v>0.019</v>
      </c>
      <c r="I144" s="229"/>
      <c r="J144" s="230">
        <f>ROUND(I144*H144,2)</f>
        <v>0</v>
      </c>
      <c r="K144" s="226" t="s">
        <v>1</v>
      </c>
      <c r="L144" s="42"/>
      <c r="M144" s="231" t="s">
        <v>1</v>
      </c>
      <c r="N144" s="232" t="s">
        <v>38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336</v>
      </c>
      <c r="AT144" s="235" t="s">
        <v>209</v>
      </c>
      <c r="AU144" s="235" t="s">
        <v>83</v>
      </c>
      <c r="AY144" s="16" t="s">
        <v>208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81</v>
      </c>
      <c r="BK144" s="236">
        <f>ROUND(I144*H144,2)</f>
        <v>0</v>
      </c>
      <c r="BL144" s="16" t="s">
        <v>336</v>
      </c>
      <c r="BM144" s="235" t="s">
        <v>2650</v>
      </c>
    </row>
    <row r="145" s="10" customFormat="1" ht="22.8" customHeight="1">
      <c r="B145" s="210"/>
      <c r="C145" s="211"/>
      <c r="D145" s="212" t="s">
        <v>72</v>
      </c>
      <c r="E145" s="248" t="s">
        <v>1374</v>
      </c>
      <c r="F145" s="248" t="s">
        <v>1250</v>
      </c>
      <c r="G145" s="211"/>
      <c r="H145" s="211"/>
      <c r="I145" s="214"/>
      <c r="J145" s="249">
        <f>BK145</f>
        <v>0</v>
      </c>
      <c r="K145" s="211"/>
      <c r="L145" s="216"/>
      <c r="M145" s="217"/>
      <c r="N145" s="218"/>
      <c r="O145" s="218"/>
      <c r="P145" s="219">
        <f>SUM(P146:P154)</f>
        <v>0</v>
      </c>
      <c r="Q145" s="218"/>
      <c r="R145" s="219">
        <f>SUM(R146:R154)</f>
        <v>0.0081700000000000002</v>
      </c>
      <c r="S145" s="218"/>
      <c r="T145" s="220">
        <f>SUM(T146:T154)</f>
        <v>0</v>
      </c>
      <c r="AR145" s="221" t="s">
        <v>83</v>
      </c>
      <c r="AT145" s="222" t="s">
        <v>72</v>
      </c>
      <c r="AU145" s="222" t="s">
        <v>81</v>
      </c>
      <c r="AY145" s="221" t="s">
        <v>208</v>
      </c>
      <c r="BK145" s="223">
        <f>SUM(BK146:BK154)</f>
        <v>0</v>
      </c>
    </row>
    <row r="146" s="1" customFormat="1" ht="16.5" customHeight="1">
      <c r="B146" s="37"/>
      <c r="C146" s="224" t="s">
        <v>317</v>
      </c>
      <c r="D146" s="224" t="s">
        <v>209</v>
      </c>
      <c r="E146" s="225" t="s">
        <v>1408</v>
      </c>
      <c r="F146" s="226" t="s">
        <v>1409</v>
      </c>
      <c r="G146" s="227" t="s">
        <v>212</v>
      </c>
      <c r="H146" s="228">
        <v>2</v>
      </c>
      <c r="I146" s="229"/>
      <c r="J146" s="230">
        <f>ROUND(I146*H146,2)</f>
        <v>0</v>
      </c>
      <c r="K146" s="226" t="s">
        <v>1</v>
      </c>
      <c r="L146" s="42"/>
      <c r="M146" s="231" t="s">
        <v>1</v>
      </c>
      <c r="N146" s="232" t="s">
        <v>38</v>
      </c>
      <c r="O146" s="85"/>
      <c r="P146" s="233">
        <f>O146*H146</f>
        <v>0</v>
      </c>
      <c r="Q146" s="233">
        <v>3.0000000000000001E-05</v>
      </c>
      <c r="R146" s="233">
        <f>Q146*H146</f>
        <v>6.0000000000000002E-05</v>
      </c>
      <c r="S146" s="233">
        <v>0</v>
      </c>
      <c r="T146" s="234">
        <f>S146*H146</f>
        <v>0</v>
      </c>
      <c r="AR146" s="235" t="s">
        <v>336</v>
      </c>
      <c r="AT146" s="235" t="s">
        <v>209</v>
      </c>
      <c r="AU146" s="235" t="s">
        <v>83</v>
      </c>
      <c r="AY146" s="16" t="s">
        <v>208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81</v>
      </c>
      <c r="BK146" s="236">
        <f>ROUND(I146*H146,2)</f>
        <v>0</v>
      </c>
      <c r="BL146" s="16" t="s">
        <v>336</v>
      </c>
      <c r="BM146" s="235" t="s">
        <v>2651</v>
      </c>
    </row>
    <row r="147" s="1" customFormat="1" ht="16.5" customHeight="1">
      <c r="B147" s="37"/>
      <c r="C147" s="250" t="s">
        <v>321</v>
      </c>
      <c r="D147" s="250" t="s">
        <v>281</v>
      </c>
      <c r="E147" s="251" t="s">
        <v>1411</v>
      </c>
      <c r="F147" s="252" t="s">
        <v>2652</v>
      </c>
      <c r="G147" s="253" t="s">
        <v>212</v>
      </c>
      <c r="H147" s="254">
        <v>9</v>
      </c>
      <c r="I147" s="255"/>
      <c r="J147" s="256">
        <f>ROUND(I147*H147,2)</f>
        <v>0</v>
      </c>
      <c r="K147" s="252" t="s">
        <v>1</v>
      </c>
      <c r="L147" s="257"/>
      <c r="M147" s="258" t="s">
        <v>1</v>
      </c>
      <c r="N147" s="259" t="s">
        <v>38</v>
      </c>
      <c r="O147" s="85"/>
      <c r="P147" s="233">
        <f>O147*H147</f>
        <v>0</v>
      </c>
      <c r="Q147" s="233">
        <v>0.00025000000000000001</v>
      </c>
      <c r="R147" s="233">
        <f>Q147*H147</f>
        <v>0.0022500000000000003</v>
      </c>
      <c r="S147" s="233">
        <v>0</v>
      </c>
      <c r="T147" s="234">
        <f>S147*H147</f>
        <v>0</v>
      </c>
      <c r="AR147" s="235" t="s">
        <v>404</v>
      </c>
      <c r="AT147" s="235" t="s">
        <v>281</v>
      </c>
      <c r="AU147" s="235" t="s">
        <v>83</v>
      </c>
      <c r="AY147" s="16" t="s">
        <v>208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81</v>
      </c>
      <c r="BK147" s="236">
        <f>ROUND(I147*H147,2)</f>
        <v>0</v>
      </c>
      <c r="BL147" s="16" t="s">
        <v>336</v>
      </c>
      <c r="BM147" s="235" t="s">
        <v>2653</v>
      </c>
    </row>
    <row r="148" s="1" customFormat="1" ht="16.5" customHeight="1">
      <c r="B148" s="37"/>
      <c r="C148" s="224" t="s">
        <v>325</v>
      </c>
      <c r="D148" s="224" t="s">
        <v>209</v>
      </c>
      <c r="E148" s="225" t="s">
        <v>2654</v>
      </c>
      <c r="F148" s="226" t="s">
        <v>2655</v>
      </c>
      <c r="G148" s="227" t="s">
        <v>212</v>
      </c>
      <c r="H148" s="228">
        <v>2</v>
      </c>
      <c r="I148" s="229"/>
      <c r="J148" s="230">
        <f>ROUND(I148*H148,2)</f>
        <v>0</v>
      </c>
      <c r="K148" s="226" t="s">
        <v>1</v>
      </c>
      <c r="L148" s="42"/>
      <c r="M148" s="231" t="s">
        <v>1</v>
      </c>
      <c r="N148" s="232" t="s">
        <v>38</v>
      </c>
      <c r="O148" s="85"/>
      <c r="P148" s="233">
        <f>O148*H148</f>
        <v>0</v>
      </c>
      <c r="Q148" s="233">
        <v>0.00021000000000000001</v>
      </c>
      <c r="R148" s="233">
        <f>Q148*H148</f>
        <v>0.00042000000000000002</v>
      </c>
      <c r="S148" s="233">
        <v>0</v>
      </c>
      <c r="T148" s="234">
        <f>S148*H148</f>
        <v>0</v>
      </c>
      <c r="AR148" s="235" t="s">
        <v>336</v>
      </c>
      <c r="AT148" s="235" t="s">
        <v>209</v>
      </c>
      <c r="AU148" s="235" t="s">
        <v>83</v>
      </c>
      <c r="AY148" s="16" t="s">
        <v>208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81</v>
      </c>
      <c r="BK148" s="236">
        <f>ROUND(I148*H148,2)</f>
        <v>0</v>
      </c>
      <c r="BL148" s="16" t="s">
        <v>336</v>
      </c>
      <c r="BM148" s="235" t="s">
        <v>2656</v>
      </c>
    </row>
    <row r="149" s="1" customFormat="1" ht="24" customHeight="1">
      <c r="B149" s="37"/>
      <c r="C149" s="250" t="s">
        <v>329</v>
      </c>
      <c r="D149" s="250" t="s">
        <v>281</v>
      </c>
      <c r="E149" s="251" t="s">
        <v>1378</v>
      </c>
      <c r="F149" s="252" t="s">
        <v>2657</v>
      </c>
      <c r="G149" s="253" t="s">
        <v>212</v>
      </c>
      <c r="H149" s="254">
        <v>1</v>
      </c>
      <c r="I149" s="255"/>
      <c r="J149" s="256">
        <f>ROUND(I149*H149,2)</f>
        <v>0</v>
      </c>
      <c r="K149" s="252" t="s">
        <v>1</v>
      </c>
      <c r="L149" s="257"/>
      <c r="M149" s="258" t="s">
        <v>1</v>
      </c>
      <c r="N149" s="259" t="s">
        <v>38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404</v>
      </c>
      <c r="AT149" s="235" t="s">
        <v>281</v>
      </c>
      <c r="AU149" s="235" t="s">
        <v>83</v>
      </c>
      <c r="AY149" s="16" t="s">
        <v>208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81</v>
      </c>
      <c r="BK149" s="236">
        <f>ROUND(I149*H149,2)</f>
        <v>0</v>
      </c>
      <c r="BL149" s="16" t="s">
        <v>336</v>
      </c>
      <c r="BM149" s="235" t="s">
        <v>2658</v>
      </c>
    </row>
    <row r="150" s="1" customFormat="1" ht="16.5" customHeight="1">
      <c r="B150" s="37"/>
      <c r="C150" s="250" t="s">
        <v>8</v>
      </c>
      <c r="D150" s="250" t="s">
        <v>281</v>
      </c>
      <c r="E150" s="251" t="s">
        <v>1384</v>
      </c>
      <c r="F150" s="252" t="s">
        <v>2659</v>
      </c>
      <c r="G150" s="253" t="s">
        <v>212</v>
      </c>
      <c r="H150" s="254">
        <v>1</v>
      </c>
      <c r="I150" s="255"/>
      <c r="J150" s="256">
        <f>ROUND(I150*H150,2)</f>
        <v>0</v>
      </c>
      <c r="K150" s="252" t="s">
        <v>1</v>
      </c>
      <c r="L150" s="257"/>
      <c r="M150" s="258" t="s">
        <v>1</v>
      </c>
      <c r="N150" s="259" t="s">
        <v>38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404</v>
      </c>
      <c r="AT150" s="235" t="s">
        <v>281</v>
      </c>
      <c r="AU150" s="235" t="s">
        <v>83</v>
      </c>
      <c r="AY150" s="16" t="s">
        <v>208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81</v>
      </c>
      <c r="BK150" s="236">
        <f>ROUND(I150*H150,2)</f>
        <v>0</v>
      </c>
      <c r="BL150" s="16" t="s">
        <v>336</v>
      </c>
      <c r="BM150" s="235" t="s">
        <v>2660</v>
      </c>
    </row>
    <row r="151" s="1" customFormat="1" ht="24" customHeight="1">
      <c r="B151" s="37"/>
      <c r="C151" s="224" t="s">
        <v>336</v>
      </c>
      <c r="D151" s="224" t="s">
        <v>209</v>
      </c>
      <c r="E151" s="225" t="s">
        <v>1444</v>
      </c>
      <c r="F151" s="226" t="s">
        <v>1445</v>
      </c>
      <c r="G151" s="227" t="s">
        <v>212</v>
      </c>
      <c r="H151" s="228">
        <v>2</v>
      </c>
      <c r="I151" s="229"/>
      <c r="J151" s="230">
        <f>ROUND(I151*H151,2)</f>
        <v>0</v>
      </c>
      <c r="K151" s="226" t="s">
        <v>1</v>
      </c>
      <c r="L151" s="42"/>
      <c r="M151" s="231" t="s">
        <v>1</v>
      </c>
      <c r="N151" s="232" t="s">
        <v>38</v>
      </c>
      <c r="O151" s="85"/>
      <c r="P151" s="233">
        <f>O151*H151</f>
        <v>0</v>
      </c>
      <c r="Q151" s="233">
        <v>0.00052999999999999998</v>
      </c>
      <c r="R151" s="233">
        <f>Q151*H151</f>
        <v>0.00106</v>
      </c>
      <c r="S151" s="233">
        <v>0</v>
      </c>
      <c r="T151" s="234">
        <f>S151*H151</f>
        <v>0</v>
      </c>
      <c r="AR151" s="235" t="s">
        <v>336</v>
      </c>
      <c r="AT151" s="235" t="s">
        <v>209</v>
      </c>
      <c r="AU151" s="235" t="s">
        <v>83</v>
      </c>
      <c r="AY151" s="16" t="s">
        <v>208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81</v>
      </c>
      <c r="BK151" s="236">
        <f>ROUND(I151*H151,2)</f>
        <v>0</v>
      </c>
      <c r="BL151" s="16" t="s">
        <v>336</v>
      </c>
      <c r="BM151" s="235" t="s">
        <v>2661</v>
      </c>
    </row>
    <row r="152" s="1" customFormat="1" ht="24" customHeight="1">
      <c r="B152" s="37"/>
      <c r="C152" s="224" t="s">
        <v>341</v>
      </c>
      <c r="D152" s="224" t="s">
        <v>209</v>
      </c>
      <c r="E152" s="225" t="s">
        <v>1447</v>
      </c>
      <c r="F152" s="226" t="s">
        <v>1448</v>
      </c>
      <c r="G152" s="227" t="s">
        <v>212</v>
      </c>
      <c r="H152" s="228">
        <v>2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38</v>
      </c>
      <c r="O152" s="85"/>
      <c r="P152" s="233">
        <f>O152*H152</f>
        <v>0</v>
      </c>
      <c r="Q152" s="233">
        <v>0.00147</v>
      </c>
      <c r="R152" s="233">
        <f>Q152*H152</f>
        <v>0.0029399999999999999</v>
      </c>
      <c r="S152" s="233">
        <v>0</v>
      </c>
      <c r="T152" s="234">
        <f>S152*H152</f>
        <v>0</v>
      </c>
      <c r="AR152" s="235" t="s">
        <v>336</v>
      </c>
      <c r="AT152" s="235" t="s">
        <v>209</v>
      </c>
      <c r="AU152" s="235" t="s">
        <v>83</v>
      </c>
      <c r="AY152" s="16" t="s">
        <v>208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81</v>
      </c>
      <c r="BK152" s="236">
        <f>ROUND(I152*H152,2)</f>
        <v>0</v>
      </c>
      <c r="BL152" s="16" t="s">
        <v>336</v>
      </c>
      <c r="BM152" s="235" t="s">
        <v>2662</v>
      </c>
    </row>
    <row r="153" s="1" customFormat="1" ht="16.5" customHeight="1">
      <c r="B153" s="37"/>
      <c r="C153" s="224" t="s">
        <v>345</v>
      </c>
      <c r="D153" s="224" t="s">
        <v>209</v>
      </c>
      <c r="E153" s="225" t="s">
        <v>1450</v>
      </c>
      <c r="F153" s="226" t="s">
        <v>1451</v>
      </c>
      <c r="G153" s="227" t="s">
        <v>212</v>
      </c>
      <c r="H153" s="228">
        <v>6</v>
      </c>
      <c r="I153" s="229"/>
      <c r="J153" s="230">
        <f>ROUND(I153*H153,2)</f>
        <v>0</v>
      </c>
      <c r="K153" s="226" t="s">
        <v>1</v>
      </c>
      <c r="L153" s="42"/>
      <c r="M153" s="231" t="s">
        <v>1</v>
      </c>
      <c r="N153" s="232" t="s">
        <v>38</v>
      </c>
      <c r="O153" s="85"/>
      <c r="P153" s="233">
        <f>O153*H153</f>
        <v>0</v>
      </c>
      <c r="Q153" s="233">
        <v>0.00024000000000000001</v>
      </c>
      <c r="R153" s="233">
        <f>Q153*H153</f>
        <v>0.0014400000000000001</v>
      </c>
      <c r="S153" s="233">
        <v>0</v>
      </c>
      <c r="T153" s="234">
        <f>S153*H153</f>
        <v>0</v>
      </c>
      <c r="AR153" s="235" t="s">
        <v>336</v>
      </c>
      <c r="AT153" s="235" t="s">
        <v>209</v>
      </c>
      <c r="AU153" s="235" t="s">
        <v>83</v>
      </c>
      <c r="AY153" s="16" t="s">
        <v>208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81</v>
      </c>
      <c r="BK153" s="236">
        <f>ROUND(I153*H153,2)</f>
        <v>0</v>
      </c>
      <c r="BL153" s="16" t="s">
        <v>336</v>
      </c>
      <c r="BM153" s="235" t="s">
        <v>2663</v>
      </c>
    </row>
    <row r="154" s="1" customFormat="1" ht="16.5" customHeight="1">
      <c r="B154" s="37"/>
      <c r="C154" s="224" t="s">
        <v>349</v>
      </c>
      <c r="D154" s="224" t="s">
        <v>209</v>
      </c>
      <c r="E154" s="225" t="s">
        <v>1453</v>
      </c>
      <c r="F154" s="226" t="s">
        <v>1454</v>
      </c>
      <c r="G154" s="227" t="s">
        <v>1227</v>
      </c>
      <c r="H154" s="228">
        <v>0.0080000000000000002</v>
      </c>
      <c r="I154" s="229"/>
      <c r="J154" s="230">
        <f>ROUND(I154*H154,2)</f>
        <v>0</v>
      </c>
      <c r="K154" s="226" t="s">
        <v>1</v>
      </c>
      <c r="L154" s="42"/>
      <c r="M154" s="231" t="s">
        <v>1</v>
      </c>
      <c r="N154" s="232" t="s">
        <v>38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336</v>
      </c>
      <c r="AT154" s="235" t="s">
        <v>209</v>
      </c>
      <c r="AU154" s="235" t="s">
        <v>83</v>
      </c>
      <c r="AY154" s="16" t="s">
        <v>208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81</v>
      </c>
      <c r="BK154" s="236">
        <f>ROUND(I154*H154,2)</f>
        <v>0</v>
      </c>
      <c r="BL154" s="16" t="s">
        <v>336</v>
      </c>
      <c r="BM154" s="235" t="s">
        <v>2664</v>
      </c>
    </row>
    <row r="155" s="10" customFormat="1" ht="22.8" customHeight="1">
      <c r="B155" s="210"/>
      <c r="C155" s="211"/>
      <c r="D155" s="212" t="s">
        <v>72</v>
      </c>
      <c r="E155" s="248" t="s">
        <v>1456</v>
      </c>
      <c r="F155" s="248" t="s">
        <v>1457</v>
      </c>
      <c r="G155" s="211"/>
      <c r="H155" s="211"/>
      <c r="I155" s="214"/>
      <c r="J155" s="249">
        <f>BK155</f>
        <v>0</v>
      </c>
      <c r="K155" s="211"/>
      <c r="L155" s="216"/>
      <c r="M155" s="217"/>
      <c r="N155" s="218"/>
      <c r="O155" s="218"/>
      <c r="P155" s="219">
        <f>P156</f>
        <v>0</v>
      </c>
      <c r="Q155" s="218"/>
      <c r="R155" s="219">
        <f>R156</f>
        <v>8.0000000000000007E-05</v>
      </c>
      <c r="S155" s="218"/>
      <c r="T155" s="220">
        <f>T156</f>
        <v>0</v>
      </c>
      <c r="AR155" s="221" t="s">
        <v>83</v>
      </c>
      <c r="AT155" s="222" t="s">
        <v>72</v>
      </c>
      <c r="AU155" s="222" t="s">
        <v>81</v>
      </c>
      <c r="AY155" s="221" t="s">
        <v>208</v>
      </c>
      <c r="BK155" s="223">
        <f>BK156</f>
        <v>0</v>
      </c>
    </row>
    <row r="156" s="1" customFormat="1" ht="24" customHeight="1">
      <c r="B156" s="37"/>
      <c r="C156" s="224" t="s">
        <v>353</v>
      </c>
      <c r="D156" s="224" t="s">
        <v>209</v>
      </c>
      <c r="E156" s="225" t="s">
        <v>1458</v>
      </c>
      <c r="F156" s="226" t="s">
        <v>1459</v>
      </c>
      <c r="G156" s="227" t="s">
        <v>600</v>
      </c>
      <c r="H156" s="228">
        <v>4</v>
      </c>
      <c r="I156" s="229"/>
      <c r="J156" s="230">
        <f>ROUND(I156*H156,2)</f>
        <v>0</v>
      </c>
      <c r="K156" s="226" t="s">
        <v>1</v>
      </c>
      <c r="L156" s="42"/>
      <c r="M156" s="237" t="s">
        <v>1</v>
      </c>
      <c r="N156" s="238" t="s">
        <v>38</v>
      </c>
      <c r="O156" s="239"/>
      <c r="P156" s="240">
        <f>O156*H156</f>
        <v>0</v>
      </c>
      <c r="Q156" s="240">
        <v>2.0000000000000002E-05</v>
      </c>
      <c r="R156" s="240">
        <f>Q156*H156</f>
        <v>8.0000000000000007E-05</v>
      </c>
      <c r="S156" s="240">
        <v>0</v>
      </c>
      <c r="T156" s="241">
        <f>S156*H156</f>
        <v>0</v>
      </c>
      <c r="AR156" s="235" t="s">
        <v>336</v>
      </c>
      <c r="AT156" s="235" t="s">
        <v>209</v>
      </c>
      <c r="AU156" s="235" t="s">
        <v>83</v>
      </c>
      <c r="AY156" s="16" t="s">
        <v>208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81</v>
      </c>
      <c r="BK156" s="236">
        <f>ROUND(I156*H156,2)</f>
        <v>0</v>
      </c>
      <c r="BL156" s="16" t="s">
        <v>336</v>
      </c>
      <c r="BM156" s="235" t="s">
        <v>2665</v>
      </c>
    </row>
    <row r="157" s="1" customFormat="1" ht="6.96" customHeight="1">
      <c r="B157" s="60"/>
      <c r="C157" s="61"/>
      <c r="D157" s="61"/>
      <c r="E157" s="61"/>
      <c r="F157" s="61"/>
      <c r="G157" s="61"/>
      <c r="H157" s="61"/>
      <c r="I157" s="182"/>
      <c r="J157" s="61"/>
      <c r="K157" s="61"/>
      <c r="L157" s="42"/>
    </row>
  </sheetData>
  <sheetProtection sheet="1" autoFilter="0" formatColumns="0" formatRows="0" objects="1" scenarios="1" spinCount="100000" saltValue="XmX97Nf5oY69WKLw8FaikzAzwwTAV1HVK1ctKkGggeSJMhe7ffCgX/vZBJxvU4aJF4b/exhUbYMhSAZtZCqjGA==" hashValue="rJsSsnYwmqTYSMhY8PqH9E3pzD4bmZ5xD8lzktA0YBXO5sn9rsgfuKurwG3tbZqTa+0G3dHedi26yHvlp2IziA==" algorithmName="SHA-512" password="CC35"/>
  <autoFilter ref="C129:K15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Radek Řehák</dc:creator>
  <cp:lastModifiedBy>Radek Řehák</cp:lastModifiedBy>
  <dcterms:created xsi:type="dcterms:W3CDTF">2019-04-26T07:32:05Z</dcterms:created>
  <dcterms:modified xsi:type="dcterms:W3CDTF">2019-04-26T07:32:43Z</dcterms:modified>
</cp:coreProperties>
</file>